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ER\_2021\Washington\Washington - LIRF\Workpapers\PUBLIC\"/>
    </mc:Choice>
  </mc:AlternateContent>
  <xr:revisionPtr revIDLastSave="0" documentId="13_ncr:1_{493BEC2A-60A0-45DB-8EF8-1E019DC5EE34}" xr6:coauthVersionLast="45" xr6:coauthVersionMax="45" xr10:uidLastSave="{00000000-0000-0000-0000-000000000000}"/>
  <bookViews>
    <workbookView xWindow="29790" yWindow="1125" windowWidth="25500" windowHeight="14445" tabRatio="838" firstSheet="1" activeTab="1" xr2:uid="{F06C0BD5-A03C-4180-BAE1-316B0D204FD8}"/>
  </bookViews>
  <sheets>
    <sheet name="Comp to EOP 20 Res" sheetId="27" state="hidden" r:id="rId1"/>
    <sheet name="Summary" sheetId="9" r:id="rId2"/>
    <sheet name="TransCedarSpring" sheetId="2" r:id="rId3"/>
    <sheet name="Aeolus-Bridger" sheetId="14" r:id="rId4"/>
    <sheet name="TransTBFlats" sheetId="15" r:id="rId5"/>
    <sheet name="TransPryorMtn" sheetId="16" r:id="rId6"/>
    <sheet name="Cedar Springs" sheetId="3" r:id="rId7"/>
    <sheet name="Ekola Flats" sheetId="4" r:id="rId8"/>
    <sheet name="Pryor Mtn" sheetId="5" r:id="rId9"/>
    <sheet name="TB Flats" sheetId="6" r:id="rId10"/>
    <sheet name="Dunlap" sheetId="7" r:id="rId11"/>
    <sheet name="FooteCreek" sheetId="8" r:id="rId12"/>
    <sheet name="Variables" sheetId="18" r:id="rId13"/>
    <sheet name="NPC" sheetId="28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j1" localSheetId="13" hidden="1">{"PRINT",#N/A,TRUE,"APPA";"PRINT",#N/A,TRUE,"APS";"PRINT",#N/A,TRUE,"BHPL";"PRINT",#N/A,TRUE,"BHPL2";"PRINT",#N/A,TRUE,"CDWR";"PRINT",#N/A,TRUE,"EWEB";"PRINT",#N/A,TRUE,"LADWP";"PRINT",#N/A,TRUE,"NEVBASE"}</definedName>
    <definedName name="____j1" localSheetId="12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13" hidden="1">{"PRINT",#N/A,TRUE,"APPA";"PRINT",#N/A,TRUE,"APS";"PRINT",#N/A,TRUE,"BHPL";"PRINT",#N/A,TRUE,"BHPL2";"PRINT",#N/A,TRUE,"CDWR";"PRINT",#N/A,TRUE,"EWEB";"PRINT",#N/A,TRUE,"LADWP";"PRINT",#N/A,TRUE,"NEVBASE"}</definedName>
    <definedName name="____j2" localSheetId="12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13" hidden="1">{"PRINT",#N/A,TRUE,"APPA";"PRINT",#N/A,TRUE,"APS";"PRINT",#N/A,TRUE,"BHPL";"PRINT",#N/A,TRUE,"BHPL2";"PRINT",#N/A,TRUE,"CDWR";"PRINT",#N/A,TRUE,"EWEB";"PRINT",#N/A,TRUE,"LADWP";"PRINT",#N/A,TRUE,"NEVBASE"}</definedName>
    <definedName name="____j3" localSheetId="1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13" hidden="1">{"PRINT",#N/A,TRUE,"APPA";"PRINT",#N/A,TRUE,"APS";"PRINT",#N/A,TRUE,"BHPL";"PRINT",#N/A,TRUE,"BHPL2";"PRINT",#N/A,TRUE,"CDWR";"PRINT",#N/A,TRUE,"EWEB";"PRINT",#N/A,TRUE,"LADWP";"PRINT",#N/A,TRUE,"NEVBASE"}</definedName>
    <definedName name="____j4" localSheetId="12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13" hidden="1">{"PRINT",#N/A,TRUE,"APPA";"PRINT",#N/A,TRUE,"APS";"PRINT",#N/A,TRUE,"BHPL";"PRINT",#N/A,TRUE,"BHPL2";"PRINT",#N/A,TRUE,"CDWR";"PRINT",#N/A,TRUE,"EWEB";"PRINT",#N/A,TRUE,"LADWP";"PRINT",#N/A,TRUE,"NEVBASE"}</definedName>
    <definedName name="____j5" localSheetId="12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j1" localSheetId="13" hidden="1">{"PRINT",#N/A,TRUE,"APPA";"PRINT",#N/A,TRUE,"APS";"PRINT",#N/A,TRUE,"BHPL";"PRINT",#N/A,TRUE,"BHPL2";"PRINT",#N/A,TRUE,"CDWR";"PRINT",#N/A,TRUE,"EWEB";"PRINT",#N/A,TRUE,"LADWP";"PRINT",#N/A,TRUE,"NEVBASE"}</definedName>
    <definedName name="___j1" localSheetId="12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13" hidden="1">{"PRINT",#N/A,TRUE,"APPA";"PRINT",#N/A,TRUE,"APS";"PRINT",#N/A,TRUE,"BHPL";"PRINT",#N/A,TRUE,"BHPL2";"PRINT",#N/A,TRUE,"CDWR";"PRINT",#N/A,TRUE,"EWEB";"PRINT",#N/A,TRUE,"LADWP";"PRINT",#N/A,TRUE,"NEVBASE"}</definedName>
    <definedName name="___j2" localSheetId="12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13" hidden="1">{"PRINT",#N/A,TRUE,"APPA";"PRINT",#N/A,TRUE,"APS";"PRINT",#N/A,TRUE,"BHPL";"PRINT",#N/A,TRUE,"BHPL2";"PRINT",#N/A,TRUE,"CDWR";"PRINT",#N/A,TRUE,"EWEB";"PRINT",#N/A,TRUE,"LADWP";"PRINT",#N/A,TRUE,"NEVBASE"}</definedName>
    <definedName name="___j3" localSheetId="1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13" hidden="1">{"PRINT",#N/A,TRUE,"APPA";"PRINT",#N/A,TRUE,"APS";"PRINT",#N/A,TRUE,"BHPL";"PRINT",#N/A,TRUE,"BHPL2";"PRINT",#N/A,TRUE,"CDWR";"PRINT",#N/A,TRUE,"EWEB";"PRINT",#N/A,TRUE,"LADWP";"PRINT",#N/A,TRUE,"NEVBASE"}</definedName>
    <definedName name="___j4" localSheetId="12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13" hidden="1">{"PRINT",#N/A,TRUE,"APPA";"PRINT",#N/A,TRUE,"APS";"PRINT",#N/A,TRUE,"BHPL";"PRINT",#N/A,TRUE,"BHPL2";"PRINT",#N/A,TRUE,"CDWR";"PRINT",#N/A,TRUE,"EWEB";"PRINT",#N/A,TRUE,"LADWP";"PRINT",#N/A,TRUE,"NEVBASE"}</definedName>
    <definedName name="___j5" localSheetId="12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13" hidden="1">{#N/A,#N/A,FALSE,"Summary";#N/A,#N/A,FALSE,"SmPlants";#N/A,#N/A,FALSE,"Utah";#N/A,#N/A,FALSE,"Idaho";#N/A,#N/A,FALSE,"Lewis River";#N/A,#N/A,FALSE,"NrthUmpq";#N/A,#N/A,FALSE,"KlamRog"}</definedName>
    <definedName name="___OM1" localSheetId="12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12" hidden="1">[1]Inputs!#REF!</definedName>
    <definedName name="__123Graph_A" hidden="1">[2]Inputs!#REF!</definedName>
    <definedName name="__123Graph_B" localSheetId="12" hidden="1">[1]Inputs!#REF!</definedName>
    <definedName name="__123Graph_B" hidden="1">[2]Inputs!#REF!</definedName>
    <definedName name="__123Graph_D" localSheetId="12" hidden="1">[1]Inputs!#REF!</definedName>
    <definedName name="__123Graph_D" hidden="1">[2]Inputs!#REF!</definedName>
    <definedName name="__123Graph_E" hidden="1">[3]Input!$E$22:$E$37</definedName>
    <definedName name="__123Graph_F" hidden="1">[3]Input!$D$22:$D$37</definedName>
    <definedName name="__j1" localSheetId="13" hidden="1">{"PRINT",#N/A,TRUE,"APPA";"PRINT",#N/A,TRUE,"APS";"PRINT",#N/A,TRUE,"BHPL";"PRINT",#N/A,TRUE,"BHPL2";"PRINT",#N/A,TRUE,"CDWR";"PRINT",#N/A,TRUE,"EWEB";"PRINT",#N/A,TRUE,"LADWP";"PRINT",#N/A,TRUE,"NEVBASE"}</definedName>
    <definedName name="__j1" localSheetId="12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13" hidden="1">{"PRINT",#N/A,TRUE,"APPA";"PRINT",#N/A,TRUE,"APS";"PRINT",#N/A,TRUE,"BHPL";"PRINT",#N/A,TRUE,"BHPL2";"PRINT",#N/A,TRUE,"CDWR";"PRINT",#N/A,TRUE,"EWEB";"PRINT",#N/A,TRUE,"LADWP";"PRINT",#N/A,TRUE,"NEVBASE"}</definedName>
    <definedName name="__j2" localSheetId="12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13" hidden="1">{"PRINT",#N/A,TRUE,"APPA";"PRINT",#N/A,TRUE,"APS";"PRINT",#N/A,TRUE,"BHPL";"PRINT",#N/A,TRUE,"BHPL2";"PRINT",#N/A,TRUE,"CDWR";"PRINT",#N/A,TRUE,"EWEB";"PRINT",#N/A,TRUE,"LADWP";"PRINT",#N/A,TRUE,"NEVBASE"}</definedName>
    <definedName name="__j3" localSheetId="1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13" hidden="1">{"PRINT",#N/A,TRUE,"APPA";"PRINT",#N/A,TRUE,"APS";"PRINT",#N/A,TRUE,"BHPL";"PRINT",#N/A,TRUE,"BHPL2";"PRINT",#N/A,TRUE,"CDWR";"PRINT",#N/A,TRUE,"EWEB";"PRINT",#N/A,TRUE,"LADWP";"PRINT",#N/A,TRUE,"NEVBASE"}</definedName>
    <definedName name="__j4" localSheetId="12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13" hidden="1">{"PRINT",#N/A,TRUE,"APPA";"PRINT",#N/A,TRUE,"APS";"PRINT",#N/A,TRUE,"BHPL";"PRINT",#N/A,TRUE,"BHPL2";"PRINT",#N/A,TRUE,"CDWR";"PRINT",#N/A,TRUE,"EWEB";"PRINT",#N/A,TRUE,"LADWP";"PRINT",#N/A,TRUE,"NEVBASE"}</definedName>
    <definedName name="__j5" localSheetId="12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Fill" hidden="1">#REF!</definedName>
    <definedName name="_xlnm._FilterDatabase" localSheetId="12" hidden="1">#REF!</definedName>
    <definedName name="_xlnm._FilterDatabase" hidden="1">#REF!</definedName>
    <definedName name="_j1" localSheetId="13" hidden="1">{"PRINT",#N/A,TRUE,"APPA";"PRINT",#N/A,TRUE,"APS";"PRINT",#N/A,TRUE,"BHPL";"PRINT",#N/A,TRUE,"BHPL2";"PRINT",#N/A,TRUE,"CDWR";"PRINT",#N/A,TRUE,"EWEB";"PRINT",#N/A,TRUE,"LADWP";"PRINT",#N/A,TRUE,"NEVBASE"}</definedName>
    <definedName name="_j1" localSheetId="12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13" hidden="1">{"PRINT",#N/A,TRUE,"APPA";"PRINT",#N/A,TRUE,"APS";"PRINT",#N/A,TRUE,"BHPL";"PRINT",#N/A,TRUE,"BHPL2";"PRINT",#N/A,TRUE,"CDWR";"PRINT",#N/A,TRUE,"EWEB";"PRINT",#N/A,TRUE,"LADWP";"PRINT",#N/A,TRUE,"NEVBASE"}</definedName>
    <definedName name="_j2" localSheetId="12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13" hidden="1">{"PRINT",#N/A,TRUE,"APPA";"PRINT",#N/A,TRUE,"APS";"PRINT",#N/A,TRUE,"BHPL";"PRINT",#N/A,TRUE,"BHPL2";"PRINT",#N/A,TRUE,"CDWR";"PRINT",#N/A,TRUE,"EWEB";"PRINT",#N/A,TRUE,"LADWP";"PRINT",#N/A,TRUE,"NEVBASE"}</definedName>
    <definedName name="_j3" localSheetId="1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13" hidden="1">{"PRINT",#N/A,TRUE,"APPA";"PRINT",#N/A,TRUE,"APS";"PRINT",#N/A,TRUE,"BHPL";"PRINT",#N/A,TRUE,"BHPL2";"PRINT",#N/A,TRUE,"CDWR";"PRINT",#N/A,TRUE,"EWEB";"PRINT",#N/A,TRUE,"LADWP";"PRINT",#N/A,TRUE,"NEVBASE"}</definedName>
    <definedName name="_j4" localSheetId="12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13" hidden="1">{"PRINT",#N/A,TRUE,"APPA";"PRINT",#N/A,TRUE,"APS";"PRINT",#N/A,TRUE,"BHPL";"PRINT",#N/A,TRUE,"BHPL2";"PRINT",#N/A,TRUE,"CDWR";"PRINT",#N/A,TRUE,"EWEB";"PRINT",#N/A,TRUE,"LADWP";"PRINT",#N/A,TRUE,"NEVBASE"}</definedName>
    <definedName name="_j5" localSheetId="12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localSheetId="13" hidden="1">#REF!</definedName>
    <definedName name="_Key2" localSheetId="12" hidden="1">#REF!</definedName>
    <definedName name="_Key2" hidden="1">#REF!</definedName>
    <definedName name="_OM1" localSheetId="13" hidden="1">{#N/A,#N/A,FALSE,"Summary";#N/A,#N/A,FALSE,"SmPlants";#N/A,#N/A,FALSE,"Utah";#N/A,#N/A,FALSE,"Idaho";#N/A,#N/A,FALSE,"Lewis River";#N/A,#N/A,FALSE,"NrthUmpq";#N/A,#N/A,FALSE,"KlamRog"}</definedName>
    <definedName name="_OM1" localSheetId="12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localSheetId="13" hidden="1">#REF!</definedName>
    <definedName name="_Sort" hidden="1">#REF!</definedName>
    <definedName name="a" localSheetId="12" hidden="1">'[4]DSM Output'!$J$21:$J$23</definedName>
    <definedName name="a" hidden="1">'[1]DSM Output'!$J$21:$J$23</definedName>
    <definedName name="Access_Button1" hidden="1">"Headcount_Workbook_Schedules_List"</definedName>
    <definedName name="AccessDatabase" hidden="1">"P:\HR\SharonPlummer\Headcount Workbook.mdb"</definedName>
    <definedName name="asa" localSheetId="13" hidden="1">{"Factors Pages 1-2",#N/A,FALSE,"Factors";"Factors Page 3",#N/A,FALSE,"Factors";"Factors Page 4",#N/A,FALSE,"Factors";"Factors Page 5",#N/A,FALSE,"Factors";"Factors Pages 8-27",#N/A,FALSE,"Factors"}</definedName>
    <definedName name="asa" localSheetId="12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cgf" localSheetId="13" hidden="1">{"PRINT",#N/A,TRUE,"APPA";"PRINT",#N/A,TRUE,"APS";"PRINT",#N/A,TRUE,"BHPL";"PRINT",#N/A,TRUE,"BHPL2";"PRINT",#N/A,TRUE,"CDWR";"PRINT",#N/A,TRUE,"EWEB";"PRINT",#N/A,TRUE,"LADWP";"PRINT",#N/A,TRUE,"NEVBASE"}</definedName>
    <definedName name="cgf" localSheetId="12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localSheetId="13" hidden="1">{"YTD-Total",#N/A,TRUE,"Provision";"YTD-Utility",#N/A,TRUE,"Prov Utility";"YTD-NonUtility",#N/A,TRUE,"Prov NonUtility"}</definedName>
    <definedName name="combined1" localSheetId="12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DUDE" localSheetId="13" hidden="1">#REF!</definedName>
    <definedName name="DUDE" localSheetId="12" hidden="1">#REF!</definedName>
    <definedName name="DUDE" hidden="1">#REF!</definedName>
    <definedName name="energy" localSheetId="1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localSheetId="1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1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1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localSheetId="13" hidden="1">{#N/A,#N/A,FALSE,"Loans";#N/A,#N/A,FALSE,"Program Costs";#N/A,#N/A,FALSE,"Measures";#N/A,#N/A,FALSE,"Net Lost Rev";#N/A,#N/A,FALSE,"Incentive"}</definedName>
    <definedName name="extra2" localSheetId="12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13" hidden="1">{#N/A,#N/A,FALSE,"Loans";#N/A,#N/A,FALSE,"Program Costs";#N/A,#N/A,FALSE,"Measures";#N/A,#N/A,FALSE,"Net Lost Rev";#N/A,#N/A,FALSE,"Incentive"}</definedName>
    <definedName name="extra3" localSheetId="1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13" hidden="1">{#N/A,#N/A,FALSE,"Loans";#N/A,#N/A,FALSE,"Program Costs";#N/A,#N/A,FALSE,"Measures";#N/A,#N/A,FALSE,"Net Lost Rev";#N/A,#N/A,FALSE,"Incentive"}</definedName>
    <definedName name="extra4" localSheetId="12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13" hidden="1">{#N/A,#N/A,FALSE,"Loans";#N/A,#N/A,FALSE,"Program Costs";#N/A,#N/A,FALSE,"Measures";#N/A,#N/A,FALSE,"Net Lost Rev";#N/A,#N/A,FALSE,"Incentive"}</definedName>
    <definedName name="extra5" localSheetId="12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oo" localSheetId="1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1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13" hidden="1">{"PRINT",#N/A,TRUE,"APPA";"PRINT",#N/A,TRUE,"APS";"PRINT",#N/A,TRUE,"BHPL";"PRINT",#N/A,TRUE,"BHPL2";"PRINT",#N/A,TRUE,"CDWR";"PRINT",#N/A,TRUE,"EWEB";"PRINT",#N/A,TRUE,"LADWP";"PRINT",#N/A,TRUE,"NEVBASE"}</definedName>
    <definedName name="friend" localSheetId="12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localSheetId="13" hidden="1">{#N/A,#N/A,FALSE,"Summary";#N/A,#N/A,FALSE,"SmPlants";#N/A,#N/A,FALSE,"Utah";#N/A,#N/A,FALSE,"Idaho";#N/A,#N/A,FALSE,"Lewis River";#N/A,#N/A,FALSE,"NrthUmpq";#N/A,#N/A,FALSE,"KlamRog"}</definedName>
    <definedName name="HROptim" localSheetId="12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localSheetId="13" hidden="1">{#N/A,#N/A,FALSE,"Summary";#N/A,#N/A,FALSE,"SmPlants";#N/A,#N/A,FALSE,"Utah";#N/A,#N/A,FALSE,"Idaho";#N/A,#N/A,FALSE,"Lewis River";#N/A,#N/A,FALSE,"NrthUmpq";#N/A,#N/A,FALSE,"KlamRog"}</definedName>
    <definedName name="inventory" localSheetId="12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localSheetId="13" hidden="1">{"PRINT",#N/A,TRUE,"APPA";"PRINT",#N/A,TRUE,"APS";"PRINT",#N/A,TRUE,"BHPL";"PRINT",#N/A,TRUE,"BHPL2";"PRINT",#N/A,TRUE,"CDWR";"PRINT",#N/A,TRUE,"EWEB";"PRINT",#N/A,TRUE,"LADWP";"PRINT",#N/A,TRUE,"NEVBASE"}</definedName>
    <definedName name="junk" localSheetId="12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localSheetId="13" hidden="1">{"PRINT",#N/A,TRUE,"APPA";"PRINT",#N/A,TRUE,"APS";"PRINT",#N/A,TRUE,"BHPL";"PRINT",#N/A,TRUE,"BHPL2";"PRINT",#N/A,TRUE,"CDWR";"PRINT",#N/A,TRUE,"EWEB";"PRINT",#N/A,TRUE,"LADWP";"PRINT",#N/A,TRUE,"NEVBASE"}</definedName>
    <definedName name="junk2" localSheetId="12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13" hidden="1">{"PRINT",#N/A,TRUE,"APPA";"PRINT",#N/A,TRUE,"APS";"PRINT",#N/A,TRUE,"BHPL";"PRINT",#N/A,TRUE,"BHPL2";"PRINT",#N/A,TRUE,"CDWR";"PRINT",#N/A,TRUE,"EWEB";"PRINT",#N/A,TRUE,"LADWP";"PRINT",#N/A,TRUE,"NEVBASE"}</definedName>
    <definedName name="junk3" localSheetId="1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13" hidden="1">{"PRINT",#N/A,TRUE,"APPA";"PRINT",#N/A,TRUE,"APS";"PRINT",#N/A,TRUE,"BHPL";"PRINT",#N/A,TRUE,"BHPL2";"PRINT",#N/A,TRUE,"CDWR";"PRINT",#N/A,TRUE,"EWEB";"PRINT",#N/A,TRUE,"LADWP";"PRINT",#N/A,TRUE,"NEVBASE"}</definedName>
    <definedName name="junk4" localSheetId="12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localSheetId="13" hidden="1">{"PRINT",#N/A,TRUE,"APPA";"PRINT",#N/A,TRUE,"APS";"PRINT",#N/A,TRUE,"BHPL";"PRINT",#N/A,TRUE,"BHPL2";"PRINT",#N/A,TRUE,"CDWR";"PRINT",#N/A,TRUE,"EWEB";"PRINT",#N/A,TRUE,"LADWP";"PRINT",#N/A,TRUE,"NEVBASE"}</definedName>
    <definedName name="Keep" localSheetId="12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3" hidden="1">{"PRINT",#N/A,TRUE,"APPA";"PRINT",#N/A,TRUE,"APS";"PRINT",#N/A,TRUE,"BHPL";"PRINT",#N/A,TRUE,"BHPL2";"PRINT",#N/A,TRUE,"CDWR";"PRINT",#N/A,TRUE,"EWEB";"PRINT",#N/A,TRUE,"LADWP";"PRINT",#N/A,TRUE,"NEVBASE"}</definedName>
    <definedName name="keep2" localSheetId="12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Master" localSheetId="13" hidden="1">{#N/A,#N/A,FALSE,"Actual";#N/A,#N/A,FALSE,"Normalized";#N/A,#N/A,FALSE,"Electric Actual";#N/A,#N/A,FALSE,"Electric Normalized"}</definedName>
    <definedName name="Master" localSheetId="12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mm" localSheetId="13" hidden="1">{"PRINT",#N/A,TRUE,"APPA";"PRINT",#N/A,TRUE,"APS";"PRINT",#N/A,TRUE,"BHPL";"PRINT",#N/A,TRUE,"BHPL2";"PRINT",#N/A,TRUE,"CDWR";"PRINT",#N/A,TRUE,"EWEB";"PRINT",#N/A,TRUE,"LADWP";"PRINT",#N/A,TRUE,"NEVBASE"}</definedName>
    <definedName name="mmm" localSheetId="12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thers" localSheetId="13" hidden="1">{"Factors Pages 1-2",#N/A,FALSE,"Factors";"Factors Page 3",#N/A,FALSE,"Factors";"Factors Page 4",#N/A,FALSE,"Factors";"Factors Page 5",#N/A,FALSE,"Factors";"Factors Pages 8-27",#N/A,FALSE,"Factors"}</definedName>
    <definedName name="others" localSheetId="12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localSheetId="1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1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13" hidden="1">[6]Inputs!#REF!</definedName>
    <definedName name="PricingInfo" localSheetId="12" hidden="1">[5]Inputs!#REF!</definedName>
    <definedName name="PricingInfo" hidden="1">[6]Inputs!#REF!</definedName>
    <definedName name="_xlnm.Print_Area" localSheetId="3">'Aeolus-Bridger'!$A$1:$AA$43</definedName>
    <definedName name="_xlnm.Print_Area" localSheetId="2">TransCedarSpring!$A$1:$AA$43</definedName>
    <definedName name="_xlnm.Print_Area" localSheetId="5">TransPryorMtn!$A$1:$AA$43</definedName>
    <definedName name="_xlnm.Print_Area" localSheetId="4">TransTBFlats!$A$1:$AA$43</definedName>
    <definedName name="_xlnm.Print_Area" localSheetId="12">Variables!$A$1:$D$35</definedName>
    <definedName name="retail" localSheetId="13" hidden="1">{#N/A,#N/A,FALSE,"Loans";#N/A,#N/A,FALSE,"Program Costs";#N/A,#N/A,FALSE,"Measures";#N/A,#N/A,FALSE,"Net Lost Rev";#N/A,#N/A,FALSE,"Incentive"}</definedName>
    <definedName name="retail" localSheetId="12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13" hidden="1">{#N/A,#N/A,FALSE,"Loans";#N/A,#N/A,FALSE,"Program Costs";#N/A,#N/A,FALSE,"Measures";#N/A,#N/A,FALSE,"Net Lost Rev";#N/A,#N/A,FALSE,"Incentive"}</definedName>
    <definedName name="retail_CC" localSheetId="12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3" hidden="1">{#N/A,#N/A,FALSE,"Loans";#N/A,#N/A,FALSE,"Program Costs";#N/A,#N/A,FALSE,"Measures";#N/A,#N/A,FALSE,"Net Lost Rev";#N/A,#N/A,FALSE,"Incentive"}</definedName>
    <definedName name="retail_CC1" localSheetId="12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13" hidden="1">{"PRINT",#N/A,TRUE,"APPA";"PRINT",#N/A,TRUE,"APS";"PRINT",#N/A,TRUE,"BHPL";"PRINT",#N/A,TRUE,"BHPL2";"PRINT",#N/A,TRUE,"CDWR";"PRINT",#N/A,TRUE,"EWEB";"PRINT",#N/A,TRUE,"LADWP";"PRINT",#N/A,TRUE,"NEVBASE"}</definedName>
    <definedName name="rrr" localSheetId="12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localSheetId="12" hidden="1">"44KU92Q9LH2VK4DK86GZ93AXN"</definedName>
    <definedName name="SAPBEXwbID" hidden="1">"45G0Y9HKM7XU88W4C0LM2V28B"</definedName>
    <definedName name="shit" localSheetId="13" hidden="1">{"PRINT",#N/A,TRUE,"APPA";"PRINT",#N/A,TRUE,"APS";"PRINT",#N/A,TRUE,"BHPL";"PRINT",#N/A,TRUE,"BHPL2";"PRINT",#N/A,TRUE,"CDWR";"PRINT",#N/A,TRUE,"EWEB";"PRINT",#N/A,TRUE,"LADWP";"PRINT",#N/A,TRUE,"NEVBASE"}</definedName>
    <definedName name="shit" localSheetId="12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localSheetId="13" hidden="1">{#N/A,#N/A,FALSE,"Actual";#N/A,#N/A,FALSE,"Normalized";#N/A,#N/A,FALSE,"Electric Actual";#N/A,#N/A,FALSE,"Electric Normalized"}</definedName>
    <definedName name="spippw" localSheetId="12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tandard1" localSheetId="13" hidden="1">{"YTD-Total",#N/A,FALSE,"Provision"}</definedName>
    <definedName name="standard1" localSheetId="12" hidden="1">{"YTD-Total",#N/A,FALSE,"Provision"}</definedName>
    <definedName name="standard1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localSheetId="13" hidden="1">[2]Inputs!#REF!</definedName>
    <definedName name="w" localSheetId="12" hidden="1">[7]Inputs!#REF!</definedName>
    <definedName name="w" hidden="1">[2]Inputs!#REF!</definedName>
    <definedName name="wrn.Adj._.Back_Up." localSheetId="13" hidden="1">{"Page 3.4.1",#N/A,FALSE,"Totals";"Page 3.4.2",#N/A,FALSE,"Totals"}</definedName>
    <definedName name="wrn.Adj._.Back_Up." localSheetId="12" hidden="1">{"Page 3.4.1",#N/A,FALSE,"Totals";"Page 3.4.2",#N/A,FALSE,"Totals"}</definedName>
    <definedName name="wrn.Adj._.Back_Up." hidden="1">{"Page 3.4.1",#N/A,FALSE,"Totals";"Page 3.4.2",#N/A,FALSE,"Totals"}</definedName>
    <definedName name="wrn.ALL." localSheetId="13" hidden="1">{#N/A,#N/A,FALSE,"Summary EPS";#N/A,#N/A,FALSE,"1st Qtr Electric";#N/A,#N/A,FALSE,"1st Qtr Australia";#N/A,#N/A,FALSE,"1st Qtr Telecom";#N/A,#N/A,FALSE,"1st QTR Other"}</definedName>
    <definedName name="wrn.ALL." localSheetId="12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13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12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13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12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13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12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13" hidden="1">{#N/A,#N/A,FALSE,"Cover";#N/A,#N/A,FALSE,"Lead Sheet";#N/A,#N/A,FALSE,"T-Accounts";#N/A,#N/A,FALSE,"Expense Detail 10 01 to 3  02";#N/A,#N/A,FALSE,"Expense Detail 4 01 to 9 01";#N/A,#N/A,FALSE,"Three Factor % 3  2002"}</definedName>
    <definedName name="wrn.All._.Pages." localSheetId="12" hidden="1">{#N/A,#N/A,FALSE,"Cover";#N/A,#N/A,FALSE,"Lead Sheet";#N/A,#N/A,FALSE,"T-Accounts";#N/A,#N/A,FALSE,"Expense Detail 10 01 to 3  02";#N/A,#N/A,FALSE,"Expense Detail 4 01 to 9 01";#N/A,#N/A,FALSE,"Three Factor % 3  2002"}</definedName>
    <definedName name="wrn.All._.Pages." hidden="1">{#N/A,#N/A,FALSE,"Cover";#N/A,#N/A,FALSE,"Lead Sheet";#N/A,#N/A,FALSE,"T-Accounts";#N/A,#N/A,FALSE,"Expense Detail 10 01 to 3  02";#N/A,#N/A,FALSE,"Expense Detail 4 01 to 9 01";#N/A,#N/A,FALSE,"Three Factor % 3  2002"}</definedName>
    <definedName name="wrn.BUS._.RPT." localSheetId="13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12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13" hidden="1">{"YTD-Total",#N/A,TRUE,"Provision";"YTD-Utility",#N/A,TRUE,"Prov Utility";"YTD-NonUtility",#N/A,TRUE,"Prov NonUtility"}</definedName>
    <definedName name="wrn.Combined._.YTD." localSheetId="12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13" hidden="1">{"Conol gross povision grouped",#N/A,FALSE,"Consol Gross";"Consol Gross Grouped",#N/A,FALSE,"Consol Gross"}</definedName>
    <definedName name="wrn.ConsolGrossGrp." localSheetId="12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Factors._.Tab._.10." localSheetId="13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2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localSheetId="13" hidden="1">{"FullView",#N/A,FALSE,"Consltd-For contngcy"}</definedName>
    <definedName name="wrn.Full._.View." localSheetId="12" hidden="1">{"FullView",#N/A,FALSE,"Consltd-For contngcy"}</definedName>
    <definedName name="wrn.Full._.View." hidden="1">{"FullView",#N/A,FALSE,"Consltd-For contngcy"}</definedName>
    <definedName name="wrn.GLReport." localSheetId="13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12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localSheetId="13" hidden="1">{"Open issues Only",#N/A,FALSE,"TIMELINE"}</definedName>
    <definedName name="wrn.Open._.Issues._.Only." localSheetId="12" hidden="1">{"Open issues Only",#N/A,FALSE,"TIMELINE"}</definedName>
    <definedName name="wrn.Open._.Issues._.Only." hidden="1">{"Open issues Only",#N/A,FALSE,"TIMELINE"}</definedName>
    <definedName name="wrn.OR._.Carrying._.Charge._.JV." localSheetId="13" hidden="1">{#N/A,#N/A,FALSE,"Loans";#N/A,#N/A,FALSE,"Program Costs";#N/A,#N/A,FALSE,"Measures";#N/A,#N/A,FALSE,"Net Lost Rev";#N/A,#N/A,FALSE,"Incentive"}</definedName>
    <definedName name="wrn.OR._.Carrying._.Charge._.JV." localSheetId="12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3" hidden="1">{#N/A,#N/A,FALSE,"Loans";#N/A,#N/A,FALSE,"Program Costs";#N/A,#N/A,FALSE,"Measures";#N/A,#N/A,FALSE,"Net Lost Rev";#N/A,#N/A,FALSE,"Incentive"}</definedName>
    <definedName name="wrn.OR._.Carrying._.Charge._.JV.1" localSheetId="12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1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1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localSheetId="13" hidden="1">{#N/A,#N/A,FALSE,"Consltd-For contngcy";"PaymentView",#N/A,FALSE,"Consltd-For contngcy"}</definedName>
    <definedName name="wrn.Payment._.View." localSheetId="12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13" hidden="1">{"PFS recon view",#N/A,FALSE,"Hyperion Proof"}</definedName>
    <definedName name="wrn.PFSreconview." localSheetId="12" hidden="1">{"PFS recon view",#N/A,FALSE,"Hyperion Proof"}</definedName>
    <definedName name="wrn.PFSreconview." hidden="1">{"PFS recon view",#N/A,FALSE,"Hyperion Proof"}</definedName>
    <definedName name="wrn.PGHCreconview." localSheetId="13" hidden="1">{"PGHC recon view",#N/A,FALSE,"Hyperion Proof"}</definedName>
    <definedName name="wrn.PGHCreconview." localSheetId="12" hidden="1">{"PGHC recon view",#N/A,FALSE,"Hyperion Proof"}</definedName>
    <definedName name="wrn.PGHCreconview." hidden="1">{"PGHC recon view",#N/A,FALSE,"Hyperion Proof"}</definedName>
    <definedName name="wrn.PHI._.all._.other._.months." localSheetId="13" hidden="1">{#N/A,#N/A,FALSE,"PHI MTD";#N/A,#N/A,FALSE,"PHI YTD"}</definedName>
    <definedName name="wrn.PHI._.all._.other._.months." localSheetId="12" hidden="1">{#N/A,#N/A,FALSE,"PHI MTD";#N/A,#N/A,FALSE,"PHI YTD"}</definedName>
    <definedName name="wrn.PHI._.all._.other._.months." hidden="1">{#N/A,#N/A,FALSE,"PHI MTD";#N/A,#N/A,FALSE,"PHI YTD"}</definedName>
    <definedName name="wrn.PHI._.only." localSheetId="13" hidden="1">{#N/A,#N/A,FALSE,"PHI"}</definedName>
    <definedName name="wrn.PHI._.only." localSheetId="12" hidden="1">{#N/A,#N/A,FALSE,"PHI"}</definedName>
    <definedName name="wrn.PHI._.only." hidden="1">{#N/A,#N/A,FALSE,"PHI"}</definedName>
    <definedName name="wrn.PHI._.Sept._.Dec._.March." localSheetId="13" hidden="1">{#N/A,#N/A,FALSE,"PHI MTD";#N/A,#N/A,FALSE,"PHI QTD";#N/A,#N/A,FALSE,"PHI YTD"}</definedName>
    <definedName name="wrn.PHI._.Sept._.Dec._.March." localSheetId="12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13" hidden="1">{"PPM Co Code View",#N/A,FALSE,"Comp Codes"}</definedName>
    <definedName name="wrn.PPMCoCodeView." localSheetId="12" hidden="1">{"PPM Co Code View",#N/A,FALSE,"Comp Codes"}</definedName>
    <definedName name="wrn.PPMCoCodeView." hidden="1">{"PPM Co Code View",#N/A,FALSE,"Comp Codes"}</definedName>
    <definedName name="wrn.PPMreconview." localSheetId="13" hidden="1">{"PPM Recon View",#N/A,FALSE,"Hyperion Proof"}</definedName>
    <definedName name="wrn.PPMreconview." localSheetId="12" hidden="1">{"PPM Recon View",#N/A,FALSE,"Hyperion Proof"}</definedName>
    <definedName name="wrn.PPMreconview." hidden="1">{"PPM Recon View",#N/A,FALSE,"Hyperion Proof"}</definedName>
    <definedName name="wrn.ProofElectricOnly." localSheetId="13" hidden="1">{"Electric Only",#N/A,FALSE,"Hyperion Proof"}</definedName>
    <definedName name="wrn.ProofElectricOnly." localSheetId="12" hidden="1">{"Electric Only",#N/A,FALSE,"Hyperion Proof"}</definedName>
    <definedName name="wrn.ProofElectricOnly." hidden="1">{"Electric Only",#N/A,FALSE,"Hyperion Proof"}</definedName>
    <definedName name="wrn.ProofTotal." localSheetId="13" hidden="1">{"Proof Total",#N/A,FALSE,"Hyperion Proof"}</definedName>
    <definedName name="wrn.ProofTotal." localSheetId="12" hidden="1">{"Proof Total",#N/A,FALSE,"Hyperion Proof"}</definedName>
    <definedName name="wrn.ProofTotal." hidden="1">{"Proof Total",#N/A,FALSE,"Hyperion Proof"}</definedName>
    <definedName name="wrn.Reformat._.only." localSheetId="13" hidden="1">{#N/A,#N/A,FALSE,"Dec 1999 mapping"}</definedName>
    <definedName name="wrn.Reformat._.only." localSheetId="12" hidden="1">{#N/A,#N/A,FALSE,"Dec 1999 mapping"}</definedName>
    <definedName name="wrn.Reformat._.only." hidden="1">{#N/A,#N/A,FALSE,"Dec 1999 mapping"}</definedName>
    <definedName name="wrn.SALES._.VAR._.95._.BUDGET." localSheetId="13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12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localSheetId="13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12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localSheetId="13" hidden="1">{"YTD-Total",#N/A,FALSE,"Provision"}</definedName>
    <definedName name="wrn.Standard." localSheetId="12" hidden="1">{"YTD-Total",#N/A,FALSE,"Provision"}</definedName>
    <definedName name="wrn.Standard." hidden="1">{"YTD-Total",#N/A,FALSE,"Provision"}</definedName>
    <definedName name="wrn.Standard._.NonUtility._.Only." localSheetId="13" hidden="1">{"YTD-NonUtility",#N/A,FALSE,"Prov NonUtility"}</definedName>
    <definedName name="wrn.Standard._.NonUtility._.Only." localSheetId="12" hidden="1">{"YTD-NonUtility",#N/A,FALSE,"Prov NonUtility"}</definedName>
    <definedName name="wrn.Standard._.NonUtility._.Only." hidden="1">{"YTD-NonUtility",#N/A,FALSE,"Prov NonUtility"}</definedName>
    <definedName name="wrn.Standard._.Utility._.Only." localSheetId="13" hidden="1">{"YTD-Utility",#N/A,FALSE,"Prov Utility"}</definedName>
    <definedName name="wrn.Standard._.Utility._.Only." localSheetId="12" hidden="1">{"YTD-Utility",#N/A,FALSE,"Prov Utility"}</definedName>
    <definedName name="wrn.Standard._.Utility._.Only." hidden="1">{"YTD-Utility",#N/A,FALSE,"Prov Utility"}</definedName>
    <definedName name="wrn.Summary._.View." localSheetId="13" hidden="1">{#N/A,#N/A,FALSE,"Consltd-For contngcy"}</definedName>
    <definedName name="wrn.Summary._.View." localSheetId="12" hidden="1">{#N/A,#N/A,FALSE,"Consltd-For contngcy"}</definedName>
    <definedName name="wrn.Summary._.View." hidden="1">{#N/A,#N/A,FALSE,"Consltd-For contngcy"}</definedName>
    <definedName name="wrn.UK._.Conversion._.Only." localSheetId="13" hidden="1">{#N/A,#N/A,FALSE,"Dec 1999 UK Continuing Ops"}</definedName>
    <definedName name="wrn.UK._.Conversion._.Only." localSheetId="12" hidden="1">{#N/A,#N/A,FALSE,"Dec 1999 UK Continuing Ops"}</definedName>
    <definedName name="wrn.UK._.Conversion._.Only." hidden="1">{#N/A,#N/A,FALSE,"Dec 1999 UK Continuing Ops"}</definedName>
    <definedName name="wrn.YearEnd." localSheetId="13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2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  <definedName name="Z_01844156_6462_4A28_9785_1A86F4D0C834_.wvu.PrintTitles" localSheetId="13" hidden="1">#REF!</definedName>
    <definedName name="Z_01844156_6462_4A28_9785_1A86F4D0C834_.wvu.PrintTitles" localSheetId="12" hidden="1">#REF!</definedName>
    <definedName name="Z_01844156_6462_4A28_9785_1A86F4D0C834_.wvu.PrintTitles" hidden="1">#REF!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9" l="1"/>
  <c r="C18" i="9"/>
  <c r="C17" i="9"/>
  <c r="C16" i="9"/>
  <c r="C15" i="9"/>
  <c r="C14" i="9"/>
  <c r="C13" i="9"/>
  <c r="C12" i="9"/>
  <c r="C11" i="9"/>
  <c r="C10" i="9"/>
  <c r="C9" i="9"/>
  <c r="N33" i="8" l="1"/>
  <c r="M33" i="8"/>
  <c r="L33" i="8"/>
  <c r="K33" i="8"/>
  <c r="J33" i="8"/>
  <c r="I33" i="8"/>
  <c r="H33" i="8"/>
  <c r="G33" i="8"/>
  <c r="F33" i="8"/>
  <c r="E33" i="8"/>
  <c r="D33" i="8"/>
  <c r="C33" i="8"/>
  <c r="K33" i="7"/>
  <c r="J33" i="7"/>
  <c r="I33" i="7"/>
  <c r="H33" i="7"/>
  <c r="G33" i="7"/>
  <c r="F33" i="7"/>
  <c r="E33" i="7"/>
  <c r="D33" i="7"/>
  <c r="C33" i="7"/>
  <c r="N33" i="5"/>
  <c r="M33" i="5"/>
  <c r="L33" i="5"/>
  <c r="K33" i="5"/>
  <c r="J33" i="5"/>
  <c r="I33" i="5"/>
  <c r="H33" i="5"/>
  <c r="G33" i="5"/>
  <c r="F33" i="5"/>
  <c r="E33" i="5"/>
  <c r="D33" i="5"/>
  <c r="C33" i="5"/>
  <c r="N33" i="6"/>
  <c r="M33" i="6"/>
  <c r="L33" i="6"/>
  <c r="K33" i="6"/>
  <c r="J33" i="6"/>
  <c r="I33" i="6"/>
  <c r="H33" i="6"/>
  <c r="G33" i="6"/>
  <c r="F33" i="6"/>
  <c r="E33" i="6"/>
  <c r="D33" i="6"/>
  <c r="C33" i="6"/>
  <c r="C27" i="18" l="1"/>
  <c r="C31" i="18" s="1"/>
  <c r="C33" i="18" s="1"/>
  <c r="C35" i="18" s="1"/>
  <c r="O33" i="2" l="1"/>
  <c r="N33" i="2"/>
  <c r="M33" i="2"/>
  <c r="L33" i="2"/>
  <c r="K33" i="2"/>
  <c r="J33" i="2"/>
  <c r="I33" i="2"/>
  <c r="H33" i="2"/>
  <c r="G33" i="2"/>
  <c r="F33" i="2"/>
  <c r="E33" i="2"/>
  <c r="D33" i="2"/>
  <c r="C33" i="2"/>
  <c r="O33" i="14"/>
  <c r="N33" i="14"/>
  <c r="M33" i="14"/>
  <c r="L33" i="14"/>
  <c r="K33" i="14"/>
  <c r="J33" i="14"/>
  <c r="I33" i="14"/>
  <c r="H33" i="14"/>
  <c r="G33" i="14"/>
  <c r="F33" i="14"/>
  <c r="E33" i="14"/>
  <c r="D33" i="14"/>
  <c r="C33" i="14"/>
  <c r="O33" i="15" l="1"/>
  <c r="N33" i="15"/>
  <c r="K33" i="15"/>
  <c r="J33" i="15"/>
  <c r="G33" i="15"/>
  <c r="F33" i="15"/>
  <c r="C33" i="15"/>
  <c r="O33" i="16"/>
  <c r="C33" i="16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C33" i="4"/>
  <c r="N33" i="4"/>
  <c r="M33" i="4"/>
  <c r="L33" i="4"/>
  <c r="K33" i="4"/>
  <c r="J33" i="4"/>
  <c r="I33" i="4"/>
  <c r="H33" i="4"/>
  <c r="G33" i="4"/>
  <c r="F33" i="4"/>
  <c r="E33" i="4"/>
  <c r="D33" i="4"/>
  <c r="O33" i="4"/>
  <c r="O33" i="5"/>
  <c r="O33" i="6"/>
  <c r="H33" i="15" l="1"/>
  <c r="D33" i="15"/>
  <c r="L33" i="15"/>
  <c r="E33" i="15"/>
  <c r="I33" i="15"/>
  <c r="M33" i="15"/>
  <c r="G33" i="16"/>
  <c r="K33" i="16"/>
  <c r="D33" i="16"/>
  <c r="H33" i="16"/>
  <c r="L33" i="16"/>
  <c r="E33" i="16"/>
  <c r="I33" i="16"/>
  <c r="M33" i="16"/>
  <c r="F33" i="16"/>
  <c r="J33" i="16"/>
  <c r="N33" i="16"/>
  <c r="N33" i="7" l="1"/>
  <c r="M33" i="7"/>
  <c r="L33" i="7"/>
  <c r="O33" i="8" l="1"/>
  <c r="D9" i="18" l="1"/>
  <c r="D8" i="18"/>
  <c r="D7" i="18"/>
  <c r="B10" i="18" l="1"/>
  <c r="D10" i="18"/>
  <c r="P30" i="5" l="1"/>
  <c r="Y30" i="2"/>
  <c r="U30" i="2"/>
  <c r="Q30" i="2"/>
  <c r="M30" i="2"/>
  <c r="I30" i="2"/>
  <c r="E30" i="2"/>
  <c r="Z14" i="2"/>
  <c r="V14" i="2"/>
  <c r="R14" i="2"/>
  <c r="N14" i="2"/>
  <c r="J14" i="2"/>
  <c r="F14" i="2"/>
  <c r="AA30" i="14"/>
  <c r="W30" i="14"/>
  <c r="S30" i="14"/>
  <c r="O30" i="14"/>
  <c r="K30" i="14"/>
  <c r="G30" i="14"/>
  <c r="C30" i="14"/>
  <c r="X14" i="14"/>
  <c r="T14" i="14"/>
  <c r="P14" i="14"/>
  <c r="L14" i="14"/>
  <c r="H14" i="14"/>
  <c r="D14" i="14"/>
  <c r="Y30" i="15"/>
  <c r="U30" i="15"/>
  <c r="Q30" i="15"/>
  <c r="M30" i="15"/>
  <c r="I30" i="15"/>
  <c r="E30" i="15"/>
  <c r="Z14" i="15"/>
  <c r="V14" i="15"/>
  <c r="R14" i="15"/>
  <c r="N14" i="15"/>
  <c r="J14" i="15"/>
  <c r="F14" i="15"/>
  <c r="AA30" i="16"/>
  <c r="W30" i="16"/>
  <c r="S30" i="16"/>
  <c r="O30" i="16"/>
  <c r="K30" i="16"/>
  <c r="G30" i="16"/>
  <c r="C30" i="16"/>
  <c r="X14" i="16"/>
  <c r="T14" i="16"/>
  <c r="P14" i="16"/>
  <c r="L14" i="16"/>
  <c r="H14" i="16"/>
  <c r="D14" i="16"/>
  <c r="Y30" i="3"/>
  <c r="U30" i="3"/>
  <c r="Q30" i="3"/>
  <c r="M30" i="3"/>
  <c r="I30" i="3"/>
  <c r="E30" i="3"/>
  <c r="Z14" i="3"/>
  <c r="V14" i="3"/>
  <c r="R14" i="3"/>
  <c r="N14" i="3"/>
  <c r="J14" i="3"/>
  <c r="F14" i="3"/>
  <c r="AA30" i="4"/>
  <c r="W30" i="4"/>
  <c r="S30" i="4"/>
  <c r="O30" i="4"/>
  <c r="K30" i="4"/>
  <c r="G30" i="4"/>
  <c r="C30" i="4"/>
  <c r="X14" i="4"/>
  <c r="T14" i="4"/>
  <c r="P14" i="4"/>
  <c r="X30" i="2"/>
  <c r="T30" i="2"/>
  <c r="P30" i="2"/>
  <c r="L30" i="2"/>
  <c r="H30" i="2"/>
  <c r="D30" i="2"/>
  <c r="Y14" i="2"/>
  <c r="U14" i="2"/>
  <c r="Q14" i="2"/>
  <c r="M14" i="2"/>
  <c r="I14" i="2"/>
  <c r="E14" i="2"/>
  <c r="Z30" i="14"/>
  <c r="V30" i="14"/>
  <c r="R30" i="14"/>
  <c r="N30" i="14"/>
  <c r="J30" i="14"/>
  <c r="F30" i="14"/>
  <c r="AA14" i="14"/>
  <c r="W14" i="14"/>
  <c r="S14" i="14"/>
  <c r="O14" i="14"/>
  <c r="K14" i="14"/>
  <c r="G14" i="14"/>
  <c r="C14" i="14"/>
  <c r="X30" i="15"/>
  <c r="T30" i="15"/>
  <c r="P30" i="15"/>
  <c r="L30" i="15"/>
  <c r="H30" i="15"/>
  <c r="D30" i="15"/>
  <c r="Y14" i="15"/>
  <c r="U14" i="15"/>
  <c r="Q14" i="15"/>
  <c r="M14" i="15"/>
  <c r="I14" i="15"/>
  <c r="E14" i="15"/>
  <c r="Z30" i="16"/>
  <c r="V30" i="16"/>
  <c r="R30" i="16"/>
  <c r="N30" i="16"/>
  <c r="J30" i="16"/>
  <c r="F30" i="16"/>
  <c r="AA14" i="16"/>
  <c r="W14" i="16"/>
  <c r="S14" i="16"/>
  <c r="O14" i="16"/>
  <c r="K14" i="16"/>
  <c r="G14" i="16"/>
  <c r="C14" i="16"/>
  <c r="X30" i="3"/>
  <c r="T30" i="3"/>
  <c r="P30" i="3"/>
  <c r="L30" i="3"/>
  <c r="H30" i="3"/>
  <c r="D30" i="3"/>
  <c r="Y14" i="3"/>
  <c r="U14" i="3"/>
  <c r="Q14" i="3"/>
  <c r="M14" i="3"/>
  <c r="I14" i="3"/>
  <c r="E14" i="3"/>
  <c r="Z30" i="4"/>
  <c r="V30" i="4"/>
  <c r="R30" i="4"/>
  <c r="N30" i="4"/>
  <c r="J30" i="4"/>
  <c r="F30" i="4"/>
  <c r="AA30" i="2"/>
  <c r="W30" i="2"/>
  <c r="S30" i="2"/>
  <c r="O30" i="2"/>
  <c r="K30" i="2"/>
  <c r="G30" i="2"/>
  <c r="C30" i="2"/>
  <c r="X14" i="2"/>
  <c r="T14" i="2"/>
  <c r="P14" i="2"/>
  <c r="L14" i="2"/>
  <c r="H14" i="2"/>
  <c r="D14" i="2"/>
  <c r="Y30" i="14"/>
  <c r="U30" i="14"/>
  <c r="Q30" i="14"/>
  <c r="M30" i="14"/>
  <c r="I30" i="14"/>
  <c r="E30" i="14"/>
  <c r="Z14" i="14"/>
  <c r="V14" i="14"/>
  <c r="R14" i="14"/>
  <c r="N14" i="14"/>
  <c r="J14" i="14"/>
  <c r="F14" i="14"/>
  <c r="AA30" i="15"/>
  <c r="W30" i="15"/>
  <c r="S30" i="15"/>
  <c r="O30" i="15"/>
  <c r="K30" i="15"/>
  <c r="G30" i="15"/>
  <c r="C30" i="15"/>
  <c r="X14" i="15"/>
  <c r="T14" i="15"/>
  <c r="P14" i="15"/>
  <c r="L14" i="15"/>
  <c r="H14" i="15"/>
  <c r="D14" i="15"/>
  <c r="Y30" i="16"/>
  <c r="U30" i="16"/>
  <c r="Q30" i="16"/>
  <c r="M30" i="16"/>
  <c r="I30" i="16"/>
  <c r="E30" i="16"/>
  <c r="Z14" i="16"/>
  <c r="V14" i="16"/>
  <c r="R14" i="16"/>
  <c r="N14" i="16"/>
  <c r="J14" i="16"/>
  <c r="F14" i="16"/>
  <c r="AA30" i="3"/>
  <c r="W30" i="3"/>
  <c r="S30" i="3"/>
  <c r="O30" i="3"/>
  <c r="K30" i="3"/>
  <c r="G30" i="3"/>
  <c r="C30" i="3"/>
  <c r="X14" i="3"/>
  <c r="T14" i="3"/>
  <c r="P14" i="3"/>
  <c r="L14" i="3"/>
  <c r="H14" i="3"/>
  <c r="D14" i="3"/>
  <c r="Y30" i="4"/>
  <c r="U30" i="4"/>
  <c r="Q30" i="4"/>
  <c r="M30" i="4"/>
  <c r="I30" i="4"/>
  <c r="E30" i="4"/>
  <c r="Z14" i="4"/>
  <c r="V14" i="4"/>
  <c r="R14" i="4"/>
  <c r="N14" i="4"/>
  <c r="Z30" i="2"/>
  <c r="J30" i="2"/>
  <c r="S14" i="2"/>
  <c r="C14" i="2"/>
  <c r="L30" i="14"/>
  <c r="U14" i="14"/>
  <c r="E14" i="14"/>
  <c r="N30" i="15"/>
  <c r="W14" i="15"/>
  <c r="G14" i="15"/>
  <c r="P30" i="16"/>
  <c r="V30" i="2"/>
  <c r="F30" i="2"/>
  <c r="O14" i="2"/>
  <c r="X30" i="14"/>
  <c r="H30" i="14"/>
  <c r="Q14" i="14"/>
  <c r="Z30" i="15"/>
  <c r="J30" i="15"/>
  <c r="S14" i="15"/>
  <c r="C14" i="15"/>
  <c r="L30" i="16"/>
  <c r="U14" i="16"/>
  <c r="E14" i="16"/>
  <c r="N30" i="3"/>
  <c r="W14" i="3"/>
  <c r="G14" i="3"/>
  <c r="P30" i="4"/>
  <c r="AA14" i="4"/>
  <c r="S14" i="4"/>
  <c r="L14" i="4"/>
  <c r="H14" i="4"/>
  <c r="D14" i="4"/>
  <c r="Y30" i="5"/>
  <c r="U30" i="5"/>
  <c r="Q30" i="5"/>
  <c r="L30" i="5"/>
  <c r="H30" i="5"/>
  <c r="D30" i="5"/>
  <c r="Y14" i="5"/>
  <c r="U14" i="5"/>
  <c r="Q14" i="5"/>
  <c r="M14" i="5"/>
  <c r="I14" i="5"/>
  <c r="E14" i="5"/>
  <c r="Z30" i="6"/>
  <c r="V30" i="6"/>
  <c r="R30" i="6"/>
  <c r="N30" i="6"/>
  <c r="J30" i="6"/>
  <c r="F30" i="6"/>
  <c r="AA14" i="6"/>
  <c r="W14" i="6"/>
  <c r="S14" i="6"/>
  <c r="O14" i="6"/>
  <c r="K14" i="6"/>
  <c r="G14" i="6"/>
  <c r="C14" i="6"/>
  <c r="R30" i="2"/>
  <c r="AA14" i="2"/>
  <c r="K14" i="2"/>
  <c r="T30" i="14"/>
  <c r="D30" i="14"/>
  <c r="M14" i="14"/>
  <c r="V30" i="15"/>
  <c r="F30" i="15"/>
  <c r="O14" i="15"/>
  <c r="X30" i="16"/>
  <c r="H30" i="16"/>
  <c r="Q14" i="16"/>
  <c r="Z30" i="3"/>
  <c r="J30" i="3"/>
  <c r="S14" i="3"/>
  <c r="C14" i="3"/>
  <c r="L30" i="4"/>
  <c r="Y14" i="4"/>
  <c r="Q14" i="4"/>
  <c r="K14" i="4"/>
  <c r="G14" i="4"/>
  <c r="C14" i="4"/>
  <c r="X30" i="5"/>
  <c r="T30" i="5"/>
  <c r="O30" i="5"/>
  <c r="K30" i="5"/>
  <c r="G30" i="5"/>
  <c r="C30" i="5"/>
  <c r="X14" i="5"/>
  <c r="T14" i="5"/>
  <c r="P14" i="5"/>
  <c r="L14" i="5"/>
  <c r="W14" i="2"/>
  <c r="I14" i="14"/>
  <c r="T30" i="16"/>
  <c r="I14" i="16"/>
  <c r="AA14" i="3"/>
  <c r="T30" i="4"/>
  <c r="U14" i="4"/>
  <c r="I14" i="4"/>
  <c r="Z30" i="5"/>
  <c r="R30" i="5"/>
  <c r="I30" i="5"/>
  <c r="Z14" i="5"/>
  <c r="R14" i="5"/>
  <c r="J14" i="5"/>
  <c r="D14" i="5"/>
  <c r="X30" i="6"/>
  <c r="S30" i="6"/>
  <c r="M30" i="6"/>
  <c r="H30" i="6"/>
  <c r="C30" i="6"/>
  <c r="V14" i="6"/>
  <c r="Q14" i="6"/>
  <c r="L14" i="6"/>
  <c r="F14" i="6"/>
  <c r="J14" i="6"/>
  <c r="R30" i="3"/>
  <c r="D30" i="4"/>
  <c r="E14" i="4"/>
  <c r="M30" i="5"/>
  <c r="V14" i="5"/>
  <c r="G14" i="5"/>
  <c r="AA30" i="6"/>
  <c r="P30" i="6"/>
  <c r="E30" i="6"/>
  <c r="T14" i="6"/>
  <c r="N14" i="6"/>
  <c r="D14" i="6"/>
  <c r="Y14" i="14"/>
  <c r="K14" i="15"/>
  <c r="F30" i="3"/>
  <c r="W14" i="4"/>
  <c r="AA30" i="5"/>
  <c r="J30" i="5"/>
  <c r="AA14" i="5"/>
  <c r="K14" i="5"/>
  <c r="Y30" i="6"/>
  <c r="O30" i="6"/>
  <c r="D30" i="6"/>
  <c r="X14" i="6"/>
  <c r="M14" i="6"/>
  <c r="H14" i="6"/>
  <c r="G14" i="2"/>
  <c r="R30" i="15"/>
  <c r="D30" i="16"/>
  <c r="V30" i="3"/>
  <c r="O14" i="3"/>
  <c r="H30" i="4"/>
  <c r="O14" i="4"/>
  <c r="F14" i="4"/>
  <c r="W30" i="5"/>
  <c r="N30" i="5"/>
  <c r="F30" i="5"/>
  <c r="W14" i="5"/>
  <c r="O14" i="5"/>
  <c r="H14" i="5"/>
  <c r="C14" i="5"/>
  <c r="W30" i="6"/>
  <c r="Q30" i="6"/>
  <c r="L30" i="6"/>
  <c r="G30" i="6"/>
  <c r="Z14" i="6"/>
  <c r="U14" i="6"/>
  <c r="P14" i="6"/>
  <c r="E14" i="6"/>
  <c r="P30" i="14"/>
  <c r="AA14" i="15"/>
  <c r="Y14" i="16"/>
  <c r="K14" i="3"/>
  <c r="M14" i="4"/>
  <c r="V30" i="5"/>
  <c r="E30" i="5"/>
  <c r="N14" i="5"/>
  <c r="U30" i="6"/>
  <c r="K30" i="6"/>
  <c r="Y14" i="6"/>
  <c r="I14" i="6"/>
  <c r="N30" i="2"/>
  <c r="M14" i="16"/>
  <c r="X30" i="4"/>
  <c r="J14" i="4"/>
  <c r="S30" i="5"/>
  <c r="S14" i="5"/>
  <c r="F14" i="5"/>
  <c r="T30" i="6"/>
  <c r="I30" i="6"/>
  <c r="R14" i="6"/>
  <c r="AA30" i="7"/>
  <c r="W30" i="7"/>
  <c r="S30" i="7"/>
  <c r="O30" i="7"/>
  <c r="K30" i="7"/>
  <c r="G30" i="7"/>
  <c r="C30" i="7"/>
  <c r="X14" i="7"/>
  <c r="T14" i="7"/>
  <c r="P14" i="7"/>
  <c r="L14" i="7"/>
  <c r="H14" i="7"/>
  <c r="D14" i="7"/>
  <c r="Y30" i="8"/>
  <c r="U30" i="8"/>
  <c r="Q30" i="8"/>
  <c r="M30" i="8"/>
  <c r="I30" i="8"/>
  <c r="E30" i="8"/>
  <c r="Z14" i="8"/>
  <c r="V14" i="8"/>
  <c r="R14" i="8"/>
  <c r="N14" i="8"/>
  <c r="J14" i="8"/>
  <c r="F14" i="8"/>
  <c r="W14" i="8"/>
  <c r="O14" i="8"/>
  <c r="G14" i="8"/>
  <c r="Z30" i="7"/>
  <c r="V30" i="7"/>
  <c r="R30" i="7"/>
  <c r="N30" i="7"/>
  <c r="J30" i="7"/>
  <c r="F30" i="7"/>
  <c r="AA14" i="7"/>
  <c r="W14" i="7"/>
  <c r="S14" i="7"/>
  <c r="O14" i="7"/>
  <c r="K14" i="7"/>
  <c r="G14" i="7"/>
  <c r="C14" i="7"/>
  <c r="X30" i="8"/>
  <c r="T30" i="8"/>
  <c r="P30" i="8"/>
  <c r="L30" i="8"/>
  <c r="H30" i="8"/>
  <c r="D30" i="8"/>
  <c r="Y14" i="8"/>
  <c r="U14" i="8"/>
  <c r="Q14" i="8"/>
  <c r="M14" i="8"/>
  <c r="I14" i="8"/>
  <c r="E14" i="8"/>
  <c r="Y30" i="7"/>
  <c r="U30" i="7"/>
  <c r="Q30" i="7"/>
  <c r="M30" i="7"/>
  <c r="I30" i="7"/>
  <c r="E30" i="7"/>
  <c r="Z14" i="7"/>
  <c r="V14" i="7"/>
  <c r="R14" i="7"/>
  <c r="N14" i="7"/>
  <c r="J14" i="7"/>
  <c r="F14" i="7"/>
  <c r="AA30" i="8"/>
  <c r="W30" i="8"/>
  <c r="S30" i="8"/>
  <c r="O30" i="8"/>
  <c r="K30" i="8"/>
  <c r="G30" i="8"/>
  <c r="C30" i="8"/>
  <c r="X14" i="8"/>
  <c r="T14" i="8"/>
  <c r="P14" i="8"/>
  <c r="L14" i="8"/>
  <c r="H14" i="8"/>
  <c r="D14" i="8"/>
  <c r="X30" i="7"/>
  <c r="T30" i="7"/>
  <c r="P30" i="7"/>
  <c r="L30" i="7"/>
  <c r="H30" i="7"/>
  <c r="D30" i="7"/>
  <c r="Y14" i="7"/>
  <c r="U14" i="7"/>
  <c r="Q14" i="7"/>
  <c r="M14" i="7"/>
  <c r="I14" i="7"/>
  <c r="E14" i="7"/>
  <c r="Z30" i="8"/>
  <c r="V30" i="8"/>
  <c r="R30" i="8"/>
  <c r="N30" i="8"/>
  <c r="J30" i="8"/>
  <c r="F30" i="8"/>
  <c r="AA14" i="8"/>
  <c r="S14" i="8"/>
  <c r="K14" i="8"/>
  <c r="C14" i="8"/>
  <c r="Z33" i="2" l="1"/>
  <c r="V33" i="2"/>
  <c r="R33" i="2"/>
  <c r="Y33" i="14"/>
  <c r="U33" i="14"/>
  <c r="Q33" i="14"/>
  <c r="Y33" i="2"/>
  <c r="U33" i="2"/>
  <c r="Q33" i="2"/>
  <c r="X33" i="14"/>
  <c r="T33" i="14"/>
  <c r="P33" i="14"/>
  <c r="X33" i="2"/>
  <c r="P33" i="2"/>
  <c r="AA33" i="14"/>
  <c r="S33" i="14"/>
  <c r="W33" i="2"/>
  <c r="R33" i="14"/>
  <c r="T33" i="2"/>
  <c r="AA33" i="2"/>
  <c r="V33" i="14"/>
  <c r="Z33" i="14"/>
  <c r="W33" i="14"/>
  <c r="S33" i="2"/>
  <c r="X33" i="15"/>
  <c r="T33" i="15"/>
  <c r="P33" i="15"/>
  <c r="Y33" i="16"/>
  <c r="U33" i="16"/>
  <c r="Q33" i="16"/>
  <c r="AA33" i="15"/>
  <c r="W33" i="15"/>
  <c r="S33" i="15"/>
  <c r="X33" i="16"/>
  <c r="T33" i="16"/>
  <c r="P33" i="16"/>
  <c r="Z33" i="15"/>
  <c r="R33" i="15"/>
  <c r="V33" i="16"/>
  <c r="Y33" i="15"/>
  <c r="Q33" i="15"/>
  <c r="AA33" i="16"/>
  <c r="S33" i="16"/>
  <c r="V33" i="15"/>
  <c r="Z33" i="16"/>
  <c r="R33" i="16"/>
  <c r="W33" i="16"/>
  <c r="U33" i="15"/>
  <c r="Z33" i="3" l="1"/>
  <c r="V33" i="3"/>
  <c r="R33" i="3"/>
  <c r="Z33" i="4"/>
  <c r="V33" i="4"/>
  <c r="R33" i="4"/>
  <c r="X33" i="3"/>
  <c r="S33" i="3"/>
  <c r="X33" i="4"/>
  <c r="S33" i="4"/>
  <c r="W33" i="3"/>
  <c r="Q33" i="3"/>
  <c r="W33" i="4"/>
  <c r="Q33" i="4"/>
  <c r="AA33" i="3"/>
  <c r="U33" i="3"/>
  <c r="P33" i="3"/>
  <c r="AA33" i="4"/>
  <c r="U33" i="4"/>
  <c r="P33" i="4"/>
  <c r="Y33" i="3"/>
  <c r="Z33" i="5"/>
  <c r="V33" i="5"/>
  <c r="R33" i="5"/>
  <c r="AA33" i="6"/>
  <c r="W33" i="6"/>
  <c r="S33" i="6"/>
  <c r="T33" i="4"/>
  <c r="T33" i="5"/>
  <c r="Y33" i="6"/>
  <c r="Q33" i="6"/>
  <c r="W33" i="5"/>
  <c r="X33" i="6"/>
  <c r="P33" i="6"/>
  <c r="T33" i="3"/>
  <c r="Y33" i="4"/>
  <c r="Y33" i="5"/>
  <c r="U33" i="5"/>
  <c r="Q33" i="5"/>
  <c r="Z33" i="6"/>
  <c r="V33" i="6"/>
  <c r="R33" i="6"/>
  <c r="X33" i="5"/>
  <c r="P33" i="5"/>
  <c r="U33" i="6"/>
  <c r="AA33" i="5"/>
  <c r="S33" i="5"/>
  <c r="T33" i="6"/>
  <c r="U33" i="8"/>
  <c r="Z33" i="7"/>
  <c r="P33" i="7"/>
  <c r="P33" i="8"/>
  <c r="AA33" i="7"/>
  <c r="X33" i="8"/>
  <c r="AA33" i="8"/>
  <c r="U33" i="7"/>
  <c r="T33" i="8"/>
  <c r="Q33" i="8"/>
  <c r="V33" i="8"/>
  <c r="R33" i="7"/>
  <c r="S33" i="7"/>
  <c r="T33" i="7"/>
  <c r="Y33" i="7"/>
  <c r="W33" i="8"/>
  <c r="Q33" i="7"/>
  <c r="R33" i="8"/>
  <c r="O33" i="7"/>
  <c r="Y33" i="8"/>
  <c r="Z33" i="8"/>
  <c r="S33" i="8"/>
  <c r="V33" i="7"/>
  <c r="W33" i="7"/>
  <c r="X33" i="7"/>
  <c r="A10" i="8" l="1"/>
  <c r="A10" i="7"/>
  <c r="A10" i="6"/>
  <c r="A10" i="5"/>
  <c r="A10" i="4"/>
  <c r="A10" i="3"/>
  <c r="A10" i="16"/>
  <c r="A10" i="15"/>
  <c r="A10" i="14"/>
  <c r="A11" i="14" l="1"/>
  <c r="A12" i="14" s="1"/>
  <c r="A11" i="3"/>
  <c r="A12" i="3" s="1"/>
  <c r="A11" i="6"/>
  <c r="A12" i="6" s="1"/>
  <c r="A11" i="7"/>
  <c r="A12" i="7" s="1"/>
  <c r="A11" i="8"/>
  <c r="A14" i="6"/>
  <c r="A15" i="6" s="1"/>
  <c r="A12" i="8"/>
  <c r="A11" i="5"/>
  <c r="A12" i="5" s="1"/>
  <c r="A11" i="4"/>
  <c r="A11" i="16"/>
  <c r="A11" i="15"/>
  <c r="A14" i="14" l="1"/>
  <c r="A15" i="14" s="1"/>
  <c r="A12" i="15"/>
  <c r="A14" i="15" s="1"/>
  <c r="A14" i="3"/>
  <c r="A14" i="7"/>
  <c r="A15" i="3"/>
  <c r="A17" i="6"/>
  <c r="A14" i="8"/>
  <c r="A14" i="5"/>
  <c r="A12" i="4"/>
  <c r="A12" i="16"/>
  <c r="A17" i="14" l="1"/>
  <c r="A15" i="15"/>
  <c r="A17" i="15" s="1"/>
  <c r="A14" i="4"/>
  <c r="A15" i="5"/>
  <c r="A17" i="5" s="1"/>
  <c r="A15" i="7"/>
  <c r="A17" i="7"/>
  <c r="A17" i="3"/>
  <c r="A18" i="6"/>
  <c r="A15" i="8"/>
  <c r="A15" i="4"/>
  <c r="A14" i="16"/>
  <c r="A18" i="14" l="1"/>
  <c r="A18" i="15"/>
  <c r="A19" i="15" s="1"/>
  <c r="A21" i="15"/>
  <c r="A18" i="5"/>
  <c r="A19" i="5" s="1"/>
  <c r="A21" i="5"/>
  <c r="A19" i="6"/>
  <c r="A18" i="7"/>
  <c r="A18" i="3"/>
  <c r="A17" i="4"/>
  <c r="A21" i="6"/>
  <c r="A25" i="6"/>
  <c r="A17" i="8"/>
  <c r="A15" i="16"/>
  <c r="A17" i="16" s="1"/>
  <c r="A19" i="14" l="1"/>
  <c r="A21" i="14"/>
  <c r="A25" i="15"/>
  <c r="A26" i="15" s="1"/>
  <c r="A27" i="15" s="1"/>
  <c r="A28" i="15" s="1"/>
  <c r="A30" i="15" s="1"/>
  <c r="A31" i="15" s="1"/>
  <c r="A19" i="3"/>
  <c r="A25" i="5"/>
  <c r="A19" i="7"/>
  <c r="A21" i="7"/>
  <c r="A18" i="16"/>
  <c r="A21" i="3"/>
  <c r="A25" i="3" s="1"/>
  <c r="A18" i="4"/>
  <c r="A26" i="6"/>
  <c r="A27" i="6" s="1"/>
  <c r="A28" i="6" s="1"/>
  <c r="A18" i="8"/>
  <c r="A25" i="14" l="1"/>
  <c r="A26" i="5"/>
  <c r="A25" i="7"/>
  <c r="A26" i="7" s="1"/>
  <c r="A19" i="16"/>
  <c r="A26" i="3"/>
  <c r="A27" i="3"/>
  <c r="A19" i="4"/>
  <c r="A21" i="4" s="1"/>
  <c r="A25" i="4" s="1"/>
  <c r="A26" i="4" s="1"/>
  <c r="A30" i="6"/>
  <c r="A31" i="6" s="1"/>
  <c r="A27" i="7"/>
  <c r="A19" i="8"/>
  <c r="A21" i="8"/>
  <c r="A25" i="8" s="1"/>
  <c r="A33" i="15"/>
  <c r="A34" i="15" s="1"/>
  <c r="A26" i="14" l="1"/>
  <c r="A27" i="14" s="1"/>
  <c r="A28" i="14" s="1"/>
  <c r="A27" i="4"/>
  <c r="A28" i="4" s="1"/>
  <c r="A30" i="4" s="1"/>
  <c r="A31" i="4" s="1"/>
  <c r="A27" i="5"/>
  <c r="A28" i="5" s="1"/>
  <c r="A30" i="5"/>
  <c r="A21" i="16"/>
  <c r="A28" i="3"/>
  <c r="A33" i="4"/>
  <c r="A34" i="4"/>
  <c r="A35" i="4" s="1"/>
  <c r="A37" i="4" s="1"/>
  <c r="A40" i="4" s="1"/>
  <c r="A41" i="4" s="1"/>
  <c r="A33" i="6"/>
  <c r="A34" i="6" s="1"/>
  <c r="A35" i="6" s="1"/>
  <c r="A37" i="6" s="1"/>
  <c r="A39" i="6" s="1"/>
  <c r="A41" i="6" s="1"/>
  <c r="A42" i="6" s="1"/>
  <c r="A43" i="6" s="1"/>
  <c r="A46" i="6" s="1"/>
  <c r="A47" i="6" s="1"/>
  <c r="A28" i="7"/>
  <c r="A26" i="8"/>
  <c r="A27" i="8" s="1"/>
  <c r="A28" i="8" s="1"/>
  <c r="A35" i="15"/>
  <c r="A37" i="15" s="1"/>
  <c r="A40" i="15" s="1"/>
  <c r="A41" i="15" s="1"/>
  <c r="A30" i="14" l="1"/>
  <c r="A31" i="14" s="1"/>
  <c r="A31" i="5"/>
  <c r="A30" i="8"/>
  <c r="A31" i="8" s="1"/>
  <c r="A33" i="8" s="1"/>
  <c r="A34" i="8" s="1"/>
  <c r="A35" i="8" s="1"/>
  <c r="A37" i="8" s="1"/>
  <c r="A39" i="8" s="1"/>
  <c r="A41" i="8" s="1"/>
  <c r="A42" i="8" s="1"/>
  <c r="A25" i="16"/>
  <c r="A30" i="3"/>
  <c r="A31" i="3" s="1"/>
  <c r="A33" i="3" s="1"/>
  <c r="A34" i="3" s="1"/>
  <c r="A35" i="3" s="1"/>
  <c r="A37" i="3" s="1"/>
  <c r="A40" i="3" s="1"/>
  <c r="A41" i="3" s="1"/>
  <c r="A30" i="7"/>
  <c r="A34" i="7" s="1"/>
  <c r="A33" i="14" l="1"/>
  <c r="A34" i="14" s="1"/>
  <c r="A35" i="14" s="1"/>
  <c r="A37" i="14" s="1"/>
  <c r="A40" i="14" s="1"/>
  <c r="A41" i="14" s="1"/>
  <c r="A33" i="5"/>
  <c r="A34" i="5" s="1"/>
  <c r="A43" i="8"/>
  <c r="A46" i="8" s="1"/>
  <c r="A47" i="8" s="1"/>
  <c r="A26" i="16"/>
  <c r="A31" i="7"/>
  <c r="A35" i="5" l="1"/>
  <c r="A37" i="5" s="1"/>
  <c r="A39" i="5" s="1"/>
  <c r="A41" i="5" s="1"/>
  <c r="A42" i="5" s="1"/>
  <c r="A43" i="5" s="1"/>
  <c r="A46" i="5" s="1"/>
  <c r="A47" i="5" s="1"/>
  <c r="A27" i="16"/>
  <c r="A28" i="16" s="1"/>
  <c r="A33" i="7"/>
  <c r="A35" i="7" s="1"/>
  <c r="A37" i="7" s="1"/>
  <c r="A40" i="7" s="1"/>
  <c r="A41" i="7" s="1"/>
  <c r="A30" i="16" l="1"/>
  <c r="A31" i="16"/>
  <c r="A33" i="16" l="1"/>
  <c r="A34" i="16"/>
  <c r="A35" i="16" s="1"/>
  <c r="A37" i="16" s="1"/>
  <c r="A40" i="16" s="1"/>
  <c r="A41" i="16" s="1"/>
  <c r="A10" i="2" l="1"/>
  <c r="A11" i="2" l="1"/>
  <c r="A12" i="2" l="1"/>
  <c r="A14" i="2" l="1"/>
  <c r="A15" i="2" l="1"/>
  <c r="A17" i="2"/>
  <c r="A18" i="2" s="1"/>
  <c r="A19" i="2" l="1"/>
  <c r="A21" i="2" l="1"/>
  <c r="A25" i="2" s="1"/>
  <c r="A26" i="2" l="1"/>
  <c r="A27" i="2"/>
  <c r="A28" i="2" l="1"/>
  <c r="A30" i="2" l="1"/>
  <c r="A31" i="2" s="1"/>
  <c r="A33" i="2"/>
  <c r="A34" i="2" s="1"/>
  <c r="A35" i="2" l="1"/>
  <c r="A37" i="2"/>
  <c r="A40" i="2" s="1"/>
  <c r="A41" i="2" s="1"/>
  <c r="C6" i="27" l="1"/>
  <c r="C5" i="27"/>
  <c r="C7" i="27"/>
  <c r="C9" i="27"/>
  <c r="C11" i="27" l="1"/>
  <c r="C8" i="27"/>
  <c r="C10" i="27"/>
  <c r="D9" i="27"/>
  <c r="E9" i="27" s="1"/>
  <c r="D6" i="27"/>
  <c r="E6" i="27" s="1"/>
  <c r="D7" i="27"/>
  <c r="E7" i="27" s="1"/>
  <c r="C12" i="27"/>
  <c r="D5" i="27"/>
  <c r="E5" i="27" s="1"/>
  <c r="C13" i="27"/>
  <c r="D11" i="27" l="1"/>
  <c r="E11" i="27" s="1"/>
  <c r="D8" i="27"/>
  <c r="E8" i="27" s="1"/>
  <c r="D10" i="27"/>
  <c r="E10" i="27" s="1"/>
  <c r="D13" i="27"/>
  <c r="E13" i="27" s="1"/>
  <c r="C4" i="27"/>
  <c r="D12" i="27"/>
  <c r="E12" i="27" s="1"/>
  <c r="C15" i="27" l="1"/>
  <c r="D4" i="27" l="1"/>
  <c r="C16" i="27"/>
  <c r="D15" i="27" l="1"/>
  <c r="E4" i="27"/>
  <c r="E15" i="27" s="1"/>
</calcChain>
</file>

<file path=xl/sharedStrings.xml><?xml version="1.0" encoding="utf-8"?>
<sst xmlns="http://schemas.openxmlformats.org/spreadsheetml/2006/main" count="433" uniqueCount="84">
  <si>
    <t>Plant Revenue Requirement</t>
  </si>
  <si>
    <t xml:space="preserve">   Capital Investment</t>
  </si>
  <si>
    <t xml:space="preserve">   Depreciation Reserve</t>
  </si>
  <si>
    <t xml:space="preserve">   Accumulated DIT Balance</t>
  </si>
  <si>
    <t xml:space="preserve">   Pre-Tax Rate of Return</t>
  </si>
  <si>
    <t>Total Plant Revenue Requirement</t>
  </si>
  <si>
    <t>Amount In-Rates</t>
  </si>
  <si>
    <t>Deferral</t>
  </si>
  <si>
    <t>Cumulative Collection/(Refund)</t>
  </si>
  <si>
    <t>Transmission</t>
  </si>
  <si>
    <t>Repowering</t>
  </si>
  <si>
    <t>PacifiCorp</t>
  </si>
  <si>
    <t>Foote Creek</t>
  </si>
  <si>
    <t>Total</t>
  </si>
  <si>
    <t>Washington Allocated Plant Rev. Req.</t>
  </si>
  <si>
    <t>Net Rate Base</t>
  </si>
  <si>
    <t>Pre-Tax Return on Rate Base</t>
  </si>
  <si>
    <t xml:space="preserve">   Depreciation Expense</t>
  </si>
  <si>
    <t>Wind</t>
  </si>
  <si>
    <t>Cedar Springs</t>
  </si>
  <si>
    <t>Aelous-Bridger</t>
  </si>
  <si>
    <t>TB Flats</t>
  </si>
  <si>
    <t>Pryor Mountain</t>
  </si>
  <si>
    <t>Ekola Flats</t>
  </si>
  <si>
    <t>Dunlap</t>
  </si>
  <si>
    <t>Percentage of In-Service Capital</t>
  </si>
  <si>
    <t>Washington Allocated NPC In-Service</t>
  </si>
  <si>
    <t>Estimated NPC Change w/o Resource</t>
  </si>
  <si>
    <t>% of Capitalization</t>
  </si>
  <si>
    <t>Cost of Capital</t>
  </si>
  <si>
    <t>WACC</t>
  </si>
  <si>
    <t>Preferred stock</t>
  </si>
  <si>
    <t>Common equity</t>
  </si>
  <si>
    <t>Merged Effective Tax Rate</t>
  </si>
  <si>
    <t>Pre-Tax Bump-up Factor</t>
  </si>
  <si>
    <t>Project</t>
  </si>
  <si>
    <t>Dunlap Repowering</t>
  </si>
  <si>
    <t>Foote Creek Repowering</t>
  </si>
  <si>
    <t xml:space="preserve">   Depreciation Rate</t>
  </si>
  <si>
    <t>Actual In-Service</t>
  </si>
  <si>
    <t>*Approved SG Factor - UE-191024</t>
  </si>
  <si>
    <t>Revenue Subject to Refund Summary</t>
  </si>
  <si>
    <t>WA-Allocated ($)</t>
  </si>
  <si>
    <t>Category</t>
  </si>
  <si>
    <t>Net to Gross Bump-up Factor</t>
  </si>
  <si>
    <t>Operating Revenue</t>
  </si>
  <si>
    <t>Operating Deductions</t>
  </si>
  <si>
    <t>Uncollectable Accounts</t>
  </si>
  <si>
    <t>WUTC Regulatory Fee</t>
  </si>
  <si>
    <t>WUTC Public Utility Tax</t>
  </si>
  <si>
    <t>Taxes Other - Resource Supplier</t>
  </si>
  <si>
    <t>Taxes Other - Gross Receipts</t>
  </si>
  <si>
    <t>Sub-Total</t>
  </si>
  <si>
    <t>State Taxes</t>
  </si>
  <si>
    <t>Federal Income Tax @ 21.00%</t>
  </si>
  <si>
    <t>Net Operating Income</t>
  </si>
  <si>
    <t>Total Monthly Collection/(Refund)</t>
  </si>
  <si>
    <t>Total Monthly Collcetion/(Refund)</t>
  </si>
  <si>
    <t xml:space="preserve">Total Monthly Collection/(Refund) </t>
  </si>
  <si>
    <t>Washington Allocated NPC Rev. Req.</t>
  </si>
  <si>
    <t>Return on Rate Base</t>
  </si>
  <si>
    <t xml:space="preserve">   Rate of Return</t>
  </si>
  <si>
    <t>Rate of Return</t>
  </si>
  <si>
    <t>2020 Reserves</t>
  </si>
  <si>
    <t>2021 Reserves*</t>
  </si>
  <si>
    <t>*ADIT still constant at EOP Dec 2020 levels</t>
  </si>
  <si>
    <t>Washington Limited-Issue Rate Filing</t>
  </si>
  <si>
    <t>2021 Revenues for Refund</t>
  </si>
  <si>
    <t>Wind &amp; Transmission Capital True-Up</t>
  </si>
  <si>
    <t>2021 Revenue for Refund</t>
  </si>
  <si>
    <t>Cedar Springs - Transmission</t>
  </si>
  <si>
    <t>Aeoulus-Bridger-Anticline Transmission</t>
  </si>
  <si>
    <t>TB Flats - Transmission</t>
  </si>
  <si>
    <t>Pryor Mountain - Transmission</t>
  </si>
  <si>
    <t>REDACTED</t>
  </si>
  <si>
    <t>Variables - Washington General Rate Case UE-191024</t>
  </si>
  <si>
    <t>Washington Limited-Issue Rates Filing</t>
  </si>
  <si>
    <t>Washington Allocated Net Power Costs Summary</t>
  </si>
  <si>
    <t>2021 GRC Final (Oct Update)</t>
  </si>
  <si>
    <t>Without 
Foote Creek</t>
  </si>
  <si>
    <t>Without 
Pryor Mtn.</t>
  </si>
  <si>
    <t>Without 
TB Flats</t>
  </si>
  <si>
    <t>NPC - Scenario Runs</t>
  </si>
  <si>
    <t>Implied Benefit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</si>
</sst>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0000%"/>
    <numFmt numFmtId="167" formatCode="[$-409]m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indexed="8"/>
      <name val="Arial"/>
      <family val="2"/>
    </font>
    <font>
      <u/>
      <sz val="10"/>
      <color theme="1"/>
      <name val="Arial"/>
      <family val="2"/>
    </font>
    <font>
      <b/>
      <sz val="10"/>
      <color indexed="8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double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4" fontId="8" fillId="3" borderId="9" applyNumberFormat="0" applyProtection="0">
      <alignment horizontal="left" vertical="center" indent="1"/>
    </xf>
    <xf numFmtId="0" fontId="5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/>
    <xf numFmtId="49" fontId="3" fillId="0" borderId="0" xfId="0" applyNumberFormat="1" applyFont="1"/>
    <xf numFmtId="0" fontId="3" fillId="0" borderId="0" xfId="0" applyFont="1"/>
    <xf numFmtId="0" fontId="3" fillId="0" borderId="0" xfId="0" quotePrefix="1" applyFont="1" applyAlignment="1">
      <alignment horizontal="center"/>
    </xf>
    <xf numFmtId="164" fontId="0" fillId="0" borderId="0" xfId="0" applyNumberFormat="1"/>
    <xf numFmtId="0" fontId="4" fillId="0" borderId="1" xfId="0" applyFont="1" applyBorder="1"/>
    <xf numFmtId="0" fontId="3" fillId="0" borderId="1" xfId="0" applyFont="1" applyBorder="1"/>
    <xf numFmtId="164" fontId="3" fillId="0" borderId="0" xfId="0" applyNumberFormat="1" applyFont="1"/>
    <xf numFmtId="0" fontId="4" fillId="0" borderId="0" xfId="0" applyFont="1"/>
    <xf numFmtId="164" fontId="3" fillId="0" borderId="0" xfId="1" applyNumberFormat="1" applyFont="1"/>
    <xf numFmtId="0" fontId="4" fillId="0" borderId="1" xfId="0" applyFont="1" applyFill="1" applyBorder="1"/>
    <xf numFmtId="164" fontId="2" fillId="0" borderId="0" xfId="0" applyNumberFormat="1" applyFont="1"/>
    <xf numFmtId="0" fontId="5" fillId="0" borderId="0" xfId="0" applyFont="1"/>
    <xf numFmtId="9" fontId="5" fillId="0" borderId="0" xfId="2" applyNumberFormat="1" applyFont="1"/>
    <xf numFmtId="164" fontId="3" fillId="0" borderId="0" xfId="1" applyNumberFormat="1" applyFont="1" applyFill="1"/>
    <xf numFmtId="10" fontId="3" fillId="0" borderId="1" xfId="1" applyNumberFormat="1" applyFont="1" applyFill="1" applyBorder="1"/>
    <xf numFmtId="10" fontId="3" fillId="0" borderId="0" xfId="0" applyNumberFormat="1" applyFont="1"/>
    <xf numFmtId="0" fontId="3" fillId="0" borderId="0" xfId="0" applyFont="1" applyFill="1"/>
    <xf numFmtId="167" fontId="4" fillId="0" borderId="1" xfId="0" applyNumberFormat="1" applyFont="1" applyBorder="1" applyAlignment="1">
      <alignment horizontal="center"/>
    </xf>
    <xf numFmtId="10" fontId="3" fillId="0" borderId="0" xfId="1" applyNumberFormat="1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10" fontId="3" fillId="0" borderId="0" xfId="2" applyNumberFormat="1" applyFont="1"/>
    <xf numFmtId="0" fontId="6" fillId="0" borderId="0" xfId="0" applyFont="1"/>
    <xf numFmtId="165" fontId="3" fillId="0" borderId="0" xfId="2" applyNumberFormat="1" applyFont="1"/>
    <xf numFmtId="167" fontId="4" fillId="0" borderId="1" xfId="0" applyNumberFormat="1" applyFont="1" applyBorder="1"/>
    <xf numFmtId="167" fontId="3" fillId="0" borderId="1" xfId="0" applyNumberFormat="1" applyFont="1" applyBorder="1"/>
    <xf numFmtId="167" fontId="3" fillId="0" borderId="0" xfId="0" applyNumberFormat="1" applyFont="1"/>
    <xf numFmtId="0" fontId="3" fillId="0" borderId="0" xfId="0" applyFont="1" applyAlignment="1">
      <alignment horizontal="center"/>
    </xf>
    <xf numFmtId="167" fontId="4" fillId="0" borderId="1" xfId="0" applyNumberFormat="1" applyFont="1" applyFill="1" applyBorder="1"/>
    <xf numFmtId="43" fontId="3" fillId="0" borderId="0" xfId="0" applyNumberFormat="1" applyFont="1"/>
    <xf numFmtId="14" fontId="4" fillId="0" borderId="0" xfId="0" applyNumberFormat="1" applyFont="1" applyBorder="1" applyAlignment="1">
      <alignment horizontal="center"/>
    </xf>
    <xf numFmtId="164" fontId="3" fillId="0" borderId="0" xfId="1" applyNumberFormat="1" applyFont="1" applyBorder="1"/>
    <xf numFmtId="164" fontId="4" fillId="0" borderId="0" xfId="0" applyNumberFormat="1" applyFont="1" applyBorder="1"/>
    <xf numFmtId="0" fontId="4" fillId="0" borderId="5" xfId="0" applyFont="1" applyBorder="1"/>
    <xf numFmtId="0" fontId="4" fillId="0" borderId="6" xfId="0" applyFont="1" applyBorder="1"/>
    <xf numFmtId="164" fontId="4" fillId="0" borderId="7" xfId="0" applyNumberFormat="1" applyFont="1" applyBorder="1"/>
    <xf numFmtId="0" fontId="4" fillId="0" borderId="0" xfId="0" applyFont="1" applyBorder="1"/>
    <xf numFmtId="0" fontId="4" fillId="0" borderId="8" xfId="0" applyFont="1" applyBorder="1"/>
    <xf numFmtId="14" fontId="4" fillId="0" borderId="8" xfId="0" applyNumberFormat="1" applyFont="1" applyBorder="1" applyAlignment="1">
      <alignment horizontal="center"/>
    </xf>
    <xf numFmtId="0" fontId="3" fillId="0" borderId="8" xfId="0" applyFont="1" applyBorder="1"/>
    <xf numFmtId="164" fontId="3" fillId="0" borderId="8" xfId="1" applyNumberFormat="1" applyFont="1" applyBorder="1"/>
    <xf numFmtId="167" fontId="4" fillId="0" borderId="0" xfId="0" applyNumberFormat="1" applyFont="1" applyBorder="1" applyAlignment="1">
      <alignment horizontal="center"/>
    </xf>
    <xf numFmtId="167" fontId="3" fillId="0" borderId="0" xfId="0" applyNumberFormat="1" applyFont="1" applyBorder="1"/>
    <xf numFmtId="43" fontId="3" fillId="0" borderId="0" xfId="0" applyNumberFormat="1" applyFont="1" applyBorder="1"/>
    <xf numFmtId="0" fontId="2" fillId="0" borderId="1" xfId="0" applyFont="1" applyBorder="1"/>
    <xf numFmtId="0" fontId="5" fillId="0" borderId="1" xfId="0" applyFont="1" applyBorder="1"/>
    <xf numFmtId="165" fontId="5" fillId="0" borderId="0" xfId="5" applyNumberFormat="1" applyFont="1"/>
    <xf numFmtId="165" fontId="5" fillId="0" borderId="0" xfId="5" applyNumberFormat="1" applyFont="1" applyFill="1"/>
    <xf numFmtId="165" fontId="5" fillId="0" borderId="1" xfId="5" applyNumberFormat="1" applyFont="1" applyFill="1" applyBorder="1"/>
    <xf numFmtId="165" fontId="5" fillId="0" borderId="0" xfId="5" quotePrefix="1" applyNumberFormat="1" applyFont="1"/>
    <xf numFmtId="165" fontId="5" fillId="0" borderId="1" xfId="5" applyNumberFormat="1" applyFont="1" applyBorder="1"/>
    <xf numFmtId="10" fontId="5" fillId="0" borderId="0" xfId="5" applyNumberFormat="1" applyFont="1"/>
    <xf numFmtId="165" fontId="5" fillId="0" borderId="10" xfId="5" quotePrefix="1" applyNumberFormat="1" applyFont="1" applyBorder="1"/>
    <xf numFmtId="0" fontId="3" fillId="0" borderId="3" xfId="6" applyFont="1" applyBorder="1"/>
    <xf numFmtId="0" fontId="3" fillId="0" borderId="0" xfId="6" applyFont="1" applyBorder="1"/>
    <xf numFmtId="0" fontId="3" fillId="0" borderId="0" xfId="6" applyFont="1"/>
    <xf numFmtId="0" fontId="4" fillId="0" borderId="1" xfId="6" applyFont="1" applyBorder="1" applyAlignment="1">
      <alignment horizontal="centerContinuous" wrapText="1"/>
    </xf>
    <xf numFmtId="0" fontId="4" fillId="0" borderId="1" xfId="6" applyFont="1" applyBorder="1" applyAlignment="1">
      <alignment horizontal="center" wrapText="1"/>
    </xf>
    <xf numFmtId="0" fontId="4" fillId="0" borderId="0" xfId="6" applyFont="1" applyBorder="1" applyAlignment="1">
      <alignment horizontal="centerContinuous" wrapText="1"/>
    </xf>
    <xf numFmtId="10" fontId="3" fillId="0" borderId="0" xfId="7" applyNumberFormat="1" applyFont="1" applyBorder="1"/>
    <xf numFmtId="165" fontId="3" fillId="0" borderId="0" xfId="7" applyNumberFormat="1" applyFont="1" applyBorder="1"/>
    <xf numFmtId="165" fontId="3" fillId="0" borderId="4" xfId="7" applyNumberFormat="1" applyFont="1" applyBorder="1"/>
    <xf numFmtId="165" fontId="3" fillId="0" borderId="0" xfId="6" applyNumberFormat="1" applyFont="1" applyBorder="1"/>
    <xf numFmtId="9" fontId="3" fillId="0" borderId="0" xfId="7" applyFont="1" applyBorder="1"/>
    <xf numFmtId="10" fontId="3" fillId="0" borderId="0" xfId="7" applyNumberFormat="1" applyFont="1" applyFill="1" applyBorder="1"/>
    <xf numFmtId="164" fontId="2" fillId="2" borderId="0" xfId="0" applyNumberFormat="1" applyFont="1" applyFill="1"/>
    <xf numFmtId="164" fontId="2" fillId="2" borderId="1" xfId="0" applyNumberFormat="1" applyFont="1" applyFill="1" applyBorder="1"/>
    <xf numFmtId="9" fontId="5" fillId="2" borderId="0" xfId="2" applyNumberFormat="1" applyFont="1" applyFill="1"/>
    <xf numFmtId="164" fontId="3" fillId="2" borderId="0" xfId="0" applyNumberFormat="1" applyFont="1" applyFill="1"/>
    <xf numFmtId="167" fontId="4" fillId="2" borderId="1" xfId="0" applyNumberFormat="1" applyFont="1" applyFill="1" applyBorder="1" applyAlignment="1">
      <alignment horizontal="center"/>
    </xf>
    <xf numFmtId="167" fontId="4" fillId="0" borderId="1" xfId="0" applyNumberFormat="1" applyFont="1" applyFill="1" applyBorder="1" applyAlignment="1">
      <alignment horizontal="center"/>
    </xf>
    <xf numFmtId="164" fontId="3" fillId="0" borderId="0" xfId="0" applyNumberFormat="1" applyFont="1" applyFill="1"/>
    <xf numFmtId="164" fontId="2" fillId="0" borderId="0" xfId="0" applyNumberFormat="1" applyFont="1" applyFill="1"/>
    <xf numFmtId="10" fontId="3" fillId="0" borderId="0" xfId="2" applyNumberFormat="1" applyFont="1" applyFill="1"/>
    <xf numFmtId="9" fontId="5" fillId="0" borderId="0" xfId="2" applyNumberFormat="1" applyFont="1" applyFill="1"/>
    <xf numFmtId="165" fontId="3" fillId="0" borderId="0" xfId="2" applyNumberFormat="1" applyFont="1" applyFill="1"/>
    <xf numFmtId="43" fontId="3" fillId="0" borderId="0" xfId="0" applyNumberFormat="1" applyFont="1" applyFill="1"/>
    <xf numFmtId="167" fontId="4" fillId="2" borderId="0" xfId="0" applyNumberFormat="1" applyFont="1" applyFill="1" applyBorder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5" fillId="0" borderId="0" xfId="0" applyFont="1" applyFill="1"/>
    <xf numFmtId="0" fontId="2" fillId="0" borderId="0" xfId="0" applyFont="1" applyFill="1"/>
    <xf numFmtId="0" fontId="3" fillId="0" borderId="1" xfId="0" applyFont="1" applyFill="1" applyBorder="1"/>
    <xf numFmtId="49" fontId="3" fillId="0" borderId="0" xfId="0" applyNumberFormat="1" applyFont="1" applyFill="1"/>
    <xf numFmtId="0" fontId="3" fillId="2" borderId="0" xfId="0" applyFont="1" applyFill="1"/>
    <xf numFmtId="164" fontId="4" fillId="2" borderId="1" xfId="1" applyNumberFormat="1" applyFont="1" applyFill="1" applyBorder="1"/>
    <xf numFmtId="164" fontId="2" fillId="2" borderId="0" xfId="0" applyNumberFormat="1" applyFont="1" applyFill="1" applyBorder="1"/>
    <xf numFmtId="164" fontId="3" fillId="2" borderId="0" xfId="1" applyNumberFormat="1" applyFont="1" applyFill="1" applyBorder="1"/>
    <xf numFmtId="164" fontId="3" fillId="0" borderId="0" xfId="1" applyNumberFormat="1" applyFont="1" applyFill="1" applyBorder="1"/>
    <xf numFmtId="164" fontId="4" fillId="2" borderId="0" xfId="0" applyNumberFormat="1" applyFont="1" applyFill="1"/>
    <xf numFmtId="0" fontId="3" fillId="0" borderId="0" xfId="0" applyFont="1" applyAlignment="1">
      <alignment horizontal="left" indent="1"/>
    </xf>
    <xf numFmtId="0" fontId="3" fillId="0" borderId="0" xfId="0" quotePrefix="1" applyFont="1" applyBorder="1" applyAlignment="1">
      <alignment horizontal="center"/>
    </xf>
    <xf numFmtId="0" fontId="5" fillId="0" borderId="0" xfId="0" applyFont="1" applyBorder="1"/>
    <xf numFmtId="0" fontId="2" fillId="0" borderId="0" xfId="0" applyFont="1" applyBorder="1"/>
    <xf numFmtId="164" fontId="5" fillId="2" borderId="1" xfId="0" applyNumberFormat="1" applyFont="1" applyFill="1" applyBorder="1"/>
    <xf numFmtId="164" fontId="0" fillId="0" borderId="0" xfId="1" applyNumberFormat="1" applyFont="1"/>
    <xf numFmtId="0" fontId="7" fillId="0" borderId="1" xfId="0" applyFont="1" applyBorder="1"/>
    <xf numFmtId="0" fontId="10" fillId="0" borderId="0" xfId="0" applyFont="1"/>
    <xf numFmtId="43" fontId="3" fillId="0" borderId="0" xfId="1" applyNumberFormat="1" applyFont="1" applyBorder="1"/>
    <xf numFmtId="0" fontId="3" fillId="0" borderId="0" xfId="0" applyFont="1" applyFill="1" applyBorder="1"/>
    <xf numFmtId="43" fontId="3" fillId="0" borderId="0" xfId="0" applyNumberFormat="1" applyFont="1" applyFill="1" applyBorder="1"/>
    <xf numFmtId="14" fontId="4" fillId="0" borderId="0" xfId="0" applyNumberFormat="1" applyFont="1" applyFill="1" applyBorder="1" applyAlignment="1">
      <alignment horizontal="center"/>
    </xf>
    <xf numFmtId="164" fontId="2" fillId="4" borderId="0" xfId="0" applyNumberFormat="1" applyFont="1" applyFill="1"/>
    <xf numFmtId="167" fontId="4" fillId="4" borderId="1" xfId="0" applyNumberFormat="1" applyFont="1" applyFill="1" applyBorder="1" applyAlignment="1">
      <alignment horizontal="center"/>
    </xf>
    <xf numFmtId="167" fontId="4" fillId="4" borderId="0" xfId="0" applyNumberFormat="1" applyFont="1" applyFill="1" applyBorder="1" applyAlignment="1">
      <alignment horizontal="center"/>
    </xf>
    <xf numFmtId="164" fontId="3" fillId="4" borderId="0" xfId="0" applyNumberFormat="1" applyFont="1" applyFill="1"/>
    <xf numFmtId="164" fontId="2" fillId="4" borderId="1" xfId="0" applyNumberFormat="1" applyFont="1" applyFill="1" applyBorder="1"/>
    <xf numFmtId="164" fontId="4" fillId="4" borderId="0" xfId="0" applyNumberFormat="1" applyFont="1" applyFill="1"/>
    <xf numFmtId="166" fontId="3" fillId="0" borderId="0" xfId="6" applyNumberFormat="1" applyFont="1" applyBorder="1"/>
    <xf numFmtId="164" fontId="3" fillId="5" borderId="0" xfId="1" applyNumberFormat="1" applyFont="1" applyFill="1"/>
    <xf numFmtId="164" fontId="3" fillId="5" borderId="1" xfId="1" applyNumberFormat="1" applyFont="1" applyFill="1" applyBorder="1"/>
    <xf numFmtId="164" fontId="3" fillId="5" borderId="0" xfId="0" applyNumberFormat="1" applyFont="1" applyFill="1"/>
    <xf numFmtId="164" fontId="2" fillId="5" borderId="0" xfId="0" applyNumberFormat="1" applyFont="1" applyFill="1"/>
    <xf numFmtId="9" fontId="5" fillId="5" borderId="0" xfId="2" applyNumberFormat="1" applyFont="1" applyFill="1"/>
    <xf numFmtId="164" fontId="3" fillId="5" borderId="0" xfId="1" applyNumberFormat="1" applyFont="1" applyFill="1" applyBorder="1"/>
    <xf numFmtId="164" fontId="4" fillId="5" borderId="0" xfId="0" applyNumberFormat="1" applyFont="1" applyFill="1"/>
    <xf numFmtId="10" fontId="5" fillId="5" borderId="0" xfId="2" applyNumberFormat="1" applyFont="1" applyFill="1"/>
    <xf numFmtId="164" fontId="5" fillId="5" borderId="1" xfId="1" applyNumberFormat="1" applyFont="1" applyFill="1" applyBorder="1"/>
    <xf numFmtId="164" fontId="3" fillId="5" borderId="0" xfId="0" applyNumberFormat="1" applyFont="1" applyFill="1" applyBorder="1"/>
    <xf numFmtId="0" fontId="10" fillId="0" borderId="0" xfId="6" applyFont="1" applyBorder="1"/>
    <xf numFmtId="0" fontId="3" fillId="0" borderId="0" xfId="6" applyFont="1" applyBorder="1" applyAlignment="1">
      <alignment horizontal="right"/>
    </xf>
    <xf numFmtId="0" fontId="10" fillId="0" borderId="0" xfId="6" applyFont="1" applyBorder="1" applyAlignment="1">
      <alignment horizontal="left"/>
    </xf>
    <xf numFmtId="0" fontId="10" fillId="0" borderId="0" xfId="6" applyFont="1" applyBorder="1" applyAlignment="1">
      <alignment horizontal="left" indent="1"/>
    </xf>
    <xf numFmtId="0" fontId="3" fillId="0" borderId="0" xfId="6" applyFont="1" applyBorder="1" applyAlignment="1">
      <alignment horizontal="left" indent="1"/>
    </xf>
    <xf numFmtId="164" fontId="4" fillId="0" borderId="2" xfId="0" applyNumberFormat="1" applyFont="1" applyBorder="1"/>
    <xf numFmtId="0" fontId="9" fillId="0" borderId="0" xfId="6" applyFont="1" applyBorder="1" applyAlignment="1">
      <alignment horizontal="center"/>
    </xf>
    <xf numFmtId="165" fontId="3" fillId="0" borderId="0" xfId="2" applyNumberFormat="1" applyFont="1" applyBorder="1"/>
    <xf numFmtId="165" fontId="5" fillId="0" borderId="0" xfId="5" quotePrefix="1" applyNumberFormat="1" applyFont="1" applyBorder="1"/>
    <xf numFmtId="165" fontId="5" fillId="0" borderId="0" xfId="5" applyNumberFormat="1" applyFont="1" applyBorder="1"/>
    <xf numFmtId="165" fontId="3" fillId="0" borderId="0" xfId="7" applyNumberFormat="1" applyFont="1" applyFill="1" applyBorder="1"/>
    <xf numFmtId="165" fontId="3" fillId="0" borderId="0" xfId="0" applyNumberFormat="1" applyFont="1" applyBorder="1"/>
    <xf numFmtId="10" fontId="3" fillId="0" borderId="0" xfId="0" applyNumberFormat="1" applyFont="1" applyFill="1" applyBorder="1"/>
    <xf numFmtId="164" fontId="3" fillId="0" borderId="8" xfId="1" applyNumberFormat="1" applyFont="1" applyFill="1" applyBorder="1"/>
    <xf numFmtId="41" fontId="3" fillId="0" borderId="0" xfId="0" applyNumberFormat="1" applyFont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164" fontId="5" fillId="0" borderId="0" xfId="0" applyNumberFormat="1" applyFont="1"/>
    <xf numFmtId="41" fontId="3" fillId="5" borderId="0" xfId="0" applyNumberFormat="1" applyFont="1" applyFill="1"/>
  </cellXfs>
  <cellStyles count="16">
    <cellStyle name="Comma" xfId="1" builtinId="3"/>
    <cellStyle name="Comma 2" xfId="4" xr:uid="{CEF284EB-EEE0-44ED-945A-7705AF6C921F}"/>
    <cellStyle name="Comma 2 2" xfId="8" xr:uid="{54CF57D4-901C-4B19-9B1F-1D3C8264E0B7}"/>
    <cellStyle name="Comma 4" xfId="15" xr:uid="{B4D606FE-8274-4DF8-A8BA-B4F349B04266}"/>
    <cellStyle name="Normal" xfId="0" builtinId="0"/>
    <cellStyle name="Normal 10" xfId="6" xr:uid="{428665AE-AB68-4D85-BA27-BADA0A034DEB}"/>
    <cellStyle name="Normal 15" xfId="9" xr:uid="{3D9503F7-D2D6-414E-BFC6-7DF68A08D7DB}"/>
    <cellStyle name="Normal 2" xfId="3" xr:uid="{F02B304E-2F51-4F05-BFA3-0B4FC00710D8}"/>
    <cellStyle name="Normal 2 2" xfId="11" xr:uid="{2F8785C7-1409-4039-A498-FBB3C5775D75}"/>
    <cellStyle name="Normal 2 3" xfId="12" xr:uid="{D1E95137-5E3A-4716-BD79-32BBA6D3360B}"/>
    <cellStyle name="Normal 4" xfId="13" xr:uid="{FC988BBB-8686-483D-92AE-06DD6ACD4B2D}"/>
    <cellStyle name="Percent" xfId="2" builtinId="5"/>
    <cellStyle name="Percent 10" xfId="7" xr:uid="{2224CE90-5716-4645-822F-1435D15232C4}"/>
    <cellStyle name="Percent 2" xfId="5" xr:uid="{9A3E9FEC-4A45-42C2-99ED-5DC1E577B202}"/>
    <cellStyle name="Percent 4" xfId="14" xr:uid="{5F804D86-22B9-43A8-BB69-36C1C9852147}"/>
    <cellStyle name="SAPBEXstdItem 2" xfId="10" xr:uid="{AAFD5108-3D19-4DB2-A1FE-A937F1DB9546}"/>
  </cellStyles>
  <dxfs count="0"/>
  <tableStyles count="0" defaultTableStyle="TableStyleMedium2" defaultPivotStyle="PivotStyleLight16"/>
  <colors>
    <mruColors>
      <color rgb="FFD0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customXml" Target="../customXml/item1.xml"/><Relationship Id="rId30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REGULATN\PA&amp;D\DSMRecov\2001\RECOV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GULATN\PA&amp;D\CASES\Wy0902\EAST%20Blocking%209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p04092.000\Local%20Settings\Temporary%20Internet%20Files\OLK1AC\RECOV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R/_2021/Washington/Washington%20-%20LIRF/Workpapers/CONF/Revenues%20for%20Refund%20-%20Wind%20&amp;%20Transmission%20Update_CON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J21">
            <v>0</v>
          </cell>
        </row>
        <row r="22">
          <cell r="J22">
            <v>1056426642</v>
          </cell>
        </row>
        <row r="23"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 to EOP 20 Res"/>
      <sheetName val="Summary"/>
      <sheetName val="TransCedarSpring"/>
      <sheetName val="Aeolus-Bridger"/>
      <sheetName val="TransTBFlats"/>
      <sheetName val="TransPryorMtn"/>
      <sheetName val="Cedar Springs"/>
      <sheetName val="Ekola Flats"/>
      <sheetName val="Pryor Mtn"/>
      <sheetName val="TB Flats"/>
      <sheetName val="Dunlap"/>
      <sheetName val="FooteCreek"/>
      <sheetName val="Variables"/>
      <sheetName val="NP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601F1-125A-4D45-A817-1FD522C76767}">
  <dimension ref="A1:E18"/>
  <sheetViews>
    <sheetView workbookViewId="0">
      <selection activeCell="C29" sqref="C29"/>
    </sheetView>
  </sheetViews>
  <sheetFormatPr defaultRowHeight="15" x14ac:dyDescent="0.25"/>
  <cols>
    <col min="1" max="1" width="16.7109375" customWidth="1"/>
    <col min="2" max="2" width="13.7109375" bestFit="1" customWidth="1"/>
    <col min="3" max="4" width="16.140625" bestFit="1" customWidth="1"/>
    <col min="5" max="5" width="10.5703125" bestFit="1" customWidth="1"/>
  </cols>
  <sheetData>
    <row r="1" spans="1:5" x14ac:dyDescent="0.25">
      <c r="A1" s="6" t="s">
        <v>41</v>
      </c>
      <c r="B1" s="6"/>
      <c r="C1" s="3"/>
      <c r="D1" s="3"/>
    </row>
    <row r="2" spans="1:5" x14ac:dyDescent="0.25">
      <c r="A2" s="38"/>
      <c r="B2" s="38"/>
      <c r="C2" s="32"/>
      <c r="D2" s="32"/>
    </row>
    <row r="3" spans="1:5" x14ac:dyDescent="0.25">
      <c r="A3" s="39" t="s">
        <v>43</v>
      </c>
      <c r="B3" s="39" t="s">
        <v>35</v>
      </c>
      <c r="C3" s="40" t="s">
        <v>64</v>
      </c>
      <c r="D3" s="40" t="s">
        <v>63</v>
      </c>
    </row>
    <row r="4" spans="1:5" x14ac:dyDescent="0.25">
      <c r="A4" s="41" t="s">
        <v>9</v>
      </c>
      <c r="B4" s="41" t="s">
        <v>19</v>
      </c>
      <c r="C4" s="42">
        <f>TransCedarSpring!AA41</f>
        <v>-25611.646092634204</v>
      </c>
      <c r="D4" s="42">
        <f>Summary!C9</f>
        <v>-25611.646092634204</v>
      </c>
      <c r="E4" s="5">
        <f>C4-D4</f>
        <v>0</v>
      </c>
    </row>
    <row r="5" spans="1:5" x14ac:dyDescent="0.25">
      <c r="A5" s="41" t="s">
        <v>9</v>
      </c>
      <c r="B5" s="41" t="s">
        <v>20</v>
      </c>
      <c r="C5" s="42">
        <f>'Aeolus-Bridger'!AA41</f>
        <v>-300978.04769771459</v>
      </c>
      <c r="D5" s="42">
        <f>Summary!C10</f>
        <v>-300978.04769771459</v>
      </c>
      <c r="E5" s="5">
        <f t="shared" ref="E5:E13" si="0">C5-D5</f>
        <v>0</v>
      </c>
    </row>
    <row r="6" spans="1:5" x14ac:dyDescent="0.25">
      <c r="A6" s="41" t="s">
        <v>9</v>
      </c>
      <c r="B6" s="41" t="s">
        <v>21</v>
      </c>
      <c r="C6" s="42">
        <f>TransTBFlats!AA41</f>
        <v>48969.786483781107</v>
      </c>
      <c r="D6" s="42">
        <f>Summary!C11</f>
        <v>48969.786483781107</v>
      </c>
      <c r="E6" s="5">
        <f t="shared" si="0"/>
        <v>0</v>
      </c>
    </row>
    <row r="7" spans="1:5" x14ac:dyDescent="0.25">
      <c r="A7" s="41" t="s">
        <v>9</v>
      </c>
      <c r="B7" s="41" t="s">
        <v>22</v>
      </c>
      <c r="C7" s="42">
        <f>TransPryorMtn!AA41</f>
        <v>-5035.6254672433224</v>
      </c>
      <c r="D7" s="42">
        <f>Summary!C12</f>
        <v>-5035.6254672433224</v>
      </c>
      <c r="E7" s="5">
        <f t="shared" si="0"/>
        <v>0</v>
      </c>
    </row>
    <row r="8" spans="1:5" x14ac:dyDescent="0.25">
      <c r="A8" s="41" t="s">
        <v>18</v>
      </c>
      <c r="B8" s="41" t="s">
        <v>19</v>
      </c>
      <c r="C8" s="42">
        <f>'Cedar Springs'!AA41</f>
        <v>-65555.890283797897</v>
      </c>
      <c r="D8" s="42">
        <f>Summary!C13</f>
        <v>-65555.890283797897</v>
      </c>
      <c r="E8" s="5">
        <f t="shared" si="0"/>
        <v>0</v>
      </c>
    </row>
    <row r="9" spans="1:5" x14ac:dyDescent="0.25">
      <c r="A9" s="41" t="s">
        <v>18</v>
      </c>
      <c r="B9" s="41" t="s">
        <v>23</v>
      </c>
      <c r="C9" s="42">
        <f>'Ekola Flats'!AA41</f>
        <v>9409.0237117805518</v>
      </c>
      <c r="D9" s="42">
        <f>Summary!C14</f>
        <v>9409.0237117805518</v>
      </c>
      <c r="E9" s="5">
        <f t="shared" si="0"/>
        <v>0</v>
      </c>
    </row>
    <row r="10" spans="1:5" x14ac:dyDescent="0.25">
      <c r="A10" s="41" t="s">
        <v>18</v>
      </c>
      <c r="B10" s="41" t="s">
        <v>22</v>
      </c>
      <c r="C10" s="42">
        <f>'Pryor Mtn'!AA47</f>
        <v>-174352.53194371122</v>
      </c>
      <c r="D10" s="42">
        <f>Summary!C15</f>
        <v>-174352.53194371122</v>
      </c>
      <c r="E10" s="5">
        <f t="shared" si="0"/>
        <v>0</v>
      </c>
    </row>
    <row r="11" spans="1:5" x14ac:dyDescent="0.25">
      <c r="A11" s="41" t="s">
        <v>18</v>
      </c>
      <c r="B11" s="41" t="s">
        <v>21</v>
      </c>
      <c r="C11" s="42">
        <f>'TB Flats'!AA47</f>
        <v>-644593.42805118544</v>
      </c>
      <c r="D11" s="42">
        <f>Summary!C16</f>
        <v>-644593.42805118544</v>
      </c>
      <c r="E11" s="5">
        <f t="shared" si="0"/>
        <v>0</v>
      </c>
    </row>
    <row r="12" spans="1:5" x14ac:dyDescent="0.25">
      <c r="A12" s="41" t="s">
        <v>10</v>
      </c>
      <c r="B12" s="41" t="s">
        <v>24</v>
      </c>
      <c r="C12" s="42">
        <f>Dunlap!AA41</f>
        <v>-63267.241761966216</v>
      </c>
      <c r="D12" s="42">
        <f>Summary!C17</f>
        <v>-63267.241761966216</v>
      </c>
      <c r="E12" s="5">
        <f t="shared" si="0"/>
        <v>0</v>
      </c>
    </row>
    <row r="13" spans="1:5" x14ac:dyDescent="0.25">
      <c r="A13" s="41" t="s">
        <v>10</v>
      </c>
      <c r="B13" s="41" t="s">
        <v>12</v>
      </c>
      <c r="C13" s="42">
        <f>FooteCreek!AA47</f>
        <v>-152208.18010610447</v>
      </c>
      <c r="D13" s="42">
        <f>Summary!C18</f>
        <v>-152208.18010610447</v>
      </c>
      <c r="E13" s="5">
        <f t="shared" si="0"/>
        <v>0</v>
      </c>
    </row>
    <row r="14" spans="1:5" ht="15.75" thickBot="1" x14ac:dyDescent="0.3">
      <c r="A14" s="3"/>
      <c r="B14" s="3"/>
      <c r="C14" s="21"/>
      <c r="D14" s="21"/>
    </row>
    <row r="15" spans="1:5" ht="15.75" thickBot="1" x14ac:dyDescent="0.3">
      <c r="A15" s="35" t="s">
        <v>13</v>
      </c>
      <c r="B15" s="36"/>
      <c r="C15" s="37">
        <f>SUM(C4:C13)</f>
        <v>-1373223.7812087955</v>
      </c>
      <c r="D15" s="37">
        <f>SUM(D4:D13)</f>
        <v>-1373223.7812087955</v>
      </c>
      <c r="E15" s="96">
        <f>SUM(E4:E13)</f>
        <v>0</v>
      </c>
    </row>
    <row r="16" spans="1:5" x14ac:dyDescent="0.25">
      <c r="A16" s="3"/>
      <c r="B16" s="3"/>
      <c r="C16" s="22" t="e">
        <f>C15-#REF!</f>
        <v>#REF!</v>
      </c>
      <c r="D16" s="22"/>
    </row>
    <row r="17" spans="1:4" x14ac:dyDescent="0.25">
      <c r="A17" s="24" t="s">
        <v>65</v>
      </c>
      <c r="B17" s="3"/>
      <c r="C17" s="21"/>
      <c r="D17" s="21"/>
    </row>
    <row r="18" spans="1:4" x14ac:dyDescent="0.25">
      <c r="A18" s="3"/>
      <c r="B18" s="3"/>
      <c r="C18" s="3"/>
      <c r="D18" s="3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D56B8-F3DC-409F-898A-F72EB63E74C3}">
  <sheetPr>
    <tabColor rgb="FF00B0F0"/>
    <pageSetUpPr fitToPage="1"/>
  </sheetPr>
  <dimension ref="A1:AC49"/>
  <sheetViews>
    <sheetView view="pageBreakPreview" zoomScale="75" zoomScaleNormal="80" zoomScaleSheetLayoutView="75" workbookViewId="0">
      <selection activeCell="C44" sqref="C44"/>
    </sheetView>
  </sheetViews>
  <sheetFormatPr defaultColWidth="9.140625" defaultRowHeight="12.75" outlineLevelCol="1" x14ac:dyDescent="0.2"/>
  <cols>
    <col min="1" max="1" width="9.28515625" style="3" customWidth="1"/>
    <col min="2" max="2" width="41" style="3" customWidth="1"/>
    <col min="3" max="15" width="15.28515625" style="3" hidden="1" customWidth="1" outlineLevel="1"/>
    <col min="16" max="16" width="15.28515625" style="3" bestFit="1" customWidth="1" collapsed="1"/>
    <col min="17" max="21" width="15" style="3" bestFit="1" customWidth="1"/>
    <col min="22" max="23" width="15.28515625" style="3" bestFit="1" customWidth="1"/>
    <col min="24" max="24" width="15.7109375" style="3" bestFit="1" customWidth="1"/>
    <col min="25" max="25" width="15.28515625" style="3" bestFit="1" customWidth="1"/>
    <col min="26" max="26" width="15.7109375" style="3" bestFit="1" customWidth="1"/>
    <col min="27" max="27" width="15.28515625" style="3" bestFit="1" customWidth="1"/>
    <col min="28" max="28" width="9.140625" style="3"/>
    <col min="29" max="29" width="12.28515625" style="3" bestFit="1" customWidth="1"/>
    <col min="30" max="16384" width="9.140625" style="3"/>
  </cols>
  <sheetData>
    <row r="1" spans="1:29" x14ac:dyDescent="0.2">
      <c r="A1" s="98" t="s">
        <v>11</v>
      </c>
    </row>
    <row r="2" spans="1:29" x14ac:dyDescent="0.2">
      <c r="A2" s="98" t="s">
        <v>66</v>
      </c>
    </row>
    <row r="3" spans="1:29" x14ac:dyDescent="0.2">
      <c r="A3" s="98" t="s">
        <v>69</v>
      </c>
    </row>
    <row r="4" spans="1:29" x14ac:dyDescent="0.2">
      <c r="A4" s="98" t="s">
        <v>21</v>
      </c>
    </row>
    <row r="5" spans="1:29" x14ac:dyDescent="0.2">
      <c r="A5" s="98" t="s">
        <v>74</v>
      </c>
    </row>
    <row r="7" spans="1:29" x14ac:dyDescent="0.2">
      <c r="A7" s="6" t="s">
        <v>6</v>
      </c>
      <c r="B7" s="7"/>
      <c r="C7" s="19">
        <v>43800</v>
      </c>
      <c r="D7" s="19">
        <v>43831</v>
      </c>
      <c r="E7" s="19">
        <v>43862</v>
      </c>
      <c r="F7" s="19">
        <v>43891</v>
      </c>
      <c r="G7" s="19">
        <v>43922</v>
      </c>
      <c r="H7" s="19">
        <v>43952</v>
      </c>
      <c r="I7" s="19">
        <v>43983</v>
      </c>
      <c r="J7" s="19">
        <v>44013</v>
      </c>
      <c r="K7" s="19">
        <v>44044</v>
      </c>
      <c r="L7" s="19">
        <v>44075</v>
      </c>
      <c r="M7" s="19">
        <v>44105</v>
      </c>
      <c r="N7" s="19">
        <v>44136</v>
      </c>
      <c r="O7" s="19">
        <v>44166</v>
      </c>
      <c r="P7" s="19">
        <v>44197</v>
      </c>
      <c r="Q7" s="19">
        <v>44228</v>
      </c>
      <c r="R7" s="19">
        <v>44256</v>
      </c>
      <c r="S7" s="19">
        <v>44287</v>
      </c>
      <c r="T7" s="19">
        <v>44317</v>
      </c>
      <c r="U7" s="19">
        <v>44348</v>
      </c>
      <c r="V7" s="19">
        <v>44378</v>
      </c>
      <c r="W7" s="19">
        <v>44409</v>
      </c>
      <c r="X7" s="19">
        <v>44440</v>
      </c>
      <c r="Y7" s="19">
        <v>44470</v>
      </c>
      <c r="Z7" s="19">
        <v>44501</v>
      </c>
      <c r="AA7" s="19">
        <v>44531</v>
      </c>
      <c r="AC7" s="32"/>
    </row>
    <row r="8" spans="1:29" x14ac:dyDescent="0.2">
      <c r="A8" s="2"/>
      <c r="B8" s="1" t="s">
        <v>0</v>
      </c>
      <c r="AC8" s="21"/>
    </row>
    <row r="9" spans="1:29" x14ac:dyDescent="0.2">
      <c r="A9" s="4">
        <v>1</v>
      </c>
      <c r="B9" s="3" t="s">
        <v>1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C9" s="99"/>
    </row>
    <row r="10" spans="1:29" s="18" customFormat="1" x14ac:dyDescent="0.2">
      <c r="A10" s="80">
        <f>MAX($A$9:A9)+1</f>
        <v>2</v>
      </c>
      <c r="B10" s="18" t="s">
        <v>2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C10" s="100"/>
    </row>
    <row r="11" spans="1:29" s="18" customFormat="1" x14ac:dyDescent="0.2">
      <c r="A11" s="80">
        <f>MAX($A$9:A10)+1</f>
        <v>3</v>
      </c>
      <c r="B11" s="18" t="s">
        <v>3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C11" s="100"/>
    </row>
    <row r="12" spans="1:29" s="18" customFormat="1" x14ac:dyDescent="0.2">
      <c r="A12" s="80">
        <f>MAX($A$9:A11)+1</f>
        <v>4</v>
      </c>
      <c r="B12" s="81" t="s">
        <v>15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C12" s="100"/>
    </row>
    <row r="13" spans="1:29" s="18" customFormat="1" x14ac:dyDescent="0.2">
      <c r="A13" s="80"/>
      <c r="AC13" s="100"/>
    </row>
    <row r="14" spans="1:29" s="18" customFormat="1" x14ac:dyDescent="0.2">
      <c r="A14" s="80">
        <f>MAX($A$9:A13)+1</f>
        <v>5</v>
      </c>
      <c r="B14" s="18" t="s">
        <v>61</v>
      </c>
      <c r="C14" s="16">
        <f>Variables!$D$10</f>
        <v>7.1691459999999999E-2</v>
      </c>
      <c r="D14" s="16">
        <f>Variables!$D$10</f>
        <v>7.1691459999999999E-2</v>
      </c>
      <c r="E14" s="16">
        <f>Variables!$D$10</f>
        <v>7.1691459999999999E-2</v>
      </c>
      <c r="F14" s="16">
        <f>Variables!$D$10</f>
        <v>7.1691459999999999E-2</v>
      </c>
      <c r="G14" s="16">
        <f>Variables!$D$10</f>
        <v>7.1691459999999999E-2</v>
      </c>
      <c r="H14" s="16">
        <f>Variables!$D$10</f>
        <v>7.1691459999999999E-2</v>
      </c>
      <c r="I14" s="16">
        <f>Variables!$D$10</f>
        <v>7.1691459999999999E-2</v>
      </c>
      <c r="J14" s="16">
        <f>Variables!$D$10</f>
        <v>7.1691459999999999E-2</v>
      </c>
      <c r="K14" s="16">
        <f>Variables!$D$10</f>
        <v>7.1691459999999999E-2</v>
      </c>
      <c r="L14" s="16">
        <f>Variables!$D$10</f>
        <v>7.1691459999999999E-2</v>
      </c>
      <c r="M14" s="16">
        <f>Variables!$D$10</f>
        <v>7.1691459999999999E-2</v>
      </c>
      <c r="N14" s="16">
        <f>Variables!$D$10</f>
        <v>7.1691459999999999E-2</v>
      </c>
      <c r="O14" s="16">
        <f>Variables!$D$10</f>
        <v>7.1691459999999999E-2</v>
      </c>
      <c r="P14" s="16">
        <f>Variables!$D$10</f>
        <v>7.1691459999999999E-2</v>
      </c>
      <c r="Q14" s="16">
        <f>Variables!$D$10</f>
        <v>7.1691459999999999E-2</v>
      </c>
      <c r="R14" s="16">
        <f>Variables!$D$10</f>
        <v>7.1691459999999999E-2</v>
      </c>
      <c r="S14" s="16">
        <f>Variables!$D$10</f>
        <v>7.1691459999999999E-2</v>
      </c>
      <c r="T14" s="16">
        <f>Variables!$D$10</f>
        <v>7.1691459999999999E-2</v>
      </c>
      <c r="U14" s="16">
        <f>Variables!$D$10</f>
        <v>7.1691459999999999E-2</v>
      </c>
      <c r="V14" s="16">
        <f>Variables!$D$10</f>
        <v>7.1691459999999999E-2</v>
      </c>
      <c r="W14" s="16">
        <f>Variables!$D$10</f>
        <v>7.1691459999999999E-2</v>
      </c>
      <c r="X14" s="16">
        <f>Variables!$D$10</f>
        <v>7.1691459999999999E-2</v>
      </c>
      <c r="Y14" s="16">
        <f>Variables!$D$10</f>
        <v>7.1691459999999999E-2</v>
      </c>
      <c r="Z14" s="16">
        <f>Variables!$D$10</f>
        <v>7.1691459999999999E-2</v>
      </c>
      <c r="AA14" s="16">
        <f>Variables!$D$10</f>
        <v>7.1691459999999999E-2</v>
      </c>
      <c r="AC14" s="89"/>
    </row>
    <row r="15" spans="1:29" s="18" customFormat="1" x14ac:dyDescent="0.2">
      <c r="A15" s="80">
        <f>MAX($A$9:A14)+1</f>
        <v>6</v>
      </c>
      <c r="B15" s="18" t="s">
        <v>60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C15" s="101"/>
    </row>
    <row r="16" spans="1:29" s="18" customFormat="1" x14ac:dyDescent="0.2">
      <c r="A16" s="80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C16" s="100"/>
    </row>
    <row r="17" spans="1:29" s="18" customFormat="1" x14ac:dyDescent="0.2">
      <c r="A17" s="80">
        <f>MAX($A$9:A16)+1</f>
        <v>7</v>
      </c>
      <c r="B17" s="18" t="s">
        <v>38</v>
      </c>
      <c r="C17" s="75">
        <v>3.3046077296287953E-2</v>
      </c>
      <c r="D17" s="75">
        <v>3.3046077296287953E-2</v>
      </c>
      <c r="E17" s="75">
        <v>3.3046077296287953E-2</v>
      </c>
      <c r="F17" s="75">
        <v>3.3046077296287953E-2</v>
      </c>
      <c r="G17" s="75">
        <v>3.3046077296287953E-2</v>
      </c>
      <c r="H17" s="75">
        <v>3.3046077296287953E-2</v>
      </c>
      <c r="I17" s="75">
        <v>3.3046077296287953E-2</v>
      </c>
      <c r="J17" s="75">
        <v>3.3046077296287953E-2</v>
      </c>
      <c r="K17" s="75">
        <v>3.3046077296287953E-2</v>
      </c>
      <c r="L17" s="75">
        <v>3.3046077296287953E-2</v>
      </c>
      <c r="M17" s="75">
        <v>3.3046077296287953E-2</v>
      </c>
      <c r="N17" s="75">
        <v>3.3046077296287953E-2</v>
      </c>
      <c r="O17" s="75">
        <v>3.3046077296287953E-2</v>
      </c>
      <c r="P17" s="75">
        <v>4.8360784328803093E-2</v>
      </c>
      <c r="Q17" s="75">
        <v>4.8360784328803093E-2</v>
      </c>
      <c r="R17" s="75">
        <v>4.8360784328803093E-2</v>
      </c>
      <c r="S17" s="75">
        <v>4.8360784328803093E-2</v>
      </c>
      <c r="T17" s="75">
        <v>4.8360784328803093E-2</v>
      </c>
      <c r="U17" s="75">
        <v>4.8360784328803093E-2</v>
      </c>
      <c r="V17" s="75">
        <v>4.8360784328803093E-2</v>
      </c>
      <c r="W17" s="75">
        <v>4.8360784328803093E-2</v>
      </c>
      <c r="X17" s="75">
        <v>4.8360784328803093E-2</v>
      </c>
      <c r="Y17" s="75">
        <v>4.8360784328803093E-2</v>
      </c>
      <c r="Z17" s="75">
        <v>4.8360784328803093E-2</v>
      </c>
      <c r="AA17" s="75">
        <v>4.8360784328803093E-2</v>
      </c>
      <c r="AC17" s="100"/>
    </row>
    <row r="18" spans="1:29" s="18" customFormat="1" x14ac:dyDescent="0.2">
      <c r="A18" s="80">
        <f>MAX($A$9:A17)+1</f>
        <v>8</v>
      </c>
      <c r="B18" s="18" t="s">
        <v>17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C18" s="100"/>
    </row>
    <row r="19" spans="1:29" s="18" customFormat="1" x14ac:dyDescent="0.2">
      <c r="A19" s="80">
        <f>MAX($A$9:A18)+1</f>
        <v>9</v>
      </c>
      <c r="B19" s="81" t="s">
        <v>5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C19" s="100"/>
    </row>
    <row r="20" spans="1:29" s="18" customFormat="1" x14ac:dyDescent="0.2">
      <c r="A20" s="80"/>
      <c r="B20" s="82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C20" s="100"/>
    </row>
    <row r="21" spans="1:29" s="18" customFormat="1" x14ac:dyDescent="0.2">
      <c r="A21" s="80">
        <f>MAX($A$9:A20)+1</f>
        <v>10</v>
      </c>
      <c r="B21" s="82" t="s">
        <v>14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C21" s="100"/>
    </row>
    <row r="22" spans="1:29" s="18" customFormat="1" x14ac:dyDescent="0.2">
      <c r="A22" s="80"/>
      <c r="B22" s="82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C22" s="100"/>
    </row>
    <row r="23" spans="1:29" s="18" customFormat="1" x14ac:dyDescent="0.2">
      <c r="A23" s="11" t="s">
        <v>39</v>
      </c>
      <c r="B23" s="83"/>
      <c r="C23" s="72">
        <v>43800</v>
      </c>
      <c r="D23" s="72">
        <v>43831</v>
      </c>
      <c r="E23" s="72">
        <v>43862</v>
      </c>
      <c r="F23" s="72">
        <v>43891</v>
      </c>
      <c r="G23" s="72">
        <v>43922</v>
      </c>
      <c r="H23" s="72">
        <v>43952</v>
      </c>
      <c r="I23" s="72">
        <v>43983</v>
      </c>
      <c r="J23" s="72">
        <v>44013</v>
      </c>
      <c r="K23" s="72">
        <v>44044</v>
      </c>
      <c r="L23" s="72">
        <v>44075</v>
      </c>
      <c r="M23" s="72">
        <v>44105</v>
      </c>
      <c r="N23" s="72">
        <v>44136</v>
      </c>
      <c r="O23" s="72">
        <v>44166</v>
      </c>
      <c r="P23" s="72">
        <v>44197</v>
      </c>
      <c r="Q23" s="72">
        <v>44228</v>
      </c>
      <c r="R23" s="72">
        <v>44256</v>
      </c>
      <c r="S23" s="72">
        <v>44287</v>
      </c>
      <c r="T23" s="72">
        <v>44317</v>
      </c>
      <c r="U23" s="72">
        <v>44348</v>
      </c>
      <c r="V23" s="72">
        <v>44378</v>
      </c>
      <c r="W23" s="72">
        <v>44409</v>
      </c>
      <c r="X23" s="72">
        <v>44440</v>
      </c>
      <c r="Y23" s="72">
        <v>44470</v>
      </c>
      <c r="Z23" s="72">
        <v>44501</v>
      </c>
      <c r="AA23" s="72">
        <v>44531</v>
      </c>
      <c r="AC23" s="102"/>
    </row>
    <row r="24" spans="1:29" s="18" customFormat="1" x14ac:dyDescent="0.2">
      <c r="A24" s="84"/>
      <c r="B24" s="82" t="s">
        <v>0</v>
      </c>
      <c r="AC24" s="100"/>
    </row>
    <row r="25" spans="1:29" s="18" customFormat="1" x14ac:dyDescent="0.2">
      <c r="A25" s="80">
        <f>MAX($A$9:A24)+1</f>
        <v>11</v>
      </c>
      <c r="B25" s="18" t="s">
        <v>1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C25" s="89"/>
    </row>
    <row r="26" spans="1:29" s="18" customFormat="1" x14ac:dyDescent="0.2">
      <c r="A26" s="80">
        <f>MAX($A$9:A25)+1</f>
        <v>12</v>
      </c>
      <c r="B26" s="18" t="s">
        <v>2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</row>
    <row r="27" spans="1:29" s="18" customFormat="1" x14ac:dyDescent="0.2">
      <c r="A27" s="80">
        <f>MAX($A$9:A26)+1</f>
        <v>13</v>
      </c>
      <c r="B27" s="18" t="s">
        <v>3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</row>
    <row r="28" spans="1:29" s="18" customFormat="1" x14ac:dyDescent="0.2">
      <c r="A28" s="80">
        <f>MAX($A$9:A27)+1</f>
        <v>14</v>
      </c>
      <c r="B28" s="81" t="s">
        <v>15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</row>
    <row r="29" spans="1:29" s="18" customFormat="1" x14ac:dyDescent="0.2">
      <c r="A29" s="80"/>
    </row>
    <row r="30" spans="1:29" s="18" customFormat="1" x14ac:dyDescent="0.2">
      <c r="A30" s="80">
        <f>MAX($A$25:A29)+1</f>
        <v>15</v>
      </c>
      <c r="B30" s="18" t="s">
        <v>61</v>
      </c>
      <c r="C30" s="16">
        <f>Variables!$D$10</f>
        <v>7.1691459999999999E-2</v>
      </c>
      <c r="D30" s="16">
        <f>Variables!$D$10</f>
        <v>7.1691459999999999E-2</v>
      </c>
      <c r="E30" s="16">
        <f>Variables!$D$10</f>
        <v>7.1691459999999999E-2</v>
      </c>
      <c r="F30" s="16">
        <f>Variables!$D$10</f>
        <v>7.1691459999999999E-2</v>
      </c>
      <c r="G30" s="16">
        <f>Variables!$D$10</f>
        <v>7.1691459999999999E-2</v>
      </c>
      <c r="H30" s="16">
        <f>Variables!$D$10</f>
        <v>7.1691459999999999E-2</v>
      </c>
      <c r="I30" s="16">
        <f>Variables!$D$10</f>
        <v>7.1691459999999999E-2</v>
      </c>
      <c r="J30" s="16">
        <f>Variables!$D$10</f>
        <v>7.1691459999999999E-2</v>
      </c>
      <c r="K30" s="16">
        <f>Variables!$D$10</f>
        <v>7.1691459999999999E-2</v>
      </c>
      <c r="L30" s="16">
        <f>Variables!$D$10</f>
        <v>7.1691459999999999E-2</v>
      </c>
      <c r="M30" s="16">
        <f>Variables!$D$10</f>
        <v>7.1691459999999999E-2</v>
      </c>
      <c r="N30" s="16">
        <f>Variables!$D$10</f>
        <v>7.1691459999999999E-2</v>
      </c>
      <c r="O30" s="16">
        <f>Variables!$D$10</f>
        <v>7.1691459999999999E-2</v>
      </c>
      <c r="P30" s="16">
        <f>Variables!$D$10</f>
        <v>7.1691459999999999E-2</v>
      </c>
      <c r="Q30" s="16">
        <f>Variables!$D$10</f>
        <v>7.1691459999999999E-2</v>
      </c>
      <c r="R30" s="16">
        <f>Variables!$D$10</f>
        <v>7.1691459999999999E-2</v>
      </c>
      <c r="S30" s="16">
        <f>Variables!$D$10</f>
        <v>7.1691459999999999E-2</v>
      </c>
      <c r="T30" s="16">
        <f>Variables!$D$10</f>
        <v>7.1691459999999999E-2</v>
      </c>
      <c r="U30" s="16">
        <f>Variables!$D$10</f>
        <v>7.1691459999999999E-2</v>
      </c>
      <c r="V30" s="16">
        <f>Variables!$D$10</f>
        <v>7.1691459999999999E-2</v>
      </c>
      <c r="W30" s="16">
        <f>Variables!$D$10</f>
        <v>7.1691459999999999E-2</v>
      </c>
      <c r="X30" s="16">
        <f>Variables!$D$10</f>
        <v>7.1691459999999999E-2</v>
      </c>
      <c r="Y30" s="16">
        <f>Variables!$D$10</f>
        <v>7.1691459999999999E-2</v>
      </c>
      <c r="Z30" s="16">
        <f>Variables!$D$10</f>
        <v>7.1691459999999999E-2</v>
      </c>
      <c r="AA30" s="16">
        <f>Variables!$D$10</f>
        <v>7.1691459999999999E-2</v>
      </c>
    </row>
    <row r="31" spans="1:29" s="18" customFormat="1" x14ac:dyDescent="0.2">
      <c r="A31" s="80">
        <f>MAX($A$25:A30)+1</f>
        <v>16</v>
      </c>
      <c r="B31" s="18" t="s">
        <v>60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</row>
    <row r="32" spans="1:29" s="18" customFormat="1" x14ac:dyDescent="0.2">
      <c r="A32" s="80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</row>
    <row r="33" spans="1:27" x14ac:dyDescent="0.2">
      <c r="A33" s="4">
        <f>MAX($A$9:A32)+1</f>
        <v>17</v>
      </c>
      <c r="B33" s="3" t="s">
        <v>38</v>
      </c>
      <c r="C33" s="23">
        <f t="shared" ref="C33:N33" si="0">C17</f>
        <v>3.3046077296287953E-2</v>
      </c>
      <c r="D33" s="23">
        <f t="shared" si="0"/>
        <v>3.3046077296287953E-2</v>
      </c>
      <c r="E33" s="23">
        <f t="shared" si="0"/>
        <v>3.3046077296287953E-2</v>
      </c>
      <c r="F33" s="23">
        <f t="shared" si="0"/>
        <v>3.3046077296287953E-2</v>
      </c>
      <c r="G33" s="23">
        <f t="shared" si="0"/>
        <v>3.3046077296287953E-2</v>
      </c>
      <c r="H33" s="23">
        <f t="shared" si="0"/>
        <v>3.3046077296287953E-2</v>
      </c>
      <c r="I33" s="23">
        <f t="shared" si="0"/>
        <v>3.3046077296287953E-2</v>
      </c>
      <c r="J33" s="23">
        <f t="shared" si="0"/>
        <v>3.3046077296287953E-2</v>
      </c>
      <c r="K33" s="23">
        <f t="shared" si="0"/>
        <v>3.3046077296287953E-2</v>
      </c>
      <c r="L33" s="23">
        <f t="shared" si="0"/>
        <v>3.3046077296287953E-2</v>
      </c>
      <c r="M33" s="23">
        <f t="shared" si="0"/>
        <v>3.3046077296287953E-2</v>
      </c>
      <c r="N33" s="23">
        <f t="shared" si="0"/>
        <v>3.3046077296287953E-2</v>
      </c>
      <c r="O33" s="23">
        <f>O17</f>
        <v>3.3046077296287953E-2</v>
      </c>
      <c r="P33" s="23">
        <f t="shared" ref="P33:AA33" si="1">P17</f>
        <v>4.8360784328803093E-2</v>
      </c>
      <c r="Q33" s="23">
        <f t="shared" si="1"/>
        <v>4.8360784328803093E-2</v>
      </c>
      <c r="R33" s="23">
        <f t="shared" si="1"/>
        <v>4.8360784328803093E-2</v>
      </c>
      <c r="S33" s="23">
        <f t="shared" si="1"/>
        <v>4.8360784328803093E-2</v>
      </c>
      <c r="T33" s="23">
        <f t="shared" si="1"/>
        <v>4.8360784328803093E-2</v>
      </c>
      <c r="U33" s="23">
        <f t="shared" si="1"/>
        <v>4.8360784328803093E-2</v>
      </c>
      <c r="V33" s="23">
        <f t="shared" si="1"/>
        <v>4.8360784328803093E-2</v>
      </c>
      <c r="W33" s="23">
        <f t="shared" si="1"/>
        <v>4.8360784328803093E-2</v>
      </c>
      <c r="X33" s="23">
        <f t="shared" si="1"/>
        <v>4.8360784328803093E-2</v>
      </c>
      <c r="Y33" s="23">
        <f t="shared" si="1"/>
        <v>4.8360784328803093E-2</v>
      </c>
      <c r="Z33" s="23">
        <f t="shared" si="1"/>
        <v>4.8360784328803093E-2</v>
      </c>
      <c r="AA33" s="23">
        <f t="shared" si="1"/>
        <v>4.8360784328803093E-2</v>
      </c>
    </row>
    <row r="34" spans="1:27" x14ac:dyDescent="0.2">
      <c r="A34" s="4">
        <f>MAX($A$9:A33)+1</f>
        <v>18</v>
      </c>
      <c r="B34" s="3" t="s">
        <v>17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</row>
    <row r="35" spans="1:27" x14ac:dyDescent="0.2">
      <c r="A35" s="4">
        <f>MAX($A$9:A34)+1</f>
        <v>19</v>
      </c>
      <c r="B35" s="13" t="s">
        <v>5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</row>
    <row r="36" spans="1:27" x14ac:dyDescent="0.2">
      <c r="A36" s="4"/>
      <c r="B36" s="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</row>
    <row r="37" spans="1:27" x14ac:dyDescent="0.2">
      <c r="A37" s="4">
        <f>MAX($A$9:A36)+1</f>
        <v>20</v>
      </c>
      <c r="B37" s="1" t="s">
        <v>14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</row>
    <row r="38" spans="1:27" x14ac:dyDescent="0.2">
      <c r="A38" s="4"/>
      <c r="B38" s="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x14ac:dyDescent="0.2">
      <c r="A39" s="4">
        <f>MAX($A$9:A38)+1</f>
        <v>21</v>
      </c>
      <c r="B39" s="13" t="s">
        <v>25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</row>
    <row r="40" spans="1:27" x14ac:dyDescent="0.2">
      <c r="A40" s="4"/>
      <c r="B40" s="13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 spans="1:27" x14ac:dyDescent="0.2">
      <c r="A41" s="92">
        <f>MAX($A$9:A40)+1</f>
        <v>22</v>
      </c>
      <c r="B41" s="93" t="s">
        <v>27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</row>
    <row r="42" spans="1:27" x14ac:dyDescent="0.2">
      <c r="A42" s="92">
        <f>MAX($A$9:A41)+1</f>
        <v>23</v>
      </c>
      <c r="B42" s="93" t="s">
        <v>26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</row>
    <row r="43" spans="1:27" x14ac:dyDescent="0.2">
      <c r="A43" s="4">
        <f>MAX($A$9:A42)+1</f>
        <v>24</v>
      </c>
      <c r="B43" s="94" t="s">
        <v>59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</row>
    <row r="44" spans="1:27" x14ac:dyDescent="0.2">
      <c r="A44" s="4"/>
      <c r="B44" s="1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</row>
    <row r="45" spans="1:27" s="28" customFormat="1" x14ac:dyDescent="0.2">
      <c r="A45" s="26" t="s">
        <v>7</v>
      </c>
      <c r="B45" s="27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19">
        <v>44197</v>
      </c>
      <c r="Q45" s="19">
        <v>44228</v>
      </c>
      <c r="R45" s="19">
        <v>44256</v>
      </c>
      <c r="S45" s="19">
        <v>44287</v>
      </c>
      <c r="T45" s="19">
        <v>44317</v>
      </c>
      <c r="U45" s="19">
        <v>44348</v>
      </c>
      <c r="V45" s="19">
        <v>44378</v>
      </c>
      <c r="W45" s="19">
        <v>44409</v>
      </c>
      <c r="X45" s="19">
        <v>44440</v>
      </c>
      <c r="Y45" s="19">
        <v>44470</v>
      </c>
      <c r="Z45" s="19">
        <v>44501</v>
      </c>
      <c r="AA45" s="19">
        <v>44531</v>
      </c>
    </row>
    <row r="46" spans="1:27" s="28" customFormat="1" ht="13.5" thickBot="1" x14ac:dyDescent="0.25">
      <c r="A46" s="4">
        <f>MAX($A$9:A45)+1</f>
        <v>25</v>
      </c>
      <c r="B46" s="3" t="s">
        <v>56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</row>
    <row r="47" spans="1:27" ht="13.5" thickBot="1" x14ac:dyDescent="0.25">
      <c r="A47" s="4">
        <f>MAX($A$9:A46)+1</f>
        <v>26</v>
      </c>
      <c r="B47" s="3" t="s">
        <v>8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25">
        <v>-644593.42805118544</v>
      </c>
    </row>
    <row r="49" spans="2:16" x14ac:dyDescent="0.2">
      <c r="B49" s="24" t="s">
        <v>40</v>
      </c>
      <c r="P49" s="25">
        <v>7.8111041399714837E-2</v>
      </c>
    </row>
  </sheetData>
  <pageMargins left="0.7" right="0.7" top="0.75" bottom="0.75" header="0.3" footer="0.3"/>
  <pageSetup scale="52" orientation="landscape" r:id="rId1"/>
  <headerFooter>
    <oddFooter>&amp;C&amp;"Arial,Regular"&amp;10PAGE 9_REDACTED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0E41A-5BD4-49BD-B555-E60B02A92856}">
  <sheetPr>
    <tabColor rgb="FFFFFF00"/>
    <pageSetUpPr fitToPage="1"/>
  </sheetPr>
  <dimension ref="A1:AC43"/>
  <sheetViews>
    <sheetView view="pageBreakPreview" zoomScale="75" zoomScaleNormal="80" zoomScaleSheetLayoutView="75" workbookViewId="0">
      <selection activeCell="C44" sqref="C44"/>
    </sheetView>
  </sheetViews>
  <sheetFormatPr defaultColWidth="9.140625" defaultRowHeight="12.75" outlineLevelCol="1" x14ac:dyDescent="0.2"/>
  <cols>
    <col min="1" max="1" width="7.28515625" style="3" customWidth="1"/>
    <col min="2" max="2" width="41" style="3" customWidth="1"/>
    <col min="3" max="15" width="15.28515625" style="3" hidden="1" customWidth="1" outlineLevel="1"/>
    <col min="16" max="16" width="15.28515625" style="3" bestFit="1" customWidth="1" collapsed="1"/>
    <col min="17" max="21" width="15" style="3" bestFit="1" customWidth="1"/>
    <col min="22" max="23" width="15.28515625" style="3" bestFit="1" customWidth="1"/>
    <col min="24" max="24" width="15.7109375" style="3" bestFit="1" customWidth="1"/>
    <col min="25" max="25" width="15.28515625" style="3" bestFit="1" customWidth="1"/>
    <col min="26" max="26" width="15.7109375" style="3" bestFit="1" customWidth="1"/>
    <col min="27" max="27" width="15.28515625" style="3" bestFit="1" customWidth="1"/>
    <col min="28" max="28" width="9.140625" style="3"/>
    <col min="29" max="29" width="12.28515625" style="3" bestFit="1" customWidth="1"/>
    <col min="30" max="16384" width="9.140625" style="3"/>
  </cols>
  <sheetData>
    <row r="1" spans="1:29" x14ac:dyDescent="0.2">
      <c r="A1" s="98" t="s">
        <v>11</v>
      </c>
    </row>
    <row r="2" spans="1:29" x14ac:dyDescent="0.2">
      <c r="A2" s="98" t="s">
        <v>66</v>
      </c>
    </row>
    <row r="3" spans="1:29" x14ac:dyDescent="0.2">
      <c r="A3" s="98" t="s">
        <v>69</v>
      </c>
    </row>
    <row r="4" spans="1:29" x14ac:dyDescent="0.2">
      <c r="A4" s="98" t="s">
        <v>36</v>
      </c>
    </row>
    <row r="5" spans="1:29" x14ac:dyDescent="0.2">
      <c r="A5" s="98" t="s">
        <v>74</v>
      </c>
    </row>
    <row r="7" spans="1:29" x14ac:dyDescent="0.2">
      <c r="A7" s="6" t="s">
        <v>6</v>
      </c>
      <c r="B7" s="7"/>
      <c r="C7" s="19">
        <v>43800</v>
      </c>
      <c r="D7" s="19">
        <v>43831</v>
      </c>
      <c r="E7" s="19">
        <v>43862</v>
      </c>
      <c r="F7" s="19">
        <v>43891</v>
      </c>
      <c r="G7" s="19">
        <v>43922</v>
      </c>
      <c r="H7" s="19">
        <v>43952</v>
      </c>
      <c r="I7" s="19">
        <v>43983</v>
      </c>
      <c r="J7" s="19">
        <v>44013</v>
      </c>
      <c r="K7" s="19">
        <v>44044</v>
      </c>
      <c r="L7" s="19">
        <v>44075</v>
      </c>
      <c r="M7" s="19">
        <v>44105</v>
      </c>
      <c r="N7" s="19">
        <v>44136</v>
      </c>
      <c r="O7" s="19">
        <v>44166</v>
      </c>
      <c r="P7" s="19">
        <v>44197</v>
      </c>
      <c r="Q7" s="19">
        <v>44228</v>
      </c>
      <c r="R7" s="19">
        <v>44256</v>
      </c>
      <c r="S7" s="19">
        <v>44287</v>
      </c>
      <c r="T7" s="19">
        <v>44317</v>
      </c>
      <c r="U7" s="19">
        <v>44348</v>
      </c>
      <c r="V7" s="19">
        <v>44378</v>
      </c>
      <c r="W7" s="19">
        <v>44409</v>
      </c>
      <c r="X7" s="19">
        <v>44440</v>
      </c>
      <c r="Y7" s="19">
        <v>44470</v>
      </c>
      <c r="Z7" s="19">
        <v>44501</v>
      </c>
      <c r="AA7" s="19">
        <v>44531</v>
      </c>
      <c r="AC7" s="32"/>
    </row>
    <row r="8" spans="1:29" x14ac:dyDescent="0.2">
      <c r="A8" s="2"/>
      <c r="B8" s="1" t="s">
        <v>0</v>
      </c>
      <c r="AC8" s="21"/>
    </row>
    <row r="9" spans="1:29" x14ac:dyDescent="0.2">
      <c r="A9" s="4">
        <v>1</v>
      </c>
      <c r="B9" s="3" t="s">
        <v>1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C9" s="22"/>
    </row>
    <row r="10" spans="1:29" x14ac:dyDescent="0.2">
      <c r="A10" s="4">
        <f>MAX($A$9:A9)+1</f>
        <v>2</v>
      </c>
      <c r="B10" s="3" t="s">
        <v>2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C10" s="21"/>
    </row>
    <row r="11" spans="1:29" s="18" customFormat="1" x14ac:dyDescent="0.2">
      <c r="A11" s="80">
        <f>MAX($A$9:A10)+1</f>
        <v>3</v>
      </c>
      <c r="B11" s="18" t="s">
        <v>3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C11" s="100"/>
    </row>
    <row r="12" spans="1:29" x14ac:dyDescent="0.2">
      <c r="A12" s="4">
        <f>MAX($A$9:A11)+1</f>
        <v>4</v>
      </c>
      <c r="B12" s="13" t="s">
        <v>15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C12" s="21"/>
    </row>
    <row r="13" spans="1:29" x14ac:dyDescent="0.2">
      <c r="A13" s="4"/>
      <c r="AC13" s="21"/>
    </row>
    <row r="14" spans="1:29" x14ac:dyDescent="0.2">
      <c r="A14" s="4">
        <f>MAX($A$9:A13)+1</f>
        <v>5</v>
      </c>
      <c r="B14" s="91" t="s">
        <v>62</v>
      </c>
      <c r="C14" s="16">
        <f>Variables!$D$10</f>
        <v>7.1691459999999999E-2</v>
      </c>
      <c r="D14" s="16">
        <f>Variables!$D$10</f>
        <v>7.1691459999999999E-2</v>
      </c>
      <c r="E14" s="16">
        <f>Variables!$D$10</f>
        <v>7.1691459999999999E-2</v>
      </c>
      <c r="F14" s="16">
        <f>Variables!$D$10</f>
        <v>7.1691459999999999E-2</v>
      </c>
      <c r="G14" s="16">
        <f>Variables!$D$10</f>
        <v>7.1691459999999999E-2</v>
      </c>
      <c r="H14" s="16">
        <f>Variables!$D$10</f>
        <v>7.1691459999999999E-2</v>
      </c>
      <c r="I14" s="16">
        <f>Variables!$D$10</f>
        <v>7.1691459999999999E-2</v>
      </c>
      <c r="J14" s="16">
        <f>Variables!$D$10</f>
        <v>7.1691459999999999E-2</v>
      </c>
      <c r="K14" s="16">
        <f>Variables!$D$10</f>
        <v>7.1691459999999999E-2</v>
      </c>
      <c r="L14" s="16">
        <f>Variables!$D$10</f>
        <v>7.1691459999999999E-2</v>
      </c>
      <c r="M14" s="16">
        <f>Variables!$D$10</f>
        <v>7.1691459999999999E-2</v>
      </c>
      <c r="N14" s="16">
        <f>Variables!$D$10</f>
        <v>7.1691459999999999E-2</v>
      </c>
      <c r="O14" s="16">
        <f>Variables!$D$10</f>
        <v>7.1691459999999999E-2</v>
      </c>
      <c r="P14" s="16">
        <f>Variables!$D$10</f>
        <v>7.1691459999999999E-2</v>
      </c>
      <c r="Q14" s="16">
        <f>Variables!$D$10</f>
        <v>7.1691459999999999E-2</v>
      </c>
      <c r="R14" s="16">
        <f>Variables!$D$10</f>
        <v>7.1691459999999999E-2</v>
      </c>
      <c r="S14" s="16">
        <f>Variables!$D$10</f>
        <v>7.1691459999999999E-2</v>
      </c>
      <c r="T14" s="16">
        <f>Variables!$D$10</f>
        <v>7.1691459999999999E-2</v>
      </c>
      <c r="U14" s="16">
        <f>Variables!$D$10</f>
        <v>7.1691459999999999E-2</v>
      </c>
      <c r="V14" s="16">
        <f>Variables!$D$10</f>
        <v>7.1691459999999999E-2</v>
      </c>
      <c r="W14" s="16">
        <f>Variables!$D$10</f>
        <v>7.1691459999999999E-2</v>
      </c>
      <c r="X14" s="16">
        <f>Variables!$D$10</f>
        <v>7.1691459999999999E-2</v>
      </c>
      <c r="Y14" s="16">
        <f>Variables!$D$10</f>
        <v>7.1691459999999999E-2</v>
      </c>
      <c r="Z14" s="16">
        <f>Variables!$D$10</f>
        <v>7.1691459999999999E-2</v>
      </c>
      <c r="AA14" s="16">
        <f>Variables!$D$10</f>
        <v>7.1691459999999999E-2</v>
      </c>
      <c r="AC14" s="21"/>
    </row>
    <row r="15" spans="1:29" x14ac:dyDescent="0.2">
      <c r="A15" s="4">
        <f>MAX($A$9:A14)+1</f>
        <v>6</v>
      </c>
      <c r="B15" s="3" t="s">
        <v>60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C15" s="21"/>
    </row>
    <row r="16" spans="1:29" x14ac:dyDescent="0.2">
      <c r="A16" s="4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C16" s="21"/>
    </row>
    <row r="17" spans="1:29" x14ac:dyDescent="0.2">
      <c r="A17" s="4">
        <f>MAX($A$9:A16)+1</f>
        <v>7</v>
      </c>
      <c r="B17" s="3" t="s">
        <v>38</v>
      </c>
      <c r="C17" s="23">
        <v>3.3046077296287953E-2</v>
      </c>
      <c r="D17" s="23">
        <v>3.3046077296287953E-2</v>
      </c>
      <c r="E17" s="23">
        <v>3.3046077296287953E-2</v>
      </c>
      <c r="F17" s="23">
        <v>3.3046077296287953E-2</v>
      </c>
      <c r="G17" s="23">
        <v>3.3046077296287953E-2</v>
      </c>
      <c r="H17" s="23">
        <v>3.3046077296287953E-2</v>
      </c>
      <c r="I17" s="23">
        <v>3.3046077296287953E-2</v>
      </c>
      <c r="J17" s="23">
        <v>3.3046077296287953E-2</v>
      </c>
      <c r="K17" s="23">
        <v>3.3046077296287953E-2</v>
      </c>
      <c r="L17" s="23">
        <v>3.3046077296287953E-2</v>
      </c>
      <c r="M17" s="23">
        <v>3.3046077296287953E-2</v>
      </c>
      <c r="N17" s="23">
        <v>3.3046077296287953E-2</v>
      </c>
      <c r="O17" s="23">
        <v>3.3046077296287953E-2</v>
      </c>
      <c r="P17" s="23">
        <v>4.8360784328803093E-2</v>
      </c>
      <c r="Q17" s="23">
        <v>4.8360784328803093E-2</v>
      </c>
      <c r="R17" s="23">
        <v>4.8360784328803093E-2</v>
      </c>
      <c r="S17" s="23">
        <v>4.8360784328803093E-2</v>
      </c>
      <c r="T17" s="23">
        <v>4.8360784328803093E-2</v>
      </c>
      <c r="U17" s="23">
        <v>4.8360784328803093E-2</v>
      </c>
      <c r="V17" s="23">
        <v>4.8360784328803093E-2</v>
      </c>
      <c r="W17" s="23">
        <v>4.8360784328803093E-2</v>
      </c>
      <c r="X17" s="23">
        <v>4.8360784328803093E-2</v>
      </c>
      <c r="Y17" s="23">
        <v>4.8360784328803093E-2</v>
      </c>
      <c r="Z17" s="23">
        <v>4.8360784328803093E-2</v>
      </c>
      <c r="AA17" s="23">
        <v>4.8360784328803093E-2</v>
      </c>
      <c r="AC17" s="21"/>
    </row>
    <row r="18" spans="1:29" x14ac:dyDescent="0.2">
      <c r="A18" s="4">
        <f>MAX($A$9:A17)+1</f>
        <v>8</v>
      </c>
      <c r="B18" s="3" t="s">
        <v>17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C18" s="21"/>
    </row>
    <row r="19" spans="1:29" x14ac:dyDescent="0.2">
      <c r="A19" s="4">
        <f>MAX($A$9:A18)+1</f>
        <v>9</v>
      </c>
      <c r="B19" s="1" t="s">
        <v>5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C19" s="21"/>
    </row>
    <row r="20" spans="1:29" x14ac:dyDescent="0.2">
      <c r="A20" s="4"/>
      <c r="B20" s="1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C20" s="21"/>
    </row>
    <row r="21" spans="1:29" x14ac:dyDescent="0.2">
      <c r="A21" s="4">
        <f>MAX($A$9:A20)+1</f>
        <v>10</v>
      </c>
      <c r="B21" s="1" t="s">
        <v>14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67"/>
      <c r="N21" s="67"/>
      <c r="O21" s="67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C21" s="21"/>
    </row>
    <row r="22" spans="1:29" x14ac:dyDescent="0.2">
      <c r="A22" s="4"/>
      <c r="B22" s="1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C22" s="21"/>
    </row>
    <row r="23" spans="1:29" x14ac:dyDescent="0.2">
      <c r="A23" s="11" t="s">
        <v>39</v>
      </c>
      <c r="B23" s="7"/>
      <c r="C23" s="19">
        <v>43800</v>
      </c>
      <c r="D23" s="19">
        <v>43831</v>
      </c>
      <c r="E23" s="19">
        <v>43862</v>
      </c>
      <c r="F23" s="19">
        <v>43891</v>
      </c>
      <c r="G23" s="19">
        <v>43922</v>
      </c>
      <c r="H23" s="19">
        <v>43952</v>
      </c>
      <c r="I23" s="19">
        <v>43983</v>
      </c>
      <c r="J23" s="19">
        <v>44013</v>
      </c>
      <c r="K23" s="19">
        <v>44044</v>
      </c>
      <c r="L23" s="19">
        <v>44075</v>
      </c>
      <c r="M23" s="19">
        <v>44105</v>
      </c>
      <c r="N23" s="19">
        <v>44136</v>
      </c>
      <c r="O23" s="19">
        <v>44166</v>
      </c>
      <c r="P23" s="19">
        <v>44197</v>
      </c>
      <c r="Q23" s="19">
        <v>44228</v>
      </c>
      <c r="R23" s="19">
        <v>44256</v>
      </c>
      <c r="S23" s="19">
        <v>44287</v>
      </c>
      <c r="T23" s="19">
        <v>44317</v>
      </c>
      <c r="U23" s="19">
        <v>44348</v>
      </c>
      <c r="V23" s="19">
        <v>44378</v>
      </c>
      <c r="W23" s="19">
        <v>44409</v>
      </c>
      <c r="X23" s="19">
        <v>44440</v>
      </c>
      <c r="Y23" s="19">
        <v>44470</v>
      </c>
      <c r="Z23" s="19">
        <v>44501</v>
      </c>
      <c r="AA23" s="19">
        <v>44531</v>
      </c>
      <c r="AC23" s="32"/>
    </row>
    <row r="24" spans="1:29" x14ac:dyDescent="0.2">
      <c r="A24" s="2"/>
      <c r="B24" s="1" t="s">
        <v>0</v>
      </c>
      <c r="AC24" s="21"/>
    </row>
    <row r="25" spans="1:29" x14ac:dyDescent="0.2">
      <c r="A25" s="4">
        <f>MAX($A$9:A24)+1</f>
        <v>11</v>
      </c>
      <c r="B25" s="3" t="s">
        <v>1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C25" s="33"/>
    </row>
    <row r="26" spans="1:29" x14ac:dyDescent="0.2">
      <c r="A26" s="4">
        <f>MAX($A25:A$25)+1</f>
        <v>12</v>
      </c>
      <c r="B26" s="3" t="s">
        <v>2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</row>
    <row r="27" spans="1:29" s="18" customFormat="1" x14ac:dyDescent="0.2">
      <c r="A27" s="80">
        <f>MAX($A$25:A26)+1</f>
        <v>13</v>
      </c>
      <c r="B27" s="18" t="s">
        <v>3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</row>
    <row r="28" spans="1:29" x14ac:dyDescent="0.2">
      <c r="A28" s="4">
        <f>MAX($A$25:A27)+1</f>
        <v>14</v>
      </c>
      <c r="B28" s="13" t="s">
        <v>15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</row>
    <row r="29" spans="1:29" x14ac:dyDescent="0.2">
      <c r="A29" s="4"/>
    </row>
    <row r="30" spans="1:29" x14ac:dyDescent="0.2">
      <c r="A30" s="4">
        <f>MAX($A$25:A29)+1</f>
        <v>15</v>
      </c>
      <c r="B30" s="3" t="s">
        <v>61</v>
      </c>
      <c r="C30" s="16">
        <f>Variables!$D$10</f>
        <v>7.1691459999999999E-2</v>
      </c>
      <c r="D30" s="16">
        <f>Variables!$D$10</f>
        <v>7.1691459999999999E-2</v>
      </c>
      <c r="E30" s="16">
        <f>Variables!$D$10</f>
        <v>7.1691459999999999E-2</v>
      </c>
      <c r="F30" s="16">
        <f>Variables!$D$10</f>
        <v>7.1691459999999999E-2</v>
      </c>
      <c r="G30" s="16">
        <f>Variables!$D$10</f>
        <v>7.1691459999999999E-2</v>
      </c>
      <c r="H30" s="16">
        <f>Variables!$D$10</f>
        <v>7.1691459999999999E-2</v>
      </c>
      <c r="I30" s="16">
        <f>Variables!$D$10</f>
        <v>7.1691459999999999E-2</v>
      </c>
      <c r="J30" s="16">
        <f>Variables!$D$10</f>
        <v>7.1691459999999999E-2</v>
      </c>
      <c r="K30" s="16">
        <f>Variables!$D$10</f>
        <v>7.1691459999999999E-2</v>
      </c>
      <c r="L30" s="16">
        <f>Variables!$D$10</f>
        <v>7.1691459999999999E-2</v>
      </c>
      <c r="M30" s="16">
        <f>Variables!$D$10</f>
        <v>7.1691459999999999E-2</v>
      </c>
      <c r="N30" s="16">
        <f>Variables!$D$10</f>
        <v>7.1691459999999999E-2</v>
      </c>
      <c r="O30" s="16">
        <f>Variables!$D$10</f>
        <v>7.1691459999999999E-2</v>
      </c>
      <c r="P30" s="16">
        <f>Variables!$D$10</f>
        <v>7.1691459999999999E-2</v>
      </c>
      <c r="Q30" s="16">
        <f>Variables!$D$10</f>
        <v>7.1691459999999999E-2</v>
      </c>
      <c r="R30" s="16">
        <f>Variables!$D$10</f>
        <v>7.1691459999999999E-2</v>
      </c>
      <c r="S30" s="16">
        <f>Variables!$D$10</f>
        <v>7.1691459999999999E-2</v>
      </c>
      <c r="T30" s="16">
        <f>Variables!$D$10</f>
        <v>7.1691459999999999E-2</v>
      </c>
      <c r="U30" s="16">
        <f>Variables!$D$10</f>
        <v>7.1691459999999999E-2</v>
      </c>
      <c r="V30" s="16">
        <f>Variables!$D$10</f>
        <v>7.1691459999999999E-2</v>
      </c>
      <c r="W30" s="16">
        <f>Variables!$D$10</f>
        <v>7.1691459999999999E-2</v>
      </c>
      <c r="X30" s="16">
        <f>Variables!$D$10</f>
        <v>7.1691459999999999E-2</v>
      </c>
      <c r="Y30" s="16">
        <f>Variables!$D$10</f>
        <v>7.1691459999999999E-2</v>
      </c>
      <c r="Z30" s="16">
        <f>Variables!$D$10</f>
        <v>7.1691459999999999E-2</v>
      </c>
      <c r="AA30" s="16">
        <f>Variables!$D$10</f>
        <v>7.1691459999999999E-2</v>
      </c>
    </row>
    <row r="31" spans="1:29" x14ac:dyDescent="0.2">
      <c r="A31" s="4">
        <f>MAX($A$25:A30)+1</f>
        <v>16</v>
      </c>
      <c r="B31" s="3" t="s">
        <v>60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</row>
    <row r="32" spans="1:29" x14ac:dyDescent="0.2">
      <c r="A32" s="4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x14ac:dyDescent="0.2">
      <c r="A33" s="4">
        <f>MAX($A$9:A32)+1</f>
        <v>17</v>
      </c>
      <c r="B33" s="3" t="s">
        <v>38</v>
      </c>
      <c r="C33" s="23">
        <f t="shared" ref="C33:K33" si="0">C17</f>
        <v>3.3046077296287953E-2</v>
      </c>
      <c r="D33" s="23">
        <f t="shared" si="0"/>
        <v>3.3046077296287953E-2</v>
      </c>
      <c r="E33" s="23">
        <f t="shared" si="0"/>
        <v>3.3046077296287953E-2</v>
      </c>
      <c r="F33" s="23">
        <f t="shared" si="0"/>
        <v>3.3046077296287953E-2</v>
      </c>
      <c r="G33" s="23">
        <f t="shared" si="0"/>
        <v>3.3046077296287953E-2</v>
      </c>
      <c r="H33" s="23">
        <f t="shared" si="0"/>
        <v>3.3046077296287953E-2</v>
      </c>
      <c r="I33" s="23">
        <f t="shared" si="0"/>
        <v>3.3046077296287953E-2</v>
      </c>
      <c r="J33" s="23">
        <f t="shared" si="0"/>
        <v>3.3046077296287953E-2</v>
      </c>
      <c r="K33" s="23">
        <f t="shared" si="0"/>
        <v>3.3046077296287953E-2</v>
      </c>
      <c r="L33" s="23">
        <f>L17</f>
        <v>3.3046077296287953E-2</v>
      </c>
      <c r="M33" s="23">
        <f t="shared" ref="M33:AA33" si="1">M17</f>
        <v>3.3046077296287953E-2</v>
      </c>
      <c r="N33" s="23">
        <f t="shared" si="1"/>
        <v>3.3046077296287953E-2</v>
      </c>
      <c r="O33" s="23">
        <f t="shared" si="1"/>
        <v>3.3046077296287953E-2</v>
      </c>
      <c r="P33" s="23">
        <f t="shared" si="1"/>
        <v>4.8360784328803093E-2</v>
      </c>
      <c r="Q33" s="23">
        <f t="shared" si="1"/>
        <v>4.8360784328803093E-2</v>
      </c>
      <c r="R33" s="23">
        <f t="shared" si="1"/>
        <v>4.8360784328803093E-2</v>
      </c>
      <c r="S33" s="23">
        <f t="shared" si="1"/>
        <v>4.8360784328803093E-2</v>
      </c>
      <c r="T33" s="23">
        <f t="shared" si="1"/>
        <v>4.8360784328803093E-2</v>
      </c>
      <c r="U33" s="23">
        <f t="shared" si="1"/>
        <v>4.8360784328803093E-2</v>
      </c>
      <c r="V33" s="23">
        <f t="shared" si="1"/>
        <v>4.8360784328803093E-2</v>
      </c>
      <c r="W33" s="23">
        <f t="shared" si="1"/>
        <v>4.8360784328803093E-2</v>
      </c>
      <c r="X33" s="23">
        <f t="shared" si="1"/>
        <v>4.8360784328803093E-2</v>
      </c>
      <c r="Y33" s="23">
        <f t="shared" si="1"/>
        <v>4.8360784328803093E-2</v>
      </c>
      <c r="Z33" s="23">
        <f t="shared" si="1"/>
        <v>4.8360784328803093E-2</v>
      </c>
      <c r="AA33" s="23">
        <f t="shared" si="1"/>
        <v>4.8360784328803093E-2</v>
      </c>
    </row>
    <row r="34" spans="1:27" x14ac:dyDescent="0.2">
      <c r="A34" s="4">
        <f>MAX($A$25:A30)+1</f>
        <v>16</v>
      </c>
      <c r="B34" s="3" t="s">
        <v>17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</row>
    <row r="35" spans="1:27" x14ac:dyDescent="0.2">
      <c r="A35" s="4">
        <f>MAX($A$25:A34)+1</f>
        <v>18</v>
      </c>
      <c r="B35" s="13" t="s">
        <v>5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</row>
    <row r="36" spans="1:27" x14ac:dyDescent="0.2">
      <c r="A36" s="4"/>
      <c r="B36" s="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</row>
    <row r="37" spans="1:27" x14ac:dyDescent="0.2">
      <c r="A37" s="4">
        <f>MAX($A$9:A36)+1</f>
        <v>19</v>
      </c>
      <c r="B37" s="1" t="s">
        <v>14</v>
      </c>
      <c r="C37" s="103"/>
      <c r="D37" s="103"/>
      <c r="E37" s="103"/>
      <c r="F37" s="103"/>
      <c r="G37" s="103"/>
      <c r="H37" s="103"/>
      <c r="I37" s="103"/>
      <c r="J37" s="103"/>
      <c r="K37" s="103"/>
      <c r="L37" s="67"/>
      <c r="M37" s="67"/>
      <c r="N37" s="67"/>
      <c r="O37" s="67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</row>
    <row r="38" spans="1:27" x14ac:dyDescent="0.2">
      <c r="A38" s="4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s="28" customFormat="1" x14ac:dyDescent="0.2">
      <c r="A39" s="26" t="s">
        <v>7</v>
      </c>
      <c r="B39" s="27"/>
      <c r="C39" s="104"/>
      <c r="D39" s="104"/>
      <c r="E39" s="104"/>
      <c r="F39" s="104"/>
      <c r="G39" s="104"/>
      <c r="H39" s="104"/>
      <c r="I39" s="104"/>
      <c r="J39" s="104"/>
      <c r="K39" s="104"/>
      <c r="L39" s="71"/>
      <c r="M39" s="71"/>
      <c r="N39" s="71"/>
      <c r="O39" s="71"/>
      <c r="P39" s="19">
        <v>44197</v>
      </c>
      <c r="Q39" s="19">
        <v>44228</v>
      </c>
      <c r="R39" s="19">
        <v>44256</v>
      </c>
      <c r="S39" s="19">
        <v>44287</v>
      </c>
      <c r="T39" s="19">
        <v>44317</v>
      </c>
      <c r="U39" s="19">
        <v>44348</v>
      </c>
      <c r="V39" s="19">
        <v>44378</v>
      </c>
      <c r="W39" s="19">
        <v>44409</v>
      </c>
      <c r="X39" s="19">
        <v>44440</v>
      </c>
      <c r="Y39" s="19">
        <v>44470</v>
      </c>
      <c r="Z39" s="19">
        <v>44501</v>
      </c>
      <c r="AA39" s="19">
        <v>44531</v>
      </c>
    </row>
    <row r="40" spans="1:27" s="28" customFormat="1" ht="13.5" thickBot="1" x14ac:dyDescent="0.25">
      <c r="A40" s="4">
        <f>MAX($A$9:A39)+1</f>
        <v>20</v>
      </c>
      <c r="B40" s="3" t="s">
        <v>56</v>
      </c>
      <c r="C40" s="105"/>
      <c r="D40" s="105"/>
      <c r="E40" s="105"/>
      <c r="F40" s="105"/>
      <c r="G40" s="105"/>
      <c r="H40" s="105"/>
      <c r="I40" s="105"/>
      <c r="J40" s="105"/>
      <c r="K40" s="105"/>
      <c r="L40" s="79"/>
      <c r="M40" s="79"/>
      <c r="N40" s="79"/>
      <c r="O40" s="79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</row>
    <row r="41" spans="1:27" ht="13.5" thickBot="1" x14ac:dyDescent="0.25">
      <c r="A41" s="4">
        <f>MAX($A$9:A40)+1</f>
        <v>21</v>
      </c>
      <c r="B41" s="3" t="s">
        <v>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70"/>
      <c r="M41" s="70"/>
      <c r="N41" s="70"/>
      <c r="O41" s="70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25">
        <v>-63267.241761966216</v>
      </c>
    </row>
    <row r="43" spans="1:27" x14ac:dyDescent="0.2">
      <c r="B43" s="24" t="s">
        <v>40</v>
      </c>
      <c r="P43" s="25">
        <v>7.8111041399714837E-2</v>
      </c>
    </row>
  </sheetData>
  <pageMargins left="0.7" right="0.7" top="0.75" bottom="0.75" header="0.3" footer="0.3"/>
  <pageSetup scale="52" orientation="landscape" r:id="rId1"/>
  <headerFooter>
    <oddFooter>&amp;C&amp;"Arial,Regular"&amp;10PAGE 10_REDACTED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F536E-CDBB-4891-8FA1-CD0667BC0B47}">
  <sheetPr>
    <tabColor rgb="FFFFFF00"/>
    <pageSetUpPr fitToPage="1"/>
  </sheetPr>
  <dimension ref="A1:AC51"/>
  <sheetViews>
    <sheetView view="pageBreakPreview" zoomScale="75" zoomScaleNormal="90" zoomScaleSheetLayoutView="75" workbookViewId="0">
      <pane xSplit="2" ySplit="7" topLeftCell="K8" activePane="bottomRight" state="frozen"/>
      <selection activeCell="C44" sqref="C44"/>
      <selection pane="topRight" activeCell="C44" sqref="C44"/>
      <selection pane="bottomLeft" activeCell="C44" sqref="C44"/>
      <selection pane="bottomRight" activeCell="C44" sqref="C44"/>
    </sheetView>
  </sheetViews>
  <sheetFormatPr defaultColWidth="9.140625" defaultRowHeight="12.75" outlineLevelCol="1" x14ac:dyDescent="0.2"/>
  <cols>
    <col min="1" max="1" width="6.42578125" style="3" customWidth="1"/>
    <col min="2" max="2" width="41.5703125" style="3" customWidth="1"/>
    <col min="3" max="15" width="15.28515625" style="3" hidden="1" customWidth="1" outlineLevel="1"/>
    <col min="16" max="16" width="16.5703125" style="18" bestFit="1" customWidth="1" collapsed="1"/>
    <col min="17" max="21" width="15" style="18" bestFit="1" customWidth="1"/>
    <col min="22" max="23" width="15.28515625" style="18" bestFit="1" customWidth="1"/>
    <col min="24" max="24" width="15.7109375" style="18" bestFit="1" customWidth="1"/>
    <col min="25" max="25" width="15.28515625" style="18" bestFit="1" customWidth="1"/>
    <col min="26" max="26" width="15.7109375" style="18" bestFit="1" customWidth="1"/>
    <col min="27" max="27" width="15.28515625" style="18" bestFit="1" customWidth="1"/>
    <col min="28" max="28" width="11.7109375" style="3" bestFit="1" customWidth="1"/>
    <col min="29" max="29" width="12.28515625" style="3" bestFit="1" customWidth="1"/>
    <col min="30" max="16384" width="9.140625" style="3"/>
  </cols>
  <sheetData>
    <row r="1" spans="1:29" x14ac:dyDescent="0.2">
      <c r="A1" s="98" t="s">
        <v>11</v>
      </c>
    </row>
    <row r="2" spans="1:29" x14ac:dyDescent="0.2">
      <c r="A2" s="98" t="s">
        <v>66</v>
      </c>
    </row>
    <row r="3" spans="1:29" x14ac:dyDescent="0.2">
      <c r="A3" s="98" t="s">
        <v>69</v>
      </c>
    </row>
    <row r="4" spans="1:29" x14ac:dyDescent="0.2">
      <c r="A4" s="98" t="s">
        <v>37</v>
      </c>
    </row>
    <row r="5" spans="1:29" x14ac:dyDescent="0.2">
      <c r="A5" s="98" t="s">
        <v>74</v>
      </c>
    </row>
    <row r="7" spans="1:29" x14ac:dyDescent="0.2">
      <c r="A7" s="6" t="s">
        <v>6</v>
      </c>
      <c r="B7" s="7"/>
      <c r="C7" s="19">
        <v>43800</v>
      </c>
      <c r="D7" s="19">
        <v>43831</v>
      </c>
      <c r="E7" s="19">
        <v>43862</v>
      </c>
      <c r="F7" s="19">
        <v>43891</v>
      </c>
      <c r="G7" s="19">
        <v>43922</v>
      </c>
      <c r="H7" s="19">
        <v>43952</v>
      </c>
      <c r="I7" s="19">
        <v>43983</v>
      </c>
      <c r="J7" s="19">
        <v>44013</v>
      </c>
      <c r="K7" s="19">
        <v>44044</v>
      </c>
      <c r="L7" s="19">
        <v>44075</v>
      </c>
      <c r="M7" s="19">
        <v>44105</v>
      </c>
      <c r="N7" s="19">
        <v>44136</v>
      </c>
      <c r="O7" s="19">
        <v>44166</v>
      </c>
      <c r="P7" s="72">
        <v>44197</v>
      </c>
      <c r="Q7" s="72">
        <v>44228</v>
      </c>
      <c r="R7" s="72">
        <v>44256</v>
      </c>
      <c r="S7" s="72">
        <v>44287</v>
      </c>
      <c r="T7" s="72">
        <v>44317</v>
      </c>
      <c r="U7" s="72">
        <v>44348</v>
      </c>
      <c r="V7" s="72">
        <v>44378</v>
      </c>
      <c r="W7" s="72">
        <v>44409</v>
      </c>
      <c r="X7" s="72">
        <v>44440</v>
      </c>
      <c r="Y7" s="72">
        <v>44470</v>
      </c>
      <c r="Z7" s="72">
        <v>44501</v>
      </c>
      <c r="AA7" s="72">
        <v>44531</v>
      </c>
      <c r="AC7" s="32"/>
    </row>
    <row r="8" spans="1:29" x14ac:dyDescent="0.2">
      <c r="A8" s="2"/>
      <c r="B8" s="1" t="s">
        <v>0</v>
      </c>
      <c r="AC8" s="21"/>
    </row>
    <row r="9" spans="1:29" x14ac:dyDescent="0.2">
      <c r="A9" s="4">
        <v>1</v>
      </c>
      <c r="B9" s="3" t="s">
        <v>1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C9" s="22"/>
    </row>
    <row r="10" spans="1:29" x14ac:dyDescent="0.2">
      <c r="A10" s="4">
        <f>MAX($A$9:A9)+1</f>
        <v>2</v>
      </c>
      <c r="B10" s="3" t="s">
        <v>2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C10" s="21"/>
    </row>
    <row r="11" spans="1:29" x14ac:dyDescent="0.2">
      <c r="A11" s="4">
        <f>MAX($A$9:A10)+1</f>
        <v>3</v>
      </c>
      <c r="B11" s="3" t="s">
        <v>3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C11" s="21"/>
    </row>
    <row r="12" spans="1:29" x14ac:dyDescent="0.2">
      <c r="A12" s="4">
        <f>MAX($A$9:A11)+1</f>
        <v>4</v>
      </c>
      <c r="B12" s="13" t="s">
        <v>15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C12" s="21"/>
    </row>
    <row r="13" spans="1:29" x14ac:dyDescent="0.2">
      <c r="A13" s="4"/>
      <c r="AC13" s="21"/>
    </row>
    <row r="14" spans="1:29" x14ac:dyDescent="0.2">
      <c r="A14" s="4">
        <f>MAX($A$9:A13)+1</f>
        <v>5</v>
      </c>
      <c r="B14" s="3" t="s">
        <v>61</v>
      </c>
      <c r="C14" s="16">
        <f>Variables!$D$10</f>
        <v>7.1691459999999999E-2</v>
      </c>
      <c r="D14" s="16">
        <f>Variables!$D$10</f>
        <v>7.1691459999999999E-2</v>
      </c>
      <c r="E14" s="16">
        <f>Variables!$D$10</f>
        <v>7.1691459999999999E-2</v>
      </c>
      <c r="F14" s="16">
        <f>Variables!$D$10</f>
        <v>7.1691459999999999E-2</v>
      </c>
      <c r="G14" s="16">
        <f>Variables!$D$10</f>
        <v>7.1691459999999999E-2</v>
      </c>
      <c r="H14" s="16">
        <f>Variables!$D$10</f>
        <v>7.1691459999999999E-2</v>
      </c>
      <c r="I14" s="16">
        <f>Variables!$D$10</f>
        <v>7.1691459999999999E-2</v>
      </c>
      <c r="J14" s="16">
        <f>Variables!$D$10</f>
        <v>7.1691459999999999E-2</v>
      </c>
      <c r="K14" s="16">
        <f>Variables!$D$10</f>
        <v>7.1691459999999999E-2</v>
      </c>
      <c r="L14" s="16">
        <f>Variables!$D$10</f>
        <v>7.1691459999999999E-2</v>
      </c>
      <c r="M14" s="16">
        <f>Variables!$D$10</f>
        <v>7.1691459999999999E-2</v>
      </c>
      <c r="N14" s="16">
        <f>Variables!$D$10</f>
        <v>7.1691459999999999E-2</v>
      </c>
      <c r="O14" s="16">
        <f>Variables!$D$10</f>
        <v>7.1691459999999999E-2</v>
      </c>
      <c r="P14" s="16">
        <f>Variables!$D$10</f>
        <v>7.1691459999999999E-2</v>
      </c>
      <c r="Q14" s="16">
        <f>Variables!$D$10</f>
        <v>7.1691459999999999E-2</v>
      </c>
      <c r="R14" s="16">
        <f>Variables!$D$10</f>
        <v>7.1691459999999999E-2</v>
      </c>
      <c r="S14" s="16">
        <f>Variables!$D$10</f>
        <v>7.1691459999999999E-2</v>
      </c>
      <c r="T14" s="16">
        <f>Variables!$D$10</f>
        <v>7.1691459999999999E-2</v>
      </c>
      <c r="U14" s="16">
        <f>Variables!$D$10</f>
        <v>7.1691459999999999E-2</v>
      </c>
      <c r="V14" s="16">
        <f>Variables!$D$10</f>
        <v>7.1691459999999999E-2</v>
      </c>
      <c r="W14" s="16">
        <f>Variables!$D$10</f>
        <v>7.1691459999999999E-2</v>
      </c>
      <c r="X14" s="16">
        <f>Variables!$D$10</f>
        <v>7.1691459999999999E-2</v>
      </c>
      <c r="Y14" s="16">
        <f>Variables!$D$10</f>
        <v>7.1691459999999999E-2</v>
      </c>
      <c r="Z14" s="16">
        <f>Variables!$D$10</f>
        <v>7.1691459999999999E-2</v>
      </c>
      <c r="AA14" s="16">
        <f>Variables!$D$10</f>
        <v>7.1691459999999999E-2</v>
      </c>
      <c r="AC14" s="21"/>
    </row>
    <row r="15" spans="1:29" x14ac:dyDescent="0.2">
      <c r="A15" s="4">
        <f>MAX($A$9:A14)+1</f>
        <v>6</v>
      </c>
      <c r="B15" s="3" t="s">
        <v>60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C15" s="21"/>
    </row>
    <row r="16" spans="1:29" x14ac:dyDescent="0.2">
      <c r="A16" s="4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C16" s="21"/>
    </row>
    <row r="17" spans="1:29" x14ac:dyDescent="0.2">
      <c r="A17" s="4">
        <f>MAX($A$9:A16)+1</f>
        <v>7</v>
      </c>
      <c r="B17" s="3" t="s">
        <v>38</v>
      </c>
      <c r="C17" s="20">
        <v>3.3046077296287953E-2</v>
      </c>
      <c r="D17" s="20">
        <v>3.3046077296287953E-2</v>
      </c>
      <c r="E17" s="20">
        <v>3.3046077296287953E-2</v>
      </c>
      <c r="F17" s="20">
        <v>3.3046077296287953E-2</v>
      </c>
      <c r="G17" s="20">
        <v>3.3046077296287953E-2</v>
      </c>
      <c r="H17" s="20">
        <v>3.3046077296287953E-2</v>
      </c>
      <c r="I17" s="20">
        <v>3.3046077296287953E-2</v>
      </c>
      <c r="J17" s="20">
        <v>3.3046077296287953E-2</v>
      </c>
      <c r="K17" s="20">
        <v>3.3046077296287953E-2</v>
      </c>
      <c r="L17" s="20">
        <v>3.3046077296287953E-2</v>
      </c>
      <c r="M17" s="20">
        <v>3.3046077296287953E-2</v>
      </c>
      <c r="N17" s="20">
        <v>3.3046077296287953E-2</v>
      </c>
      <c r="O17" s="20">
        <v>3.3046077296287953E-2</v>
      </c>
      <c r="P17" s="20">
        <v>4.8360784328803093E-2</v>
      </c>
      <c r="Q17" s="20">
        <v>4.8360784328803093E-2</v>
      </c>
      <c r="R17" s="20">
        <v>4.8360784328803093E-2</v>
      </c>
      <c r="S17" s="20">
        <v>4.8360784328803093E-2</v>
      </c>
      <c r="T17" s="20">
        <v>4.8360784328803093E-2</v>
      </c>
      <c r="U17" s="20">
        <v>4.8360784328803093E-2</v>
      </c>
      <c r="V17" s="20">
        <v>4.8360784328803093E-2</v>
      </c>
      <c r="W17" s="20">
        <v>4.8360784328803093E-2</v>
      </c>
      <c r="X17" s="20">
        <v>4.8360784328803093E-2</v>
      </c>
      <c r="Y17" s="20">
        <v>4.8360784328803093E-2</v>
      </c>
      <c r="Z17" s="20">
        <v>4.8360784328803093E-2</v>
      </c>
      <c r="AA17" s="20">
        <v>4.8360784328803093E-2</v>
      </c>
      <c r="AB17" s="21"/>
      <c r="AC17" s="21"/>
    </row>
    <row r="18" spans="1:29" x14ac:dyDescent="0.2">
      <c r="A18" s="4">
        <f>MAX($A$9:A17)+1</f>
        <v>8</v>
      </c>
      <c r="B18" s="3" t="s">
        <v>17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21"/>
      <c r="AC18" s="21"/>
    </row>
    <row r="19" spans="1:29" x14ac:dyDescent="0.2">
      <c r="A19" s="4">
        <f>MAX($A$9:A18)+1</f>
        <v>9</v>
      </c>
      <c r="B19" s="13" t="s">
        <v>5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C19" s="21"/>
    </row>
    <row r="20" spans="1:29" x14ac:dyDescent="0.2">
      <c r="A20" s="4"/>
      <c r="B20" s="1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C20" s="21"/>
    </row>
    <row r="21" spans="1:29" x14ac:dyDescent="0.2">
      <c r="A21" s="4">
        <f>MAX($A$9:A20)+1</f>
        <v>10</v>
      </c>
      <c r="B21" s="1" t="s">
        <v>14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67"/>
      <c r="N21" s="67"/>
      <c r="O21" s="67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C21" s="21"/>
    </row>
    <row r="22" spans="1:29" x14ac:dyDescent="0.2">
      <c r="A22" s="4"/>
      <c r="B22" s="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C22" s="21"/>
    </row>
    <row r="23" spans="1:29" x14ac:dyDescent="0.2">
      <c r="A23" s="11" t="s">
        <v>39</v>
      </c>
      <c r="B23" s="7"/>
      <c r="C23" s="19">
        <v>43800</v>
      </c>
      <c r="D23" s="19">
        <v>43831</v>
      </c>
      <c r="E23" s="19">
        <v>43862</v>
      </c>
      <c r="F23" s="19">
        <v>43891</v>
      </c>
      <c r="G23" s="19">
        <v>43922</v>
      </c>
      <c r="H23" s="19">
        <v>43952</v>
      </c>
      <c r="I23" s="19">
        <v>43983</v>
      </c>
      <c r="J23" s="19">
        <v>44013</v>
      </c>
      <c r="K23" s="19">
        <v>44044</v>
      </c>
      <c r="L23" s="19">
        <v>44075</v>
      </c>
      <c r="M23" s="19">
        <v>44105</v>
      </c>
      <c r="N23" s="19">
        <v>44136</v>
      </c>
      <c r="O23" s="19">
        <v>44166</v>
      </c>
      <c r="P23" s="72">
        <v>44197</v>
      </c>
      <c r="Q23" s="72">
        <v>44228</v>
      </c>
      <c r="R23" s="72">
        <v>44256</v>
      </c>
      <c r="S23" s="72">
        <v>44287</v>
      </c>
      <c r="T23" s="72">
        <v>44317</v>
      </c>
      <c r="U23" s="72">
        <v>44348</v>
      </c>
      <c r="V23" s="72">
        <v>44378</v>
      </c>
      <c r="W23" s="72">
        <v>44409</v>
      </c>
      <c r="X23" s="72">
        <v>44440</v>
      </c>
      <c r="Y23" s="72">
        <v>44470</v>
      </c>
      <c r="Z23" s="72">
        <v>44501</v>
      </c>
      <c r="AA23" s="72">
        <v>44531</v>
      </c>
      <c r="AC23" s="32"/>
    </row>
    <row r="24" spans="1:29" x14ac:dyDescent="0.2">
      <c r="A24" s="2"/>
      <c r="B24" s="1" t="s">
        <v>0</v>
      </c>
      <c r="AC24" s="21"/>
    </row>
    <row r="25" spans="1:29" x14ac:dyDescent="0.2">
      <c r="A25" s="4">
        <f>MAX($A$9:A24)+1</f>
        <v>11</v>
      </c>
      <c r="B25" s="3" t="s">
        <v>1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C25" s="33"/>
    </row>
    <row r="26" spans="1:29" x14ac:dyDescent="0.2">
      <c r="A26" s="4">
        <f>MAX($A$9:A25)+1</f>
        <v>12</v>
      </c>
      <c r="B26" s="3" t="s">
        <v>2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8"/>
    </row>
    <row r="27" spans="1:29" x14ac:dyDescent="0.2">
      <c r="A27" s="4">
        <f>MAX($A$9:A26)+1</f>
        <v>13</v>
      </c>
      <c r="B27" s="3" t="s">
        <v>3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</row>
    <row r="28" spans="1:29" x14ac:dyDescent="0.2">
      <c r="A28" s="4">
        <f>MAX($A$9:A27)+1</f>
        <v>14</v>
      </c>
      <c r="B28" s="13" t="s">
        <v>15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</row>
    <row r="29" spans="1:29" x14ac:dyDescent="0.2">
      <c r="A29" s="4"/>
    </row>
    <row r="30" spans="1:29" x14ac:dyDescent="0.2">
      <c r="A30" s="4">
        <f>MAX($A$9:A29)+1</f>
        <v>15</v>
      </c>
      <c r="B30" s="3" t="s">
        <v>61</v>
      </c>
      <c r="C30" s="16">
        <f>Variables!$D$10</f>
        <v>7.1691459999999999E-2</v>
      </c>
      <c r="D30" s="16">
        <f>Variables!$D$10</f>
        <v>7.1691459999999999E-2</v>
      </c>
      <c r="E30" s="16">
        <f>Variables!$D$10</f>
        <v>7.1691459999999999E-2</v>
      </c>
      <c r="F30" s="16">
        <f>Variables!$D$10</f>
        <v>7.1691459999999999E-2</v>
      </c>
      <c r="G30" s="16">
        <f>Variables!$D$10</f>
        <v>7.1691459999999999E-2</v>
      </c>
      <c r="H30" s="16">
        <f>Variables!$D$10</f>
        <v>7.1691459999999999E-2</v>
      </c>
      <c r="I30" s="16">
        <f>Variables!$D$10</f>
        <v>7.1691459999999999E-2</v>
      </c>
      <c r="J30" s="16">
        <f>Variables!$D$10</f>
        <v>7.1691459999999999E-2</v>
      </c>
      <c r="K30" s="16">
        <f>Variables!$D$10</f>
        <v>7.1691459999999999E-2</v>
      </c>
      <c r="L30" s="16">
        <f>Variables!$D$10</f>
        <v>7.1691459999999999E-2</v>
      </c>
      <c r="M30" s="16">
        <f>Variables!$D$10</f>
        <v>7.1691459999999999E-2</v>
      </c>
      <c r="N30" s="16">
        <f>Variables!$D$10</f>
        <v>7.1691459999999999E-2</v>
      </c>
      <c r="O30" s="16">
        <f>Variables!$D$10</f>
        <v>7.1691459999999999E-2</v>
      </c>
      <c r="P30" s="16">
        <f>Variables!$D$10</f>
        <v>7.1691459999999999E-2</v>
      </c>
      <c r="Q30" s="16">
        <f>Variables!$D$10</f>
        <v>7.1691459999999999E-2</v>
      </c>
      <c r="R30" s="16">
        <f>Variables!$D$10</f>
        <v>7.1691459999999999E-2</v>
      </c>
      <c r="S30" s="16">
        <f>Variables!$D$10</f>
        <v>7.1691459999999999E-2</v>
      </c>
      <c r="T30" s="16">
        <f>Variables!$D$10</f>
        <v>7.1691459999999999E-2</v>
      </c>
      <c r="U30" s="16">
        <f>Variables!$D$10</f>
        <v>7.1691459999999999E-2</v>
      </c>
      <c r="V30" s="16">
        <f>Variables!$D$10</f>
        <v>7.1691459999999999E-2</v>
      </c>
      <c r="W30" s="16">
        <f>Variables!$D$10</f>
        <v>7.1691459999999999E-2</v>
      </c>
      <c r="X30" s="16">
        <f>Variables!$D$10</f>
        <v>7.1691459999999999E-2</v>
      </c>
      <c r="Y30" s="16">
        <f>Variables!$D$10</f>
        <v>7.1691459999999999E-2</v>
      </c>
      <c r="Z30" s="16">
        <f>Variables!$D$10</f>
        <v>7.1691459999999999E-2</v>
      </c>
      <c r="AA30" s="16">
        <f>Variables!$D$10</f>
        <v>7.1691459999999999E-2</v>
      </c>
    </row>
    <row r="31" spans="1:29" x14ac:dyDescent="0.2">
      <c r="A31" s="4">
        <f>MAX($A$9:A30)+1</f>
        <v>16</v>
      </c>
      <c r="B31" s="3" t="s">
        <v>60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</row>
    <row r="32" spans="1:29" x14ac:dyDescent="0.2">
      <c r="A32" s="4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</row>
    <row r="33" spans="1:27" x14ac:dyDescent="0.2">
      <c r="A33" s="4">
        <f>MAX($A$9:A32)+1</f>
        <v>17</v>
      </c>
      <c r="B33" s="3" t="s">
        <v>38</v>
      </c>
      <c r="C33" s="23">
        <f t="shared" ref="C33:N33" si="0">C17</f>
        <v>3.3046077296287953E-2</v>
      </c>
      <c r="D33" s="23">
        <f t="shared" si="0"/>
        <v>3.3046077296287953E-2</v>
      </c>
      <c r="E33" s="23">
        <f t="shared" si="0"/>
        <v>3.3046077296287953E-2</v>
      </c>
      <c r="F33" s="23">
        <f t="shared" si="0"/>
        <v>3.3046077296287953E-2</v>
      </c>
      <c r="G33" s="23">
        <f t="shared" si="0"/>
        <v>3.3046077296287953E-2</v>
      </c>
      <c r="H33" s="23">
        <f t="shared" si="0"/>
        <v>3.3046077296287953E-2</v>
      </c>
      <c r="I33" s="23">
        <f t="shared" si="0"/>
        <v>3.3046077296287953E-2</v>
      </c>
      <c r="J33" s="23">
        <f t="shared" si="0"/>
        <v>3.3046077296287953E-2</v>
      </c>
      <c r="K33" s="23">
        <f t="shared" si="0"/>
        <v>3.3046077296287953E-2</v>
      </c>
      <c r="L33" s="23">
        <f t="shared" si="0"/>
        <v>3.3046077296287953E-2</v>
      </c>
      <c r="M33" s="23">
        <f t="shared" si="0"/>
        <v>3.3046077296287953E-2</v>
      </c>
      <c r="N33" s="23">
        <f t="shared" si="0"/>
        <v>3.3046077296287953E-2</v>
      </c>
      <c r="O33" s="23">
        <f>O17</f>
        <v>3.3046077296287953E-2</v>
      </c>
      <c r="P33" s="75">
        <f t="shared" ref="P33:AA33" si="1">P17</f>
        <v>4.8360784328803093E-2</v>
      </c>
      <c r="Q33" s="75">
        <f t="shared" si="1"/>
        <v>4.8360784328803093E-2</v>
      </c>
      <c r="R33" s="75">
        <f t="shared" si="1"/>
        <v>4.8360784328803093E-2</v>
      </c>
      <c r="S33" s="75">
        <f t="shared" si="1"/>
        <v>4.8360784328803093E-2</v>
      </c>
      <c r="T33" s="75">
        <f t="shared" si="1"/>
        <v>4.8360784328803093E-2</v>
      </c>
      <c r="U33" s="75">
        <f t="shared" si="1"/>
        <v>4.8360784328803093E-2</v>
      </c>
      <c r="V33" s="75">
        <f t="shared" si="1"/>
        <v>4.8360784328803093E-2</v>
      </c>
      <c r="W33" s="75">
        <f t="shared" si="1"/>
        <v>4.8360784328803093E-2</v>
      </c>
      <c r="X33" s="75">
        <f t="shared" si="1"/>
        <v>4.8360784328803093E-2</v>
      </c>
      <c r="Y33" s="75">
        <f t="shared" si="1"/>
        <v>4.8360784328803093E-2</v>
      </c>
      <c r="Z33" s="75">
        <f t="shared" si="1"/>
        <v>4.8360784328803093E-2</v>
      </c>
      <c r="AA33" s="75">
        <f t="shared" si="1"/>
        <v>4.8360784328803093E-2</v>
      </c>
    </row>
    <row r="34" spans="1:27" x14ac:dyDescent="0.2">
      <c r="A34" s="4">
        <f>MAX($A$9:A33)+1</f>
        <v>18</v>
      </c>
      <c r="B34" s="3" t="s">
        <v>17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</row>
    <row r="35" spans="1:27" x14ac:dyDescent="0.2">
      <c r="A35" s="4">
        <f>MAX($A$9:A34)+1</f>
        <v>19</v>
      </c>
      <c r="B35" s="13" t="s">
        <v>5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</row>
    <row r="36" spans="1:27" x14ac:dyDescent="0.2">
      <c r="A36" s="4"/>
      <c r="B36" s="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</row>
    <row r="37" spans="1:27" x14ac:dyDescent="0.2">
      <c r="A37" s="4">
        <f>MAX($A$9:A36)+1</f>
        <v>20</v>
      </c>
      <c r="B37" s="1" t="s">
        <v>14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67"/>
      <c r="N37" s="67"/>
      <c r="O37" s="67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</row>
    <row r="38" spans="1:27" x14ac:dyDescent="0.2">
      <c r="A38" s="4"/>
      <c r="B38" s="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</row>
    <row r="39" spans="1:27" x14ac:dyDescent="0.2">
      <c r="A39" s="4">
        <f>MAX($A$9:A38)+1</f>
        <v>21</v>
      </c>
      <c r="B39" s="13" t="s">
        <v>25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67"/>
      <c r="O39" s="69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</row>
    <row r="40" spans="1:27" x14ac:dyDescent="0.2">
      <c r="A40" s="4"/>
      <c r="B40" s="13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4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</row>
    <row r="41" spans="1:27" x14ac:dyDescent="0.2">
      <c r="A41" s="4">
        <f>MAX($A$9:A40)+1</f>
        <v>22</v>
      </c>
      <c r="B41" s="13" t="s">
        <v>27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87"/>
      <c r="N41" s="87"/>
      <c r="O41" s="88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</row>
    <row r="42" spans="1:27" x14ac:dyDescent="0.2">
      <c r="A42" s="4">
        <f>MAX($A$9:A41)+1</f>
        <v>23</v>
      </c>
      <c r="B42" s="13" t="s">
        <v>26</v>
      </c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68"/>
      <c r="N42" s="68"/>
      <c r="O42" s="86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</row>
    <row r="43" spans="1:27" s="9" customFormat="1" x14ac:dyDescent="0.2">
      <c r="A43" s="4">
        <f>MAX($A$9:A42)+1</f>
        <v>24</v>
      </c>
      <c r="B43" s="9" t="s">
        <v>59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90"/>
      <c r="N43" s="90"/>
      <c r="O43" s="90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</row>
    <row r="44" spans="1:27" x14ac:dyDescent="0.2">
      <c r="A44" s="4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</row>
    <row r="45" spans="1:27" s="28" customFormat="1" x14ac:dyDescent="0.2">
      <c r="A45" s="26" t="s">
        <v>7</v>
      </c>
      <c r="B45" s="27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71"/>
      <c r="N45" s="71"/>
      <c r="O45" s="71"/>
      <c r="P45" s="72">
        <v>44197</v>
      </c>
      <c r="Q45" s="72">
        <v>44228</v>
      </c>
      <c r="R45" s="72">
        <v>44256</v>
      </c>
      <c r="S45" s="72">
        <v>44287</v>
      </c>
      <c r="T45" s="72">
        <v>44317</v>
      </c>
      <c r="U45" s="72">
        <v>44348</v>
      </c>
      <c r="V45" s="72">
        <v>44378</v>
      </c>
      <c r="W45" s="72">
        <v>44409</v>
      </c>
      <c r="X45" s="72">
        <v>44440</v>
      </c>
      <c r="Y45" s="72">
        <v>44470</v>
      </c>
      <c r="Z45" s="72">
        <v>44501</v>
      </c>
      <c r="AA45" s="72">
        <v>44531</v>
      </c>
    </row>
    <row r="46" spans="1:27" ht="13.5" thickBot="1" x14ac:dyDescent="0.25">
      <c r="A46" s="4">
        <f>MAX($A$9:A45)+1</f>
        <v>25</v>
      </c>
      <c r="B46" s="3" t="s">
        <v>56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70"/>
      <c r="N46" s="70"/>
      <c r="O46" s="70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</row>
    <row r="47" spans="1:27" ht="13.5" thickBot="1" x14ac:dyDescent="0.25">
      <c r="A47" s="4">
        <f>MAX($A$9:A46)+1</f>
        <v>26</v>
      </c>
      <c r="B47" s="3" t="s">
        <v>8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70"/>
      <c r="N47" s="70"/>
      <c r="O47" s="70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25">
        <v>-152208.18010610447</v>
      </c>
    </row>
    <row r="49" spans="2:17" x14ac:dyDescent="0.2">
      <c r="B49" s="24" t="s">
        <v>40</v>
      </c>
      <c r="P49" s="77">
        <v>7.8111041399714837E-2</v>
      </c>
    </row>
    <row r="51" spans="2:17" x14ac:dyDescent="0.2">
      <c r="Q51" s="78"/>
    </row>
  </sheetData>
  <pageMargins left="0.7" right="0.7" top="0.75" bottom="0.75" header="0.3" footer="0.3"/>
  <pageSetup scale="52" orientation="landscape" r:id="rId1"/>
  <headerFooter>
    <oddFooter>&amp;C&amp;"Arial,Regular"&amp;10PAGE 11_REDACTED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46BBD-0A17-42FE-9DF4-312F2AA42E28}">
  <sheetPr>
    <pageSetUpPr fitToPage="1"/>
  </sheetPr>
  <dimension ref="A1:H39"/>
  <sheetViews>
    <sheetView view="pageBreakPreview" zoomScaleNormal="100" zoomScaleSheetLayoutView="100" workbookViewId="0">
      <selection activeCell="C44" sqref="C44"/>
    </sheetView>
  </sheetViews>
  <sheetFormatPr defaultRowHeight="12.75" x14ac:dyDescent="0.2"/>
  <cols>
    <col min="1" max="1" width="26" style="57" customWidth="1"/>
    <col min="2" max="4" width="13.7109375" style="57" customWidth="1"/>
    <col min="5" max="5" width="3.140625" style="57" customWidth="1"/>
    <col min="6" max="6" width="13.7109375" style="57" customWidth="1"/>
    <col min="7" max="7" width="4.42578125" style="57" customWidth="1"/>
    <col min="8" max="8" width="10.5703125" style="56" customWidth="1"/>
    <col min="9" max="13" width="14.28515625" style="57" customWidth="1"/>
    <col min="14" max="16384" width="9.140625" style="57"/>
  </cols>
  <sheetData>
    <row r="1" spans="1:8" x14ac:dyDescent="0.2">
      <c r="A1" s="120" t="s">
        <v>11</v>
      </c>
      <c r="B1" s="56"/>
      <c r="C1" s="56"/>
      <c r="D1" s="56"/>
      <c r="E1" s="56"/>
      <c r="F1" s="121"/>
      <c r="G1" s="55"/>
    </row>
    <row r="2" spans="1:8" x14ac:dyDescent="0.2">
      <c r="A2" s="122" t="s">
        <v>66</v>
      </c>
      <c r="G2" s="56"/>
      <c r="H2" s="60"/>
    </row>
    <row r="3" spans="1:8" x14ac:dyDescent="0.2">
      <c r="A3" s="122" t="s">
        <v>69</v>
      </c>
      <c r="G3" s="56"/>
      <c r="H3" s="61"/>
    </row>
    <row r="4" spans="1:8" x14ac:dyDescent="0.2">
      <c r="A4" s="122" t="s">
        <v>75</v>
      </c>
      <c r="G4" s="56"/>
      <c r="H4" s="61"/>
    </row>
    <row r="5" spans="1:8" x14ac:dyDescent="0.2">
      <c r="A5" s="122"/>
      <c r="G5" s="56"/>
      <c r="H5" s="61"/>
    </row>
    <row r="6" spans="1:8" ht="25.5" x14ac:dyDescent="0.2">
      <c r="A6" s="123"/>
      <c r="B6" s="58" t="s">
        <v>28</v>
      </c>
      <c r="C6" s="59" t="s">
        <v>29</v>
      </c>
      <c r="D6" s="59" t="s">
        <v>30</v>
      </c>
      <c r="E6" s="60"/>
      <c r="F6" s="60"/>
      <c r="G6" s="56"/>
      <c r="H6" s="61"/>
    </row>
    <row r="7" spans="1:8" x14ac:dyDescent="0.2">
      <c r="A7" s="123"/>
      <c r="B7" s="61">
        <v>0.50880000000000003</v>
      </c>
      <c r="C7" s="61">
        <v>4.9200000000000001E-2</v>
      </c>
      <c r="D7" s="61">
        <f>B7*C7</f>
        <v>2.5032960000000003E-2</v>
      </c>
      <c r="E7" s="61"/>
      <c r="F7" s="62"/>
      <c r="G7" s="56"/>
      <c r="H7" s="61"/>
    </row>
    <row r="8" spans="1:8" x14ac:dyDescent="0.2">
      <c r="A8" s="124" t="s">
        <v>31</v>
      </c>
      <c r="B8" s="61">
        <v>2.0000000000000001E-4</v>
      </c>
      <c r="C8" s="61">
        <v>6.7500000000000004E-2</v>
      </c>
      <c r="D8" s="61">
        <f t="shared" ref="D8:D9" si="0">B8*C8</f>
        <v>1.3500000000000001E-5</v>
      </c>
      <c r="E8" s="61"/>
      <c r="F8" s="62"/>
      <c r="G8" s="56"/>
      <c r="H8" s="61"/>
    </row>
    <row r="9" spans="1:8" x14ac:dyDescent="0.2">
      <c r="A9" s="124" t="s">
        <v>32</v>
      </c>
      <c r="B9" s="61">
        <v>0.49099999999999999</v>
      </c>
      <c r="C9" s="61">
        <v>9.5000000000000001E-2</v>
      </c>
      <c r="D9" s="61">
        <f t="shared" si="0"/>
        <v>4.6644999999999999E-2</v>
      </c>
      <c r="E9" s="61"/>
      <c r="F9" s="62"/>
      <c r="G9" s="56"/>
      <c r="H9" s="61"/>
    </row>
    <row r="10" spans="1:8" ht="13.5" thickBot="1" x14ac:dyDescent="0.25">
      <c r="A10" s="56"/>
      <c r="B10" s="63">
        <f>SUM(B7:B9)</f>
        <v>1</v>
      </c>
      <c r="C10" s="64"/>
      <c r="D10" s="63">
        <f>SUM(D7:D9)</f>
        <v>7.1691459999999999E-2</v>
      </c>
      <c r="E10" s="65"/>
      <c r="F10" s="130"/>
      <c r="G10" s="109"/>
      <c r="H10" s="66"/>
    </row>
    <row r="11" spans="1:8" x14ac:dyDescent="0.2">
      <c r="A11" s="56"/>
      <c r="B11" s="56"/>
      <c r="C11" s="56"/>
      <c r="D11" s="56"/>
      <c r="E11" s="56"/>
      <c r="F11" s="56"/>
      <c r="G11" s="56"/>
    </row>
    <row r="12" spans="1:8" x14ac:dyDescent="0.2">
      <c r="A12" s="56"/>
      <c r="B12" s="56"/>
      <c r="C12" s="56"/>
      <c r="D12" s="56"/>
      <c r="E12" s="56"/>
      <c r="F12" s="56"/>
      <c r="G12" s="56"/>
    </row>
    <row r="13" spans="1:8" x14ac:dyDescent="0.2">
      <c r="A13" s="21" t="s">
        <v>33</v>
      </c>
      <c r="B13" s="3"/>
      <c r="C13" s="3"/>
      <c r="D13" s="3"/>
      <c r="E13" s="17"/>
      <c r="F13" s="131"/>
      <c r="G13" s="3"/>
    </row>
    <row r="14" spans="1:8" x14ac:dyDescent="0.2">
      <c r="A14" s="21" t="s">
        <v>34</v>
      </c>
      <c r="B14" s="17"/>
      <c r="C14" s="3"/>
      <c r="D14" s="3"/>
      <c r="E14" s="17"/>
      <c r="F14" s="132"/>
      <c r="G14" s="3"/>
    </row>
    <row r="15" spans="1:8" x14ac:dyDescent="0.2">
      <c r="A15" s="21" t="s">
        <v>44</v>
      </c>
      <c r="B15" s="17"/>
      <c r="C15" s="3"/>
      <c r="D15" s="3"/>
      <c r="E15" s="17"/>
      <c r="F15" s="132"/>
      <c r="G15" s="3"/>
    </row>
    <row r="16" spans="1:8" x14ac:dyDescent="0.2">
      <c r="A16" s="56"/>
      <c r="F16" s="56"/>
    </row>
    <row r="17" spans="1:6" x14ac:dyDescent="0.2">
      <c r="A17" s="46" t="s">
        <v>44</v>
      </c>
      <c r="B17" s="47"/>
      <c r="C17" s="13"/>
      <c r="F17" s="56"/>
    </row>
    <row r="18" spans="1:6" x14ac:dyDescent="0.2">
      <c r="A18" s="13" t="s">
        <v>45</v>
      </c>
      <c r="B18" s="13"/>
      <c r="C18" s="48">
        <v>1</v>
      </c>
      <c r="D18" s="56"/>
      <c r="F18" s="56"/>
    </row>
    <row r="19" spans="1:6" x14ac:dyDescent="0.2">
      <c r="A19" s="13"/>
      <c r="B19" s="13"/>
      <c r="C19" s="48"/>
      <c r="D19" s="56"/>
      <c r="F19" s="56"/>
    </row>
    <row r="20" spans="1:6" x14ac:dyDescent="0.2">
      <c r="A20" s="13" t="s">
        <v>46</v>
      </c>
      <c r="B20" s="13"/>
      <c r="C20" s="48"/>
      <c r="D20" s="126"/>
      <c r="F20" s="56"/>
    </row>
    <row r="21" spans="1:6" x14ac:dyDescent="0.2">
      <c r="A21" s="13" t="s">
        <v>47</v>
      </c>
      <c r="B21" s="13"/>
      <c r="C21" s="49">
        <v>5.1435834186224598E-3</v>
      </c>
      <c r="D21" s="127"/>
    </row>
    <row r="22" spans="1:6" x14ac:dyDescent="0.2">
      <c r="A22" s="13" t="s">
        <v>48</v>
      </c>
      <c r="B22" s="13"/>
      <c r="C22" s="49">
        <v>2E-3</v>
      </c>
      <c r="D22" s="127"/>
    </row>
    <row r="23" spans="1:6" x14ac:dyDescent="0.2">
      <c r="A23" s="13" t="s">
        <v>49</v>
      </c>
      <c r="B23" s="13"/>
      <c r="C23" s="49">
        <v>3.95E-2</v>
      </c>
      <c r="D23" s="127"/>
    </row>
    <row r="24" spans="1:6" x14ac:dyDescent="0.2">
      <c r="A24" s="13" t="s">
        <v>50</v>
      </c>
      <c r="B24" s="13"/>
      <c r="C24" s="49">
        <v>0</v>
      </c>
      <c r="D24" s="127"/>
    </row>
    <row r="25" spans="1:6" x14ac:dyDescent="0.2">
      <c r="A25" s="13" t="s">
        <v>51</v>
      </c>
      <c r="B25" s="13"/>
      <c r="C25" s="50">
        <v>0</v>
      </c>
      <c r="D25" s="127"/>
    </row>
    <row r="26" spans="1:6" x14ac:dyDescent="0.2">
      <c r="A26" s="13"/>
      <c r="B26" s="13"/>
      <c r="C26" s="48"/>
      <c r="D26" s="56"/>
    </row>
    <row r="27" spans="1:6" x14ac:dyDescent="0.2">
      <c r="A27" s="13" t="s">
        <v>52</v>
      </c>
      <c r="B27" s="13"/>
      <c r="C27" s="51">
        <f>C18-SUM(C20:C25)</f>
        <v>0.95335641658137749</v>
      </c>
      <c r="D27" s="128"/>
    </row>
    <row r="28" spans="1:6" x14ac:dyDescent="0.2">
      <c r="A28" s="13"/>
      <c r="B28" s="13"/>
      <c r="C28" s="48"/>
      <c r="D28" s="56"/>
    </row>
    <row r="29" spans="1:6" x14ac:dyDescent="0.2">
      <c r="A29" s="13" t="s">
        <v>53</v>
      </c>
      <c r="B29" s="13"/>
      <c r="C29" s="52">
        <v>0</v>
      </c>
      <c r="D29" s="129"/>
    </row>
    <row r="30" spans="1:6" x14ac:dyDescent="0.2">
      <c r="A30" s="13"/>
      <c r="B30" s="13"/>
      <c r="C30" s="48"/>
      <c r="D30" s="56"/>
    </row>
    <row r="31" spans="1:6" x14ac:dyDescent="0.2">
      <c r="A31" s="13" t="s">
        <v>52</v>
      </c>
      <c r="B31" s="13"/>
      <c r="C31" s="51">
        <f>C27-C29</f>
        <v>0.95335641658137749</v>
      </c>
      <c r="D31" s="128"/>
    </row>
    <row r="32" spans="1:6" x14ac:dyDescent="0.2">
      <c r="A32" s="13"/>
      <c r="B32" s="13"/>
      <c r="C32" s="48"/>
      <c r="D32" s="56"/>
    </row>
    <row r="33" spans="1:4" x14ac:dyDescent="0.2">
      <c r="A33" s="13" t="s">
        <v>54</v>
      </c>
      <c r="B33" s="13"/>
      <c r="C33" s="52">
        <f>C31*0.21</f>
        <v>0.20020484748208928</v>
      </c>
      <c r="D33" s="129"/>
    </row>
    <row r="34" spans="1:4" x14ac:dyDescent="0.2">
      <c r="A34" s="13"/>
      <c r="B34" s="13"/>
      <c r="C34" s="53"/>
      <c r="D34" s="56"/>
    </row>
    <row r="35" spans="1:4" ht="13.5" thickBot="1" x14ac:dyDescent="0.25">
      <c r="A35" s="13" t="s">
        <v>55</v>
      </c>
      <c r="B35" s="13"/>
      <c r="C35" s="54">
        <f>ROUND(C31-C33,5)</f>
        <v>0.75314999999999999</v>
      </c>
      <c r="D35" s="128"/>
    </row>
    <row r="36" spans="1:4" ht="13.5" thickTop="1" x14ac:dyDescent="0.2">
      <c r="D36" s="56"/>
    </row>
    <row r="37" spans="1:4" x14ac:dyDescent="0.2">
      <c r="D37" s="56"/>
    </row>
    <row r="38" spans="1:4" x14ac:dyDescent="0.2">
      <c r="D38" s="56"/>
    </row>
    <row r="39" spans="1:4" x14ac:dyDescent="0.2">
      <c r="D39" s="56"/>
    </row>
  </sheetData>
  <pageMargins left="0.7" right="0.7" top="0.75" bottom="0.75" header="0.3" footer="0.3"/>
  <pageSetup orientation="portrait" r:id="rId1"/>
  <headerFooter>
    <oddHeader>&amp;R&amp;"Arial,Regular"&amp;10PAGE 12_REDACTED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96681-0A3A-425A-91BA-22E73C048779}">
  <dimension ref="A1:E16"/>
  <sheetViews>
    <sheetView workbookViewId="0">
      <selection activeCell="B14" sqref="B14"/>
    </sheetView>
  </sheetViews>
  <sheetFormatPr defaultRowHeight="12.75" x14ac:dyDescent="0.2"/>
  <cols>
    <col min="1" max="1" width="14.5703125" style="3" customWidth="1"/>
    <col min="2" max="2" width="13.28515625" style="3" bestFit="1" customWidth="1"/>
    <col min="3" max="3" width="18.28515625" style="3" bestFit="1" customWidth="1"/>
    <col min="4" max="4" width="16.5703125" style="3" bestFit="1" customWidth="1"/>
    <col min="5" max="5" width="15" style="3" bestFit="1" customWidth="1"/>
    <col min="6" max="16384" width="9.140625" style="3"/>
  </cols>
  <sheetData>
    <row r="1" spans="1:5" x14ac:dyDescent="0.2">
      <c r="A1" s="98" t="s">
        <v>11</v>
      </c>
    </row>
    <row r="2" spans="1:5" x14ac:dyDescent="0.2">
      <c r="A2" s="98" t="s">
        <v>76</v>
      </c>
    </row>
    <row r="3" spans="1:5" x14ac:dyDescent="0.2">
      <c r="A3" s="9" t="s">
        <v>77</v>
      </c>
    </row>
    <row r="4" spans="1:5" x14ac:dyDescent="0.2">
      <c r="A4" s="9" t="s">
        <v>74</v>
      </c>
    </row>
    <row r="5" spans="1:5" x14ac:dyDescent="0.2">
      <c r="A5" s="9"/>
    </row>
    <row r="6" spans="1:5" x14ac:dyDescent="0.2">
      <c r="A6" s="9" t="s">
        <v>78</v>
      </c>
      <c r="C6" s="138"/>
    </row>
    <row r="7" spans="1:5" x14ac:dyDescent="0.2">
      <c r="C7" s="134"/>
    </row>
    <row r="8" spans="1:5" ht="25.5" x14ac:dyDescent="0.2">
      <c r="C8" s="135" t="s">
        <v>79</v>
      </c>
      <c r="D8" s="135" t="s">
        <v>80</v>
      </c>
      <c r="E8" s="135" t="s">
        <v>81</v>
      </c>
    </row>
    <row r="9" spans="1:5" x14ac:dyDescent="0.2">
      <c r="A9" s="9" t="s">
        <v>82</v>
      </c>
      <c r="C9" s="138"/>
      <c r="D9" s="138"/>
      <c r="E9" s="138"/>
    </row>
    <row r="10" spans="1:5" x14ac:dyDescent="0.2">
      <c r="A10" s="9" t="s">
        <v>83</v>
      </c>
      <c r="C10" s="138"/>
      <c r="D10" s="138"/>
      <c r="E10" s="138"/>
    </row>
    <row r="12" spans="1:5" x14ac:dyDescent="0.2">
      <c r="B12" s="136"/>
      <c r="C12" s="135"/>
      <c r="D12" s="135"/>
      <c r="E12" s="135"/>
    </row>
    <row r="13" spans="1:5" x14ac:dyDescent="0.2">
      <c r="B13" s="13"/>
      <c r="C13" s="137"/>
      <c r="D13" s="137"/>
      <c r="E13" s="137"/>
    </row>
    <row r="14" spans="1:5" x14ac:dyDescent="0.2">
      <c r="B14" s="13"/>
      <c r="C14" s="137"/>
      <c r="D14" s="137"/>
      <c r="E14" s="137"/>
    </row>
    <row r="15" spans="1:5" x14ac:dyDescent="0.2">
      <c r="C15" s="8"/>
      <c r="D15" s="8"/>
      <c r="E15" s="8"/>
    </row>
    <row r="16" spans="1:5" x14ac:dyDescent="0.2">
      <c r="B16" s="136"/>
      <c r="C16" s="136"/>
      <c r="D16" s="136"/>
      <c r="E16" s="136"/>
    </row>
  </sheetData>
  <pageMargins left="0.7" right="0.7" top="0.75" bottom="0.75" header="0.3" footer="0.3"/>
  <pageSetup orientation="portrait" r:id="rId1"/>
  <headerFooter>
    <oddHeader>&amp;R&amp;"Arial,Regular"&amp;10PAGE 13_REDACTED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A255E-3377-4A7A-99C2-0DA482A2F799}">
  <dimension ref="A1:XFD22"/>
  <sheetViews>
    <sheetView tabSelected="1" view="pageBreakPreview" zoomScale="85" zoomScaleNormal="80" zoomScaleSheetLayoutView="85" workbookViewId="0">
      <selection activeCell="B37" sqref="B37"/>
    </sheetView>
  </sheetViews>
  <sheetFormatPr defaultColWidth="9.140625" defaultRowHeight="12.75" x14ac:dyDescent="0.2"/>
  <cols>
    <col min="1" max="1" width="18.85546875" style="3" customWidth="1"/>
    <col min="2" max="2" width="20" style="3" customWidth="1"/>
    <col min="3" max="14" width="16.85546875" style="3" bestFit="1" customWidth="1"/>
    <col min="15" max="16384" width="9.140625" style="3"/>
  </cols>
  <sheetData>
    <row r="1" spans="1:14" x14ac:dyDescent="0.2">
      <c r="A1" s="9" t="s">
        <v>11</v>
      </c>
    </row>
    <row r="2" spans="1:14" x14ac:dyDescent="0.2">
      <c r="A2" s="9" t="s">
        <v>66</v>
      </c>
    </row>
    <row r="3" spans="1:14" x14ac:dyDescent="0.2">
      <c r="A3" s="9" t="s">
        <v>67</v>
      </c>
    </row>
    <row r="4" spans="1:14" x14ac:dyDescent="0.2">
      <c r="A4" s="9" t="s">
        <v>68</v>
      </c>
    </row>
    <row r="6" spans="1:14" ht="15" customHeight="1" x14ac:dyDescent="0.2">
      <c r="A6" s="97" t="s">
        <v>41</v>
      </c>
      <c r="B6" s="6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5.25" customHeight="1" x14ac:dyDescent="0.2">
      <c r="A7" s="38"/>
      <c r="B7" s="38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" customHeight="1" x14ac:dyDescent="0.2">
      <c r="A8" s="39" t="s">
        <v>43</v>
      </c>
      <c r="B8" s="39" t="s">
        <v>35</v>
      </c>
      <c r="C8" s="40" t="s">
        <v>42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x14ac:dyDescent="0.2">
      <c r="A9" s="41" t="s">
        <v>9</v>
      </c>
      <c r="B9" s="41" t="s">
        <v>19</v>
      </c>
      <c r="C9" s="133">
        <f>TransCedarSpring!AA41</f>
        <v>-25611.646092634204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4" x14ac:dyDescent="0.2">
      <c r="A10" s="41" t="s">
        <v>9</v>
      </c>
      <c r="B10" s="41" t="s">
        <v>20</v>
      </c>
      <c r="C10" s="133">
        <f>'Aeolus-Bridger'!AA41</f>
        <v>-300978.04769771459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spans="1:14" x14ac:dyDescent="0.2">
      <c r="A11" s="41" t="s">
        <v>9</v>
      </c>
      <c r="B11" s="41" t="s">
        <v>21</v>
      </c>
      <c r="C11" s="133">
        <f>TransTBFlats!AA41</f>
        <v>48969.786483781107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14" x14ac:dyDescent="0.2">
      <c r="A12" s="41" t="s">
        <v>9</v>
      </c>
      <c r="B12" s="41" t="s">
        <v>22</v>
      </c>
      <c r="C12" s="133">
        <f>TransPryorMtn!AA41</f>
        <v>-5035.6254672433224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</row>
    <row r="13" spans="1:14" x14ac:dyDescent="0.2">
      <c r="A13" s="41" t="s">
        <v>18</v>
      </c>
      <c r="B13" s="41" t="s">
        <v>19</v>
      </c>
      <c r="C13" s="133">
        <f>'Cedar Springs'!AA41</f>
        <v>-65555.890283797897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1:14" x14ac:dyDescent="0.2">
      <c r="A14" s="41" t="s">
        <v>18</v>
      </c>
      <c r="B14" s="41" t="s">
        <v>23</v>
      </c>
      <c r="C14" s="133">
        <f>'Ekola Flats'!AA41</f>
        <v>9409.0237117805518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</row>
    <row r="15" spans="1:14" x14ac:dyDescent="0.2">
      <c r="A15" s="41" t="s">
        <v>18</v>
      </c>
      <c r="B15" s="41" t="s">
        <v>22</v>
      </c>
      <c r="C15" s="133">
        <f>'Pryor Mtn'!AA47</f>
        <v>-174352.53194371122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1:14" x14ac:dyDescent="0.2">
      <c r="A16" s="41" t="s">
        <v>18</v>
      </c>
      <c r="B16" s="41" t="s">
        <v>21</v>
      </c>
      <c r="C16" s="133">
        <f>'TB Flats'!AA47</f>
        <v>-644593.42805118544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</row>
    <row r="17" spans="1:14 16384:16384" x14ac:dyDescent="0.2">
      <c r="A17" s="41" t="s">
        <v>10</v>
      </c>
      <c r="B17" s="41" t="s">
        <v>24</v>
      </c>
      <c r="C17" s="133">
        <f>Dunlap!AA41</f>
        <v>-63267.241761966216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</row>
    <row r="18" spans="1:14 16384:16384" x14ac:dyDescent="0.2">
      <c r="A18" s="41" t="s">
        <v>10</v>
      </c>
      <c r="B18" s="41" t="s">
        <v>12</v>
      </c>
      <c r="C18" s="133">
        <f>FooteCreek!AA47</f>
        <v>-152208.18010610447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</row>
    <row r="19" spans="1:14 16384:16384" ht="6" customHeight="1" thickBot="1" x14ac:dyDescent="0.25"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 16384:16384" ht="13.5" thickBot="1" x14ac:dyDescent="0.25">
      <c r="A20" s="35" t="s">
        <v>13</v>
      </c>
      <c r="B20" s="36"/>
      <c r="C20" s="37">
        <f>SUM(C9:C18)</f>
        <v>-1373223.7812087955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34"/>
      <c r="XFD20" s="8"/>
    </row>
    <row r="21" spans="1:14 16384:16384" x14ac:dyDescent="0.2">
      <c r="C21" s="22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 16384:16384" x14ac:dyDescent="0.2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</sheetData>
  <pageMargins left="0.7" right="0.7" top="0.75" bottom="0.75" header="0.3" footer="0.3"/>
  <pageSetup orientation="portrait" r:id="rId1"/>
  <headerFooter>
    <oddHeader>&amp;R&amp;"Arial,Regular"&amp;10PAGE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BD49E-D791-4267-9DA8-BF07D1527A7B}">
  <sheetPr>
    <tabColor rgb="FFFFC000"/>
    <pageSetUpPr fitToPage="1"/>
  </sheetPr>
  <dimension ref="A1:AC44"/>
  <sheetViews>
    <sheetView view="pageBreakPreview" zoomScale="75" zoomScaleNormal="80" zoomScaleSheetLayoutView="75" workbookViewId="0">
      <selection activeCell="C44" sqref="C44"/>
    </sheetView>
  </sheetViews>
  <sheetFormatPr defaultColWidth="9.140625" defaultRowHeight="12.75" outlineLevelCol="1" x14ac:dyDescent="0.2"/>
  <cols>
    <col min="1" max="1" width="9.5703125" style="3" customWidth="1"/>
    <col min="2" max="2" width="42.28515625" style="3" customWidth="1"/>
    <col min="3" max="15" width="15.28515625" style="3" hidden="1" customWidth="1" outlineLevel="1"/>
    <col min="16" max="16" width="15.28515625" style="3" bestFit="1" customWidth="1" collapsed="1"/>
    <col min="17" max="21" width="15" style="3" bestFit="1" customWidth="1"/>
    <col min="22" max="23" width="15.28515625" style="3" bestFit="1" customWidth="1"/>
    <col min="24" max="24" width="15.7109375" style="3" bestFit="1" customWidth="1"/>
    <col min="25" max="25" width="15.28515625" style="3" bestFit="1" customWidth="1"/>
    <col min="26" max="26" width="15.7109375" style="3" bestFit="1" customWidth="1"/>
    <col min="27" max="27" width="15.28515625" style="3" bestFit="1" customWidth="1"/>
    <col min="28" max="28" width="9.140625" style="3"/>
    <col min="29" max="29" width="12" style="3" bestFit="1" customWidth="1"/>
    <col min="30" max="16384" width="9.140625" style="3"/>
  </cols>
  <sheetData>
    <row r="1" spans="1:29" x14ac:dyDescent="0.2">
      <c r="A1" s="9" t="s">
        <v>11</v>
      </c>
    </row>
    <row r="2" spans="1:29" x14ac:dyDescent="0.2">
      <c r="A2" s="9" t="s">
        <v>66</v>
      </c>
    </row>
    <row r="3" spans="1:29" x14ac:dyDescent="0.2">
      <c r="A3" s="9" t="s">
        <v>69</v>
      </c>
    </row>
    <row r="4" spans="1:29" x14ac:dyDescent="0.2">
      <c r="A4" s="9" t="s">
        <v>70</v>
      </c>
    </row>
    <row r="5" spans="1:29" x14ac:dyDescent="0.2">
      <c r="A5" s="9" t="s">
        <v>74</v>
      </c>
    </row>
    <row r="7" spans="1:29" s="28" customFormat="1" x14ac:dyDescent="0.2">
      <c r="A7" s="26" t="s">
        <v>6</v>
      </c>
      <c r="B7" s="27"/>
      <c r="C7" s="19">
        <v>43800</v>
      </c>
      <c r="D7" s="19">
        <v>43831</v>
      </c>
      <c r="E7" s="19">
        <v>43862</v>
      </c>
      <c r="F7" s="19">
        <v>43891</v>
      </c>
      <c r="G7" s="19">
        <v>43922</v>
      </c>
      <c r="H7" s="19">
        <v>43952</v>
      </c>
      <c r="I7" s="19">
        <v>43983</v>
      </c>
      <c r="J7" s="19">
        <v>44013</v>
      </c>
      <c r="K7" s="19">
        <v>44044</v>
      </c>
      <c r="L7" s="19">
        <v>44075</v>
      </c>
      <c r="M7" s="19">
        <v>44105</v>
      </c>
      <c r="N7" s="19">
        <v>44136</v>
      </c>
      <c r="O7" s="19">
        <v>44166</v>
      </c>
      <c r="P7" s="19">
        <v>44197</v>
      </c>
      <c r="Q7" s="19">
        <v>44228</v>
      </c>
      <c r="R7" s="19">
        <v>44256</v>
      </c>
      <c r="S7" s="19">
        <v>44287</v>
      </c>
      <c r="T7" s="19">
        <v>44317</v>
      </c>
      <c r="U7" s="19">
        <v>44348</v>
      </c>
      <c r="V7" s="19">
        <v>44378</v>
      </c>
      <c r="W7" s="19">
        <v>44409</v>
      </c>
      <c r="X7" s="19">
        <v>44440</v>
      </c>
      <c r="Y7" s="19">
        <v>44470</v>
      </c>
      <c r="Z7" s="19">
        <v>44501</v>
      </c>
      <c r="AA7" s="19">
        <v>44531</v>
      </c>
      <c r="AC7" s="43"/>
    </row>
    <row r="8" spans="1:29" x14ac:dyDescent="0.2">
      <c r="A8" s="2"/>
      <c r="B8" s="1" t="s">
        <v>0</v>
      </c>
      <c r="AC8" s="21"/>
    </row>
    <row r="9" spans="1:29" x14ac:dyDescent="0.2">
      <c r="A9" s="4">
        <v>1</v>
      </c>
      <c r="B9" s="3" t="s">
        <v>1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C9" s="22"/>
    </row>
    <row r="10" spans="1:29" x14ac:dyDescent="0.2">
      <c r="A10" s="4">
        <f>MAX($A$9:A9)+1</f>
        <v>2</v>
      </c>
      <c r="B10" s="3" t="s">
        <v>2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C10" s="21"/>
    </row>
    <row r="11" spans="1:29" x14ac:dyDescent="0.2">
      <c r="A11" s="4">
        <f>MAX($A$9:A10)+1</f>
        <v>3</v>
      </c>
      <c r="B11" s="3" t="s">
        <v>3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C11" s="21"/>
    </row>
    <row r="12" spans="1:29" x14ac:dyDescent="0.2">
      <c r="A12" s="4">
        <f>MAX($A$9:A11)+1</f>
        <v>4</v>
      </c>
      <c r="B12" s="13" t="s">
        <v>15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C12" s="21"/>
    </row>
    <row r="13" spans="1:29" x14ac:dyDescent="0.2">
      <c r="A13" s="4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C13" s="21"/>
    </row>
    <row r="14" spans="1:29" x14ac:dyDescent="0.2">
      <c r="A14" s="4">
        <f>MAX($A$9:A13)+1</f>
        <v>5</v>
      </c>
      <c r="B14" s="3" t="s">
        <v>61</v>
      </c>
      <c r="C14" s="16">
        <f>Variables!$D$10</f>
        <v>7.1691459999999999E-2</v>
      </c>
      <c r="D14" s="16">
        <f>Variables!$D$10</f>
        <v>7.1691459999999999E-2</v>
      </c>
      <c r="E14" s="16">
        <f>Variables!$D$10</f>
        <v>7.1691459999999999E-2</v>
      </c>
      <c r="F14" s="16">
        <f>Variables!$D$10</f>
        <v>7.1691459999999999E-2</v>
      </c>
      <c r="G14" s="16">
        <f>Variables!$D$10</f>
        <v>7.1691459999999999E-2</v>
      </c>
      <c r="H14" s="16">
        <f>Variables!$D$10</f>
        <v>7.1691459999999999E-2</v>
      </c>
      <c r="I14" s="16">
        <f>Variables!$D$10</f>
        <v>7.1691459999999999E-2</v>
      </c>
      <c r="J14" s="16">
        <f>Variables!$D$10</f>
        <v>7.1691459999999999E-2</v>
      </c>
      <c r="K14" s="16">
        <f>Variables!$D$10</f>
        <v>7.1691459999999999E-2</v>
      </c>
      <c r="L14" s="16">
        <f>Variables!$D$10</f>
        <v>7.1691459999999999E-2</v>
      </c>
      <c r="M14" s="16">
        <f>Variables!$D$10</f>
        <v>7.1691459999999999E-2</v>
      </c>
      <c r="N14" s="16">
        <f>Variables!$D$10</f>
        <v>7.1691459999999999E-2</v>
      </c>
      <c r="O14" s="16">
        <f>Variables!$D$10</f>
        <v>7.1691459999999999E-2</v>
      </c>
      <c r="P14" s="16">
        <f>Variables!$D$10</f>
        <v>7.1691459999999999E-2</v>
      </c>
      <c r="Q14" s="16">
        <f>Variables!$D$10</f>
        <v>7.1691459999999999E-2</v>
      </c>
      <c r="R14" s="16">
        <f>Variables!$D$10</f>
        <v>7.1691459999999999E-2</v>
      </c>
      <c r="S14" s="16">
        <f>Variables!$D$10</f>
        <v>7.1691459999999999E-2</v>
      </c>
      <c r="T14" s="16">
        <f>Variables!$D$10</f>
        <v>7.1691459999999999E-2</v>
      </c>
      <c r="U14" s="16">
        <f>Variables!$D$10</f>
        <v>7.1691459999999999E-2</v>
      </c>
      <c r="V14" s="16">
        <f>Variables!$D$10</f>
        <v>7.1691459999999999E-2</v>
      </c>
      <c r="W14" s="16">
        <f>Variables!$D$10</f>
        <v>7.1691459999999999E-2</v>
      </c>
      <c r="X14" s="16">
        <f>Variables!$D$10</f>
        <v>7.1691459999999999E-2</v>
      </c>
      <c r="Y14" s="16">
        <f>Variables!$D$10</f>
        <v>7.1691459999999999E-2</v>
      </c>
      <c r="Z14" s="16">
        <f>Variables!$D$10</f>
        <v>7.1691459999999999E-2</v>
      </c>
      <c r="AA14" s="16">
        <f>Variables!$D$10</f>
        <v>7.1691459999999999E-2</v>
      </c>
      <c r="AC14" s="21"/>
    </row>
    <row r="15" spans="1:29" x14ac:dyDescent="0.2">
      <c r="A15" s="4">
        <f>MAX($A$9:A14)+1</f>
        <v>6</v>
      </c>
      <c r="B15" s="3" t="s">
        <v>60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C15" s="21"/>
    </row>
    <row r="16" spans="1:29" x14ac:dyDescent="0.2">
      <c r="A16" s="4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C16" s="21"/>
    </row>
    <row r="17" spans="1:29" x14ac:dyDescent="0.2">
      <c r="A17" s="4">
        <f>MAX($A$9:A16)+1</f>
        <v>7</v>
      </c>
      <c r="B17" s="3" t="s">
        <v>38</v>
      </c>
      <c r="C17" s="23">
        <v>1.7471090080963977E-2</v>
      </c>
      <c r="D17" s="23">
        <v>1.7471090080963977E-2</v>
      </c>
      <c r="E17" s="23">
        <v>1.7471090080963977E-2</v>
      </c>
      <c r="F17" s="23">
        <v>1.7471090080963977E-2</v>
      </c>
      <c r="G17" s="23">
        <v>1.7471090080963977E-2</v>
      </c>
      <c r="H17" s="23">
        <v>1.7471090080963977E-2</v>
      </c>
      <c r="I17" s="23">
        <v>1.7471090080963977E-2</v>
      </c>
      <c r="J17" s="23">
        <v>1.7471090080963977E-2</v>
      </c>
      <c r="K17" s="23">
        <v>1.7471090080963977E-2</v>
      </c>
      <c r="L17" s="23">
        <v>1.7471090080963977E-2</v>
      </c>
      <c r="M17" s="23">
        <v>1.7471090080963977E-2</v>
      </c>
      <c r="N17" s="23">
        <v>1.7471090080963977E-2</v>
      </c>
      <c r="O17" s="23">
        <v>1.7471090080963977E-2</v>
      </c>
      <c r="P17" s="75">
        <v>1.7132074209012617E-2</v>
      </c>
      <c r="Q17" s="75">
        <v>1.7132074209012617E-2</v>
      </c>
      <c r="R17" s="75">
        <v>1.7132074209012617E-2</v>
      </c>
      <c r="S17" s="75">
        <v>1.7132074209012617E-2</v>
      </c>
      <c r="T17" s="75">
        <v>1.7132074209012617E-2</v>
      </c>
      <c r="U17" s="75">
        <v>1.7132074209012617E-2</v>
      </c>
      <c r="V17" s="75">
        <v>1.7132074209012617E-2</v>
      </c>
      <c r="W17" s="75">
        <v>1.7132074209012617E-2</v>
      </c>
      <c r="X17" s="75">
        <v>1.7132074209012617E-2</v>
      </c>
      <c r="Y17" s="75">
        <v>1.7132074209012617E-2</v>
      </c>
      <c r="Z17" s="75">
        <v>1.7132074209012617E-2</v>
      </c>
      <c r="AA17" s="75">
        <v>1.7132074209012617E-2</v>
      </c>
      <c r="AC17" s="21"/>
    </row>
    <row r="18" spans="1:29" x14ac:dyDescent="0.2">
      <c r="A18" s="4">
        <f>MAX($A$9:A17)+1</f>
        <v>8</v>
      </c>
      <c r="B18" s="3" t="s">
        <v>17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C18" s="21"/>
    </row>
    <row r="19" spans="1:29" x14ac:dyDescent="0.2">
      <c r="A19" s="4">
        <f>MAX($A$9:A18)+1</f>
        <v>9</v>
      </c>
      <c r="B19" s="13" t="s">
        <v>5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C19" s="21"/>
    </row>
    <row r="20" spans="1:29" x14ac:dyDescent="0.2">
      <c r="A20" s="4"/>
      <c r="B20" s="1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C20" s="21"/>
    </row>
    <row r="21" spans="1:29" x14ac:dyDescent="0.2">
      <c r="A21" s="4">
        <f>MAX($A$9:A20)+1</f>
        <v>10</v>
      </c>
      <c r="B21" s="1" t="s">
        <v>14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C21" s="21"/>
    </row>
    <row r="22" spans="1:29" x14ac:dyDescent="0.2">
      <c r="A22" s="4"/>
      <c r="B22" s="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C22" s="21"/>
    </row>
    <row r="23" spans="1:29" s="28" customFormat="1" x14ac:dyDescent="0.2">
      <c r="A23" s="30" t="s">
        <v>39</v>
      </c>
      <c r="B23" s="27"/>
      <c r="C23" s="19">
        <v>43800</v>
      </c>
      <c r="D23" s="19">
        <v>43831</v>
      </c>
      <c r="E23" s="19">
        <v>43862</v>
      </c>
      <c r="F23" s="19">
        <v>43891</v>
      </c>
      <c r="G23" s="19">
        <v>43922</v>
      </c>
      <c r="H23" s="19">
        <v>43952</v>
      </c>
      <c r="I23" s="19">
        <v>43983</v>
      </c>
      <c r="J23" s="19">
        <v>44013</v>
      </c>
      <c r="K23" s="19">
        <v>44044</v>
      </c>
      <c r="L23" s="19">
        <v>44075</v>
      </c>
      <c r="M23" s="19">
        <v>44105</v>
      </c>
      <c r="N23" s="19">
        <v>44136</v>
      </c>
      <c r="O23" s="19">
        <v>44166</v>
      </c>
      <c r="P23" s="72">
        <v>44197</v>
      </c>
      <c r="Q23" s="72">
        <v>44228</v>
      </c>
      <c r="R23" s="72">
        <v>44256</v>
      </c>
      <c r="S23" s="72">
        <v>44287</v>
      </c>
      <c r="T23" s="72">
        <v>44317</v>
      </c>
      <c r="U23" s="72">
        <v>44348</v>
      </c>
      <c r="V23" s="72">
        <v>44378</v>
      </c>
      <c r="W23" s="72">
        <v>44409</v>
      </c>
      <c r="X23" s="72">
        <v>44440</v>
      </c>
      <c r="Y23" s="72">
        <v>44470</v>
      </c>
      <c r="Z23" s="72">
        <v>44501</v>
      </c>
      <c r="AA23" s="72">
        <v>44531</v>
      </c>
      <c r="AC23" s="43"/>
    </row>
    <row r="24" spans="1:29" x14ac:dyDescent="0.2">
      <c r="A24" s="2"/>
      <c r="B24" s="1" t="s">
        <v>0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29" x14ac:dyDescent="0.2">
      <c r="A25" s="4">
        <f>MAX($A$9:A24)+1</f>
        <v>11</v>
      </c>
      <c r="B25" s="3" t="s">
        <v>1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C25" s="10"/>
    </row>
    <row r="26" spans="1:29" x14ac:dyDescent="0.2">
      <c r="A26" s="4">
        <f>MAX($A$9:A25)+1</f>
        <v>12</v>
      </c>
      <c r="B26" s="3" t="s">
        <v>2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</row>
    <row r="27" spans="1:29" x14ac:dyDescent="0.2">
      <c r="A27" s="4">
        <f>MAX($A$9:A26)+1</f>
        <v>13</v>
      </c>
      <c r="B27" s="3" t="s">
        <v>3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</row>
    <row r="28" spans="1:29" x14ac:dyDescent="0.2">
      <c r="A28" s="4">
        <f>MAX($A$9:A27)+1</f>
        <v>14</v>
      </c>
      <c r="B28" s="13" t="s">
        <v>15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</row>
    <row r="29" spans="1:29" x14ac:dyDescent="0.2">
      <c r="A29" s="4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9" x14ac:dyDescent="0.2">
      <c r="A30" s="4">
        <f>MAX($A$25:A29)+1</f>
        <v>15</v>
      </c>
      <c r="B30" s="3" t="s">
        <v>4</v>
      </c>
      <c r="C30" s="16">
        <f>Variables!$D$10</f>
        <v>7.1691459999999999E-2</v>
      </c>
      <c r="D30" s="16">
        <f>Variables!$D$10</f>
        <v>7.1691459999999999E-2</v>
      </c>
      <c r="E30" s="16">
        <f>Variables!$D$10</f>
        <v>7.1691459999999999E-2</v>
      </c>
      <c r="F30" s="16">
        <f>Variables!$D$10</f>
        <v>7.1691459999999999E-2</v>
      </c>
      <c r="G30" s="16">
        <f>Variables!$D$10</f>
        <v>7.1691459999999999E-2</v>
      </c>
      <c r="H30" s="16">
        <f>Variables!$D$10</f>
        <v>7.1691459999999999E-2</v>
      </c>
      <c r="I30" s="16">
        <f>Variables!$D$10</f>
        <v>7.1691459999999999E-2</v>
      </c>
      <c r="J30" s="16">
        <f>Variables!$D$10</f>
        <v>7.1691459999999999E-2</v>
      </c>
      <c r="K30" s="16">
        <f>Variables!$D$10</f>
        <v>7.1691459999999999E-2</v>
      </c>
      <c r="L30" s="16">
        <f>Variables!$D$10</f>
        <v>7.1691459999999999E-2</v>
      </c>
      <c r="M30" s="16">
        <f>Variables!$D$10</f>
        <v>7.1691459999999999E-2</v>
      </c>
      <c r="N30" s="16">
        <f>Variables!$D$10</f>
        <v>7.1691459999999999E-2</v>
      </c>
      <c r="O30" s="16">
        <f>Variables!$D$10</f>
        <v>7.1691459999999999E-2</v>
      </c>
      <c r="P30" s="16">
        <f>Variables!$D$10</f>
        <v>7.1691459999999999E-2</v>
      </c>
      <c r="Q30" s="16">
        <f>Variables!$D$10</f>
        <v>7.1691459999999999E-2</v>
      </c>
      <c r="R30" s="16">
        <f>Variables!$D$10</f>
        <v>7.1691459999999999E-2</v>
      </c>
      <c r="S30" s="16">
        <f>Variables!$D$10</f>
        <v>7.1691459999999999E-2</v>
      </c>
      <c r="T30" s="16">
        <f>Variables!$D$10</f>
        <v>7.1691459999999999E-2</v>
      </c>
      <c r="U30" s="16">
        <f>Variables!$D$10</f>
        <v>7.1691459999999999E-2</v>
      </c>
      <c r="V30" s="16">
        <f>Variables!$D$10</f>
        <v>7.1691459999999999E-2</v>
      </c>
      <c r="W30" s="16">
        <f>Variables!$D$10</f>
        <v>7.1691459999999999E-2</v>
      </c>
      <c r="X30" s="16">
        <f>Variables!$D$10</f>
        <v>7.1691459999999999E-2</v>
      </c>
      <c r="Y30" s="16">
        <f>Variables!$D$10</f>
        <v>7.1691459999999999E-2</v>
      </c>
      <c r="Z30" s="16">
        <f>Variables!$D$10</f>
        <v>7.1691459999999999E-2</v>
      </c>
      <c r="AA30" s="16">
        <f>Variables!$D$10</f>
        <v>7.1691459999999999E-2</v>
      </c>
    </row>
    <row r="31" spans="1:29" x14ac:dyDescent="0.2">
      <c r="A31" s="4">
        <f>MAX($A$25:A30)+1</f>
        <v>16</v>
      </c>
      <c r="B31" s="3" t="s">
        <v>16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</row>
    <row r="32" spans="1:29" x14ac:dyDescent="0.2">
      <c r="A32" s="4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</row>
    <row r="33" spans="1:27" x14ac:dyDescent="0.2">
      <c r="A33" s="4">
        <f>MAX($A$25:A32)+1</f>
        <v>17</v>
      </c>
      <c r="B33" s="3" t="s">
        <v>38</v>
      </c>
      <c r="C33" s="23">
        <f>C17</f>
        <v>1.7471090080963977E-2</v>
      </c>
      <c r="D33" s="23">
        <f t="shared" ref="D33:AA33" si="0">D17</f>
        <v>1.7471090080963977E-2</v>
      </c>
      <c r="E33" s="23">
        <f t="shared" si="0"/>
        <v>1.7471090080963977E-2</v>
      </c>
      <c r="F33" s="23">
        <f t="shared" si="0"/>
        <v>1.7471090080963977E-2</v>
      </c>
      <c r="G33" s="23">
        <f t="shared" si="0"/>
        <v>1.7471090080963977E-2</v>
      </c>
      <c r="H33" s="23">
        <f t="shared" si="0"/>
        <v>1.7471090080963977E-2</v>
      </c>
      <c r="I33" s="23">
        <f t="shared" si="0"/>
        <v>1.7471090080963977E-2</v>
      </c>
      <c r="J33" s="23">
        <f t="shared" si="0"/>
        <v>1.7471090080963977E-2</v>
      </c>
      <c r="K33" s="23">
        <f t="shared" si="0"/>
        <v>1.7471090080963977E-2</v>
      </c>
      <c r="L33" s="23">
        <f t="shared" si="0"/>
        <v>1.7471090080963977E-2</v>
      </c>
      <c r="M33" s="23">
        <f t="shared" si="0"/>
        <v>1.7471090080963977E-2</v>
      </c>
      <c r="N33" s="23">
        <f t="shared" si="0"/>
        <v>1.7471090080963977E-2</v>
      </c>
      <c r="O33" s="23">
        <f t="shared" si="0"/>
        <v>1.7471090080963977E-2</v>
      </c>
      <c r="P33" s="75">
        <f t="shared" si="0"/>
        <v>1.7132074209012617E-2</v>
      </c>
      <c r="Q33" s="75">
        <f t="shared" si="0"/>
        <v>1.7132074209012617E-2</v>
      </c>
      <c r="R33" s="75">
        <f t="shared" si="0"/>
        <v>1.7132074209012617E-2</v>
      </c>
      <c r="S33" s="75">
        <f t="shared" si="0"/>
        <v>1.7132074209012617E-2</v>
      </c>
      <c r="T33" s="75">
        <f t="shared" si="0"/>
        <v>1.7132074209012617E-2</v>
      </c>
      <c r="U33" s="75">
        <f t="shared" si="0"/>
        <v>1.7132074209012617E-2</v>
      </c>
      <c r="V33" s="75">
        <f t="shared" si="0"/>
        <v>1.7132074209012617E-2</v>
      </c>
      <c r="W33" s="75">
        <f t="shared" si="0"/>
        <v>1.7132074209012617E-2</v>
      </c>
      <c r="X33" s="75">
        <f t="shared" si="0"/>
        <v>1.7132074209012617E-2</v>
      </c>
      <c r="Y33" s="75">
        <f t="shared" si="0"/>
        <v>1.7132074209012617E-2</v>
      </c>
      <c r="Z33" s="75">
        <f t="shared" si="0"/>
        <v>1.7132074209012617E-2</v>
      </c>
      <c r="AA33" s="75">
        <f t="shared" si="0"/>
        <v>1.7132074209012617E-2</v>
      </c>
    </row>
    <row r="34" spans="1:27" x14ac:dyDescent="0.2">
      <c r="A34" s="4">
        <f>MAX($A$25:A33)+1</f>
        <v>18</v>
      </c>
      <c r="B34" s="3" t="s">
        <v>17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</row>
    <row r="35" spans="1:27" x14ac:dyDescent="0.2">
      <c r="A35" s="4">
        <f>MAX($A$25:A34)+1</f>
        <v>19</v>
      </c>
      <c r="B35" s="13" t="s">
        <v>5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</row>
    <row r="36" spans="1:27" x14ac:dyDescent="0.2">
      <c r="A36" s="4"/>
      <c r="B36" s="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</row>
    <row r="37" spans="1:27" x14ac:dyDescent="0.2">
      <c r="A37" s="4">
        <f>MAX($A$9:A36)+1</f>
        <v>20</v>
      </c>
      <c r="B37" s="1" t="s">
        <v>14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</row>
    <row r="38" spans="1:27" x14ac:dyDescent="0.2">
      <c r="A38" s="4"/>
      <c r="B38" s="1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spans="1:27" s="28" customFormat="1" x14ac:dyDescent="0.2">
      <c r="A39" s="26" t="s">
        <v>7</v>
      </c>
      <c r="B39" s="27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2">
        <v>44197</v>
      </c>
      <c r="Q39" s="72">
        <v>44228</v>
      </c>
      <c r="R39" s="72">
        <v>44256</v>
      </c>
      <c r="S39" s="72">
        <v>44287</v>
      </c>
      <c r="T39" s="72">
        <v>44317</v>
      </c>
      <c r="U39" s="72">
        <v>44348</v>
      </c>
      <c r="V39" s="72">
        <v>44378</v>
      </c>
      <c r="W39" s="72">
        <v>44409</v>
      </c>
      <c r="X39" s="72">
        <v>44440</v>
      </c>
      <c r="Y39" s="72">
        <v>44470</v>
      </c>
      <c r="Z39" s="72">
        <v>44501</v>
      </c>
      <c r="AA39" s="72">
        <v>44531</v>
      </c>
    </row>
    <row r="40" spans="1:27" ht="13.5" thickBot="1" x14ac:dyDescent="0.25">
      <c r="A40" s="4">
        <f>MAX($A$9:A39)+1</f>
        <v>21</v>
      </c>
      <c r="B40" s="3" t="s">
        <v>56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</row>
    <row r="41" spans="1:27" ht="13.5" thickBot="1" x14ac:dyDescent="0.25">
      <c r="A41" s="4">
        <f>MAX($A$9:A40)+1</f>
        <v>22</v>
      </c>
      <c r="B41" s="3" t="s">
        <v>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25">
        <v>-25611.646092634204</v>
      </c>
    </row>
    <row r="42" spans="1:27" x14ac:dyDescent="0.2"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3" spans="1:27" x14ac:dyDescent="0.2">
      <c r="B43" s="24" t="s">
        <v>40</v>
      </c>
      <c r="P43" s="77">
        <v>7.8111041399714837E-2</v>
      </c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</row>
    <row r="44" spans="1:27" x14ac:dyDescent="0.2"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</row>
  </sheetData>
  <pageMargins left="0.7" right="0.7" top="0.75" bottom="0.75" header="0.3" footer="0.3"/>
  <pageSetup scale="52" orientation="landscape" r:id="rId1"/>
  <headerFooter>
    <oddFooter>&amp;C&amp;"Arial,Regular"&amp;10PAGE 2_REDACTED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95258-5B97-43A2-A7FA-92C6D0718C95}">
  <sheetPr>
    <tabColor rgb="FFFFC000"/>
    <pageSetUpPr fitToPage="1"/>
  </sheetPr>
  <dimension ref="A1:AC43"/>
  <sheetViews>
    <sheetView view="pageBreakPreview" zoomScale="75" zoomScaleNormal="75" zoomScaleSheetLayoutView="75" workbookViewId="0">
      <selection activeCell="C44" sqref="C44"/>
    </sheetView>
  </sheetViews>
  <sheetFormatPr defaultColWidth="9.140625" defaultRowHeight="12.75" outlineLevelCol="1" x14ac:dyDescent="0.2"/>
  <cols>
    <col min="1" max="1" width="7.85546875" style="3" customWidth="1"/>
    <col min="2" max="2" width="41.28515625" style="3" customWidth="1"/>
    <col min="3" max="15" width="15.28515625" style="3" hidden="1" customWidth="1" outlineLevel="1"/>
    <col min="16" max="16" width="15.28515625" style="18" bestFit="1" customWidth="1" collapsed="1"/>
    <col min="17" max="21" width="15" style="18" bestFit="1" customWidth="1"/>
    <col min="22" max="23" width="15.28515625" style="18" bestFit="1" customWidth="1"/>
    <col min="24" max="24" width="15.7109375" style="18" bestFit="1" customWidth="1"/>
    <col min="25" max="25" width="15.28515625" style="18" bestFit="1" customWidth="1"/>
    <col min="26" max="26" width="15.7109375" style="18" bestFit="1" customWidth="1"/>
    <col min="27" max="27" width="15.28515625" style="18" bestFit="1" customWidth="1"/>
    <col min="28" max="28" width="10.85546875" style="3" bestFit="1" customWidth="1"/>
    <col min="29" max="29" width="12" style="3" bestFit="1" customWidth="1"/>
    <col min="30" max="16384" width="9.140625" style="3"/>
  </cols>
  <sheetData>
    <row r="1" spans="1:29" x14ac:dyDescent="0.2">
      <c r="A1" s="98" t="s">
        <v>11</v>
      </c>
    </row>
    <row r="2" spans="1:29" x14ac:dyDescent="0.2">
      <c r="A2" s="98" t="s">
        <v>66</v>
      </c>
    </row>
    <row r="3" spans="1:29" x14ac:dyDescent="0.2">
      <c r="A3" s="98" t="s">
        <v>69</v>
      </c>
    </row>
    <row r="4" spans="1:29" x14ac:dyDescent="0.2">
      <c r="A4" s="98" t="s">
        <v>71</v>
      </c>
    </row>
    <row r="5" spans="1:29" x14ac:dyDescent="0.2">
      <c r="A5" s="98" t="s">
        <v>74</v>
      </c>
    </row>
    <row r="7" spans="1:29" s="28" customFormat="1" x14ac:dyDescent="0.2">
      <c r="A7" s="26" t="s">
        <v>6</v>
      </c>
      <c r="B7" s="27"/>
      <c r="C7" s="19">
        <v>43800</v>
      </c>
      <c r="D7" s="19">
        <v>43831</v>
      </c>
      <c r="E7" s="19">
        <v>43862</v>
      </c>
      <c r="F7" s="19">
        <v>43891</v>
      </c>
      <c r="G7" s="19">
        <v>43922</v>
      </c>
      <c r="H7" s="19">
        <v>43952</v>
      </c>
      <c r="I7" s="19">
        <v>43983</v>
      </c>
      <c r="J7" s="19">
        <v>44013</v>
      </c>
      <c r="K7" s="19">
        <v>44044</v>
      </c>
      <c r="L7" s="19">
        <v>44075</v>
      </c>
      <c r="M7" s="19">
        <v>44105</v>
      </c>
      <c r="N7" s="19">
        <v>44136</v>
      </c>
      <c r="O7" s="19">
        <v>44166</v>
      </c>
      <c r="P7" s="72">
        <v>44197</v>
      </c>
      <c r="Q7" s="72">
        <v>44228</v>
      </c>
      <c r="R7" s="72">
        <v>44256</v>
      </c>
      <c r="S7" s="72">
        <v>44287</v>
      </c>
      <c r="T7" s="72">
        <v>44317</v>
      </c>
      <c r="U7" s="72">
        <v>44348</v>
      </c>
      <c r="V7" s="72">
        <v>44378</v>
      </c>
      <c r="W7" s="72">
        <v>44409</v>
      </c>
      <c r="X7" s="72">
        <v>44440</v>
      </c>
      <c r="Y7" s="72">
        <v>44470</v>
      </c>
      <c r="Z7" s="72">
        <v>44501</v>
      </c>
      <c r="AA7" s="72">
        <v>44531</v>
      </c>
      <c r="AC7" s="43"/>
    </row>
    <row r="8" spans="1:29" x14ac:dyDescent="0.2">
      <c r="A8" s="2"/>
      <c r="B8" s="1" t="s">
        <v>0</v>
      </c>
      <c r="AC8" s="21"/>
    </row>
    <row r="9" spans="1:29" x14ac:dyDescent="0.2">
      <c r="A9" s="4">
        <v>1</v>
      </c>
      <c r="B9" s="3" t="s">
        <v>1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C9" s="22"/>
    </row>
    <row r="10" spans="1:29" x14ac:dyDescent="0.2">
      <c r="A10" s="4">
        <f>MAX($A$9:A9)+1</f>
        <v>2</v>
      </c>
      <c r="B10" s="3" t="s">
        <v>2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C10" s="21"/>
    </row>
    <row r="11" spans="1:29" x14ac:dyDescent="0.2">
      <c r="A11" s="4">
        <f>MAX($A$9:A10)+1</f>
        <v>3</v>
      </c>
      <c r="B11" s="3" t="s">
        <v>3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C11" s="21"/>
    </row>
    <row r="12" spans="1:29" x14ac:dyDescent="0.2">
      <c r="A12" s="4">
        <f>MAX($A$9:A11)+1</f>
        <v>4</v>
      </c>
      <c r="B12" s="13" t="s">
        <v>15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C12" s="33"/>
    </row>
    <row r="13" spans="1:29" x14ac:dyDescent="0.2">
      <c r="A13" s="4"/>
      <c r="AC13" s="45"/>
    </row>
    <row r="14" spans="1:29" x14ac:dyDescent="0.2">
      <c r="A14" s="4">
        <f>MAX($A$9:A13)+1</f>
        <v>5</v>
      </c>
      <c r="B14" s="3" t="s">
        <v>61</v>
      </c>
      <c r="C14" s="16">
        <f>Variables!$D$10</f>
        <v>7.1691459999999999E-2</v>
      </c>
      <c r="D14" s="16">
        <f>Variables!$D$10</f>
        <v>7.1691459999999999E-2</v>
      </c>
      <c r="E14" s="16">
        <f>Variables!$D$10</f>
        <v>7.1691459999999999E-2</v>
      </c>
      <c r="F14" s="16">
        <f>Variables!$D$10</f>
        <v>7.1691459999999999E-2</v>
      </c>
      <c r="G14" s="16">
        <f>Variables!$D$10</f>
        <v>7.1691459999999999E-2</v>
      </c>
      <c r="H14" s="16">
        <f>Variables!$D$10</f>
        <v>7.1691459999999999E-2</v>
      </c>
      <c r="I14" s="16">
        <f>Variables!$D$10</f>
        <v>7.1691459999999999E-2</v>
      </c>
      <c r="J14" s="16">
        <f>Variables!$D$10</f>
        <v>7.1691459999999999E-2</v>
      </c>
      <c r="K14" s="16">
        <f>Variables!$D$10</f>
        <v>7.1691459999999999E-2</v>
      </c>
      <c r="L14" s="16">
        <f>Variables!$D$10</f>
        <v>7.1691459999999999E-2</v>
      </c>
      <c r="M14" s="16">
        <f>Variables!$D$10</f>
        <v>7.1691459999999999E-2</v>
      </c>
      <c r="N14" s="16">
        <f>Variables!$D$10</f>
        <v>7.1691459999999999E-2</v>
      </c>
      <c r="O14" s="16">
        <f>Variables!$D$10</f>
        <v>7.1691459999999999E-2</v>
      </c>
      <c r="P14" s="16">
        <f>Variables!$D$10</f>
        <v>7.1691459999999999E-2</v>
      </c>
      <c r="Q14" s="16">
        <f>Variables!$D$10</f>
        <v>7.1691459999999999E-2</v>
      </c>
      <c r="R14" s="16">
        <f>Variables!$D$10</f>
        <v>7.1691459999999999E-2</v>
      </c>
      <c r="S14" s="16">
        <f>Variables!$D$10</f>
        <v>7.1691459999999999E-2</v>
      </c>
      <c r="T14" s="16">
        <f>Variables!$D$10</f>
        <v>7.1691459999999999E-2</v>
      </c>
      <c r="U14" s="16">
        <f>Variables!$D$10</f>
        <v>7.1691459999999999E-2</v>
      </c>
      <c r="V14" s="16">
        <f>Variables!$D$10</f>
        <v>7.1691459999999999E-2</v>
      </c>
      <c r="W14" s="16">
        <f>Variables!$D$10</f>
        <v>7.1691459999999999E-2</v>
      </c>
      <c r="X14" s="16">
        <f>Variables!$D$10</f>
        <v>7.1691459999999999E-2</v>
      </c>
      <c r="Y14" s="16">
        <f>Variables!$D$10</f>
        <v>7.1691459999999999E-2</v>
      </c>
      <c r="Z14" s="16">
        <f>Variables!$D$10</f>
        <v>7.1691459999999999E-2</v>
      </c>
      <c r="AA14" s="16">
        <f>Variables!$D$10</f>
        <v>7.1691459999999999E-2</v>
      </c>
      <c r="AC14" s="22"/>
    </row>
    <row r="15" spans="1:29" x14ac:dyDescent="0.2">
      <c r="A15" s="4">
        <f>MAX($A$9:A14)+1</f>
        <v>6</v>
      </c>
      <c r="B15" s="3" t="s">
        <v>60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C15" s="22"/>
    </row>
    <row r="16" spans="1:29" x14ac:dyDescent="0.2">
      <c r="A16" s="4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C16" s="21"/>
    </row>
    <row r="17" spans="1:29" x14ac:dyDescent="0.2">
      <c r="A17" s="4">
        <f>MAX($A$9:A16)+1</f>
        <v>7</v>
      </c>
      <c r="B17" s="3" t="s">
        <v>38</v>
      </c>
      <c r="C17" s="23">
        <v>1.7471090080963977E-2</v>
      </c>
      <c r="D17" s="23">
        <v>1.7471090080963977E-2</v>
      </c>
      <c r="E17" s="23">
        <v>1.7471090080963977E-2</v>
      </c>
      <c r="F17" s="23">
        <v>1.7471090080963977E-2</v>
      </c>
      <c r="G17" s="23">
        <v>1.7471090080963977E-2</v>
      </c>
      <c r="H17" s="23">
        <v>1.7471090080963977E-2</v>
      </c>
      <c r="I17" s="23">
        <v>1.7471090080963977E-2</v>
      </c>
      <c r="J17" s="23">
        <v>1.7471090080963977E-2</v>
      </c>
      <c r="K17" s="23">
        <v>1.7471090080963977E-2</v>
      </c>
      <c r="L17" s="23">
        <v>1.7471090080963977E-2</v>
      </c>
      <c r="M17" s="23">
        <v>1.7471090080963977E-2</v>
      </c>
      <c r="N17" s="23">
        <v>1.7471090080963977E-2</v>
      </c>
      <c r="O17" s="23">
        <v>1.7471090080963977E-2</v>
      </c>
      <c r="P17" s="75">
        <v>1.7132074209012617E-2</v>
      </c>
      <c r="Q17" s="75">
        <v>1.7132074209012617E-2</v>
      </c>
      <c r="R17" s="75">
        <v>1.7132074209012617E-2</v>
      </c>
      <c r="S17" s="75">
        <v>1.7132074209012617E-2</v>
      </c>
      <c r="T17" s="75">
        <v>1.7132074209012617E-2</v>
      </c>
      <c r="U17" s="75">
        <v>1.7132074209012617E-2</v>
      </c>
      <c r="V17" s="75">
        <v>1.7132074209012617E-2</v>
      </c>
      <c r="W17" s="75">
        <v>1.7132074209012617E-2</v>
      </c>
      <c r="X17" s="75">
        <v>1.7132074209012617E-2</v>
      </c>
      <c r="Y17" s="75">
        <v>1.7132074209012617E-2</v>
      </c>
      <c r="Z17" s="75">
        <v>1.7132074209012617E-2</v>
      </c>
      <c r="AA17" s="75">
        <v>1.7132074209012617E-2</v>
      </c>
      <c r="AC17" s="21"/>
    </row>
    <row r="18" spans="1:29" x14ac:dyDescent="0.2">
      <c r="A18" s="4">
        <f>MAX($A$9:A17)+1</f>
        <v>8</v>
      </c>
      <c r="B18" s="3" t="s">
        <v>17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C18" s="21"/>
    </row>
    <row r="19" spans="1:29" x14ac:dyDescent="0.2">
      <c r="A19" s="4">
        <f>MAX($A$9:A18)+1</f>
        <v>9</v>
      </c>
      <c r="B19" s="13" t="s">
        <v>5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8"/>
      <c r="AC19" s="21"/>
    </row>
    <row r="20" spans="1:29" x14ac:dyDescent="0.2">
      <c r="A20" s="4"/>
      <c r="B20" s="1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C20" s="21"/>
    </row>
    <row r="21" spans="1:29" x14ac:dyDescent="0.2">
      <c r="A21" s="4">
        <f>MAX($A$9:A20)+1</f>
        <v>10</v>
      </c>
      <c r="B21" s="1" t="s">
        <v>14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31"/>
      <c r="AC21" s="21"/>
    </row>
    <row r="22" spans="1:29" x14ac:dyDescent="0.2">
      <c r="A22" s="4"/>
      <c r="B22" s="1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C22" s="21"/>
    </row>
    <row r="23" spans="1:29" s="28" customFormat="1" x14ac:dyDescent="0.2">
      <c r="A23" s="30" t="s">
        <v>39</v>
      </c>
      <c r="B23" s="27"/>
      <c r="C23" s="19">
        <v>43800</v>
      </c>
      <c r="D23" s="19">
        <v>43831</v>
      </c>
      <c r="E23" s="19">
        <v>43862</v>
      </c>
      <c r="F23" s="19">
        <v>43891</v>
      </c>
      <c r="G23" s="19">
        <v>43922</v>
      </c>
      <c r="H23" s="19">
        <v>43952</v>
      </c>
      <c r="I23" s="19">
        <v>43983</v>
      </c>
      <c r="J23" s="19">
        <v>44013</v>
      </c>
      <c r="K23" s="19">
        <v>44044</v>
      </c>
      <c r="L23" s="19">
        <v>44075</v>
      </c>
      <c r="M23" s="19">
        <v>44105</v>
      </c>
      <c r="N23" s="19">
        <v>44136</v>
      </c>
      <c r="O23" s="19">
        <v>44166</v>
      </c>
      <c r="P23" s="72">
        <v>44197</v>
      </c>
      <c r="Q23" s="72">
        <v>44228</v>
      </c>
      <c r="R23" s="72">
        <v>44256</v>
      </c>
      <c r="S23" s="72">
        <v>44287</v>
      </c>
      <c r="T23" s="72">
        <v>44317</v>
      </c>
      <c r="U23" s="72">
        <v>44348</v>
      </c>
      <c r="V23" s="72">
        <v>44378</v>
      </c>
      <c r="W23" s="72">
        <v>44409</v>
      </c>
      <c r="X23" s="72">
        <v>44440</v>
      </c>
      <c r="Y23" s="72">
        <v>44470</v>
      </c>
      <c r="Z23" s="72">
        <v>44501</v>
      </c>
      <c r="AA23" s="72">
        <v>44531</v>
      </c>
      <c r="AC23" s="43"/>
    </row>
    <row r="24" spans="1:29" x14ac:dyDescent="0.2">
      <c r="A24" s="2"/>
      <c r="B24" s="1" t="s">
        <v>0</v>
      </c>
      <c r="AC24" s="21"/>
    </row>
    <row r="25" spans="1:29" x14ac:dyDescent="0.2">
      <c r="A25" s="4">
        <f>MAX($A$9:A24)+1</f>
        <v>11</v>
      </c>
      <c r="B25" s="3" t="s">
        <v>1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C25" s="33"/>
    </row>
    <row r="26" spans="1:29" x14ac:dyDescent="0.2">
      <c r="A26" s="4">
        <f>MAX($A$9:A25)+1</f>
        <v>12</v>
      </c>
      <c r="B26" s="3" t="s">
        <v>2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</row>
    <row r="27" spans="1:29" x14ac:dyDescent="0.2">
      <c r="A27" s="4">
        <f>MAX($A$9:A26)+1</f>
        <v>13</v>
      </c>
      <c r="B27" s="3" t="s">
        <v>3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</row>
    <row r="28" spans="1:29" x14ac:dyDescent="0.2">
      <c r="A28" s="4">
        <f>MAX($A$9:A27)+1</f>
        <v>14</v>
      </c>
      <c r="B28" s="13" t="s">
        <v>15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</row>
    <row r="29" spans="1:29" x14ac:dyDescent="0.2">
      <c r="A29" s="4"/>
    </row>
    <row r="30" spans="1:29" x14ac:dyDescent="0.2">
      <c r="A30" s="4">
        <f>MAX($A$25:A29)+1</f>
        <v>15</v>
      </c>
      <c r="B30" s="3" t="s">
        <v>61</v>
      </c>
      <c r="C30" s="16">
        <f>Variables!$D$10</f>
        <v>7.1691459999999999E-2</v>
      </c>
      <c r="D30" s="16">
        <f>Variables!$D$10</f>
        <v>7.1691459999999999E-2</v>
      </c>
      <c r="E30" s="16">
        <f>Variables!$D$10</f>
        <v>7.1691459999999999E-2</v>
      </c>
      <c r="F30" s="16">
        <f>Variables!$D$10</f>
        <v>7.1691459999999999E-2</v>
      </c>
      <c r="G30" s="16">
        <f>Variables!$D$10</f>
        <v>7.1691459999999999E-2</v>
      </c>
      <c r="H30" s="16">
        <f>Variables!$D$10</f>
        <v>7.1691459999999999E-2</v>
      </c>
      <c r="I30" s="16">
        <f>Variables!$D$10</f>
        <v>7.1691459999999999E-2</v>
      </c>
      <c r="J30" s="16">
        <f>Variables!$D$10</f>
        <v>7.1691459999999999E-2</v>
      </c>
      <c r="K30" s="16">
        <f>Variables!$D$10</f>
        <v>7.1691459999999999E-2</v>
      </c>
      <c r="L30" s="16">
        <f>Variables!$D$10</f>
        <v>7.1691459999999999E-2</v>
      </c>
      <c r="M30" s="16">
        <f>Variables!$D$10</f>
        <v>7.1691459999999999E-2</v>
      </c>
      <c r="N30" s="16">
        <f>Variables!$D$10</f>
        <v>7.1691459999999999E-2</v>
      </c>
      <c r="O30" s="16">
        <f>Variables!$D$10</f>
        <v>7.1691459999999999E-2</v>
      </c>
      <c r="P30" s="16">
        <f>Variables!$D$10</f>
        <v>7.1691459999999999E-2</v>
      </c>
      <c r="Q30" s="16">
        <f>Variables!$D$10</f>
        <v>7.1691459999999999E-2</v>
      </c>
      <c r="R30" s="16">
        <f>Variables!$D$10</f>
        <v>7.1691459999999999E-2</v>
      </c>
      <c r="S30" s="16">
        <f>Variables!$D$10</f>
        <v>7.1691459999999999E-2</v>
      </c>
      <c r="T30" s="16">
        <f>Variables!$D$10</f>
        <v>7.1691459999999999E-2</v>
      </c>
      <c r="U30" s="16">
        <f>Variables!$D$10</f>
        <v>7.1691459999999999E-2</v>
      </c>
      <c r="V30" s="16">
        <f>Variables!$D$10</f>
        <v>7.1691459999999999E-2</v>
      </c>
      <c r="W30" s="16">
        <f>Variables!$D$10</f>
        <v>7.1691459999999999E-2</v>
      </c>
      <c r="X30" s="16">
        <f>Variables!$D$10</f>
        <v>7.1691459999999999E-2</v>
      </c>
      <c r="Y30" s="16">
        <f>Variables!$D$10</f>
        <v>7.1691459999999999E-2</v>
      </c>
      <c r="Z30" s="16">
        <f>Variables!$D$10</f>
        <v>7.1691459999999999E-2</v>
      </c>
      <c r="AA30" s="16">
        <f>Variables!$D$10</f>
        <v>7.1691459999999999E-2</v>
      </c>
    </row>
    <row r="31" spans="1:29" x14ac:dyDescent="0.2">
      <c r="A31" s="4">
        <f>MAX($A$25:A30)+1</f>
        <v>16</v>
      </c>
      <c r="B31" s="3" t="s">
        <v>60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</row>
    <row r="32" spans="1:29" x14ac:dyDescent="0.2">
      <c r="A32" s="4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</row>
    <row r="33" spans="1:27" x14ac:dyDescent="0.2">
      <c r="A33" s="4">
        <f>MAX($A$9:A32)+1</f>
        <v>17</v>
      </c>
      <c r="B33" s="3" t="s">
        <v>38</v>
      </c>
      <c r="C33" s="23">
        <f t="shared" ref="C33:Z33" si="0">C17</f>
        <v>1.7471090080963977E-2</v>
      </c>
      <c r="D33" s="23">
        <f t="shared" si="0"/>
        <v>1.7471090080963977E-2</v>
      </c>
      <c r="E33" s="23">
        <f t="shared" si="0"/>
        <v>1.7471090080963977E-2</v>
      </c>
      <c r="F33" s="23">
        <f t="shared" si="0"/>
        <v>1.7471090080963977E-2</v>
      </c>
      <c r="G33" s="23">
        <f t="shared" si="0"/>
        <v>1.7471090080963977E-2</v>
      </c>
      <c r="H33" s="23">
        <f t="shared" si="0"/>
        <v>1.7471090080963977E-2</v>
      </c>
      <c r="I33" s="23">
        <f t="shared" si="0"/>
        <v>1.7471090080963977E-2</v>
      </c>
      <c r="J33" s="23">
        <f t="shared" si="0"/>
        <v>1.7471090080963977E-2</v>
      </c>
      <c r="K33" s="23">
        <f t="shared" si="0"/>
        <v>1.7471090080963977E-2</v>
      </c>
      <c r="L33" s="23">
        <f t="shared" si="0"/>
        <v>1.7471090080963977E-2</v>
      </c>
      <c r="M33" s="23">
        <f t="shared" si="0"/>
        <v>1.7471090080963977E-2</v>
      </c>
      <c r="N33" s="23">
        <f t="shared" si="0"/>
        <v>1.7471090080963977E-2</v>
      </c>
      <c r="O33" s="23">
        <f t="shared" si="0"/>
        <v>1.7471090080963977E-2</v>
      </c>
      <c r="P33" s="75">
        <f t="shared" si="0"/>
        <v>1.7132074209012617E-2</v>
      </c>
      <c r="Q33" s="75">
        <f t="shared" si="0"/>
        <v>1.7132074209012617E-2</v>
      </c>
      <c r="R33" s="75">
        <f t="shared" si="0"/>
        <v>1.7132074209012617E-2</v>
      </c>
      <c r="S33" s="75">
        <f t="shared" si="0"/>
        <v>1.7132074209012617E-2</v>
      </c>
      <c r="T33" s="75">
        <f t="shared" si="0"/>
        <v>1.7132074209012617E-2</v>
      </c>
      <c r="U33" s="75">
        <f t="shared" si="0"/>
        <v>1.7132074209012617E-2</v>
      </c>
      <c r="V33" s="75">
        <f t="shared" si="0"/>
        <v>1.7132074209012617E-2</v>
      </c>
      <c r="W33" s="75">
        <f t="shared" si="0"/>
        <v>1.7132074209012617E-2</v>
      </c>
      <c r="X33" s="75">
        <f t="shared" si="0"/>
        <v>1.7132074209012617E-2</v>
      </c>
      <c r="Y33" s="75">
        <f t="shared" si="0"/>
        <v>1.7132074209012617E-2</v>
      </c>
      <c r="Z33" s="75">
        <f t="shared" si="0"/>
        <v>1.7132074209012617E-2</v>
      </c>
      <c r="AA33" s="75">
        <f>AA17</f>
        <v>1.7132074209012617E-2</v>
      </c>
    </row>
    <row r="34" spans="1:27" x14ac:dyDescent="0.2">
      <c r="A34" s="4">
        <f>MAX($A$9:A33)+1</f>
        <v>18</v>
      </c>
      <c r="B34" s="3" t="s">
        <v>17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</row>
    <row r="35" spans="1:27" x14ac:dyDescent="0.2">
      <c r="A35" s="4">
        <f>MAX($A$9:A34)+1</f>
        <v>19</v>
      </c>
      <c r="B35" s="13" t="s">
        <v>5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</row>
    <row r="36" spans="1:27" x14ac:dyDescent="0.2">
      <c r="A36" s="4"/>
      <c r="B36" s="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</row>
    <row r="37" spans="1:27" x14ac:dyDescent="0.2">
      <c r="A37" s="4">
        <f>MAX($A$9:A36)+1</f>
        <v>20</v>
      </c>
      <c r="B37" s="1" t="s">
        <v>14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</row>
    <row r="38" spans="1:27" x14ac:dyDescent="0.2">
      <c r="A38" s="4"/>
      <c r="B38" s="1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spans="1:27" s="28" customFormat="1" x14ac:dyDescent="0.2">
      <c r="A39" s="26" t="s">
        <v>7</v>
      </c>
      <c r="B39" s="27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2">
        <v>44197</v>
      </c>
      <c r="Q39" s="72">
        <v>44228</v>
      </c>
      <c r="R39" s="72">
        <v>44256</v>
      </c>
      <c r="S39" s="72">
        <v>44287</v>
      </c>
      <c r="T39" s="72">
        <v>44317</v>
      </c>
      <c r="U39" s="72">
        <v>44348</v>
      </c>
      <c r="V39" s="72">
        <v>44378</v>
      </c>
      <c r="W39" s="72">
        <v>44409</v>
      </c>
      <c r="X39" s="72">
        <v>44440</v>
      </c>
      <c r="Y39" s="72">
        <v>44470</v>
      </c>
      <c r="Z39" s="72">
        <v>44501</v>
      </c>
      <c r="AA39" s="72">
        <v>44531</v>
      </c>
    </row>
    <row r="40" spans="1:27" ht="13.5" thickBot="1" x14ac:dyDescent="0.25">
      <c r="A40" s="4">
        <f>MAX($A$9:A39)+1</f>
        <v>21</v>
      </c>
      <c r="B40" s="3" t="s">
        <v>56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</row>
    <row r="41" spans="1:27" ht="13.5" thickBot="1" x14ac:dyDescent="0.25">
      <c r="A41" s="4">
        <f>MAX($A$9:A40)+1</f>
        <v>22</v>
      </c>
      <c r="B41" s="3" t="s">
        <v>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25">
        <v>-300978.04769771459</v>
      </c>
    </row>
    <row r="43" spans="1:27" x14ac:dyDescent="0.2">
      <c r="B43" s="24" t="s">
        <v>40</v>
      </c>
      <c r="P43" s="77">
        <v>7.8111041399714837E-2</v>
      </c>
    </row>
  </sheetData>
  <pageMargins left="0.7" right="0.7" top="0.75" bottom="0.75" header="0.3" footer="0.3"/>
  <pageSetup scale="52" orientation="landscape" r:id="rId1"/>
  <headerFooter>
    <oddFooter>&amp;C&amp;"Arial,Regular"&amp;10PAGE 3_REDACTED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D37A4-8217-4E43-96FF-751D39C42699}">
  <sheetPr>
    <tabColor rgb="FFFFC000"/>
    <pageSetUpPr fitToPage="1"/>
  </sheetPr>
  <dimension ref="A1:AC43"/>
  <sheetViews>
    <sheetView view="pageBreakPreview" zoomScale="75" zoomScaleNormal="80" zoomScaleSheetLayoutView="75" workbookViewId="0">
      <selection activeCell="C44" sqref="C44"/>
    </sheetView>
  </sheetViews>
  <sheetFormatPr defaultColWidth="9.140625" defaultRowHeight="12.75" outlineLevelCol="1" x14ac:dyDescent="0.2"/>
  <cols>
    <col min="1" max="1" width="9.28515625" style="3" customWidth="1"/>
    <col min="2" max="2" width="41.7109375" style="3" customWidth="1"/>
    <col min="3" max="15" width="15.28515625" style="3" hidden="1" customWidth="1" outlineLevel="1"/>
    <col min="16" max="16" width="15.28515625" style="3" bestFit="1" customWidth="1" collapsed="1"/>
    <col min="17" max="21" width="15" style="3" bestFit="1" customWidth="1"/>
    <col min="22" max="23" width="15.28515625" style="3" bestFit="1" customWidth="1"/>
    <col min="24" max="24" width="15.7109375" style="3" bestFit="1" customWidth="1"/>
    <col min="25" max="25" width="15.28515625" style="3" bestFit="1" customWidth="1"/>
    <col min="26" max="26" width="15.7109375" style="3" bestFit="1" customWidth="1"/>
    <col min="27" max="27" width="15.28515625" style="3" bestFit="1" customWidth="1"/>
    <col min="28" max="28" width="9.140625" style="3"/>
    <col min="29" max="29" width="12" style="3" bestFit="1" customWidth="1"/>
    <col min="30" max="16384" width="9.140625" style="3"/>
  </cols>
  <sheetData>
    <row r="1" spans="1:29" x14ac:dyDescent="0.2">
      <c r="A1" s="98" t="s">
        <v>11</v>
      </c>
    </row>
    <row r="2" spans="1:29" x14ac:dyDescent="0.2">
      <c r="A2" s="98" t="s">
        <v>66</v>
      </c>
    </row>
    <row r="3" spans="1:29" x14ac:dyDescent="0.2">
      <c r="A3" s="98" t="s">
        <v>69</v>
      </c>
    </row>
    <row r="4" spans="1:29" x14ac:dyDescent="0.2">
      <c r="A4" s="98" t="s">
        <v>72</v>
      </c>
    </row>
    <row r="5" spans="1:29" x14ac:dyDescent="0.2">
      <c r="A5" s="98" t="s">
        <v>74</v>
      </c>
    </row>
    <row r="7" spans="1:29" s="28" customFormat="1" x14ac:dyDescent="0.2">
      <c r="A7" s="26" t="s">
        <v>6</v>
      </c>
      <c r="B7" s="27"/>
      <c r="C7" s="19">
        <v>43800</v>
      </c>
      <c r="D7" s="19">
        <v>43831</v>
      </c>
      <c r="E7" s="19">
        <v>43862</v>
      </c>
      <c r="F7" s="19">
        <v>43891</v>
      </c>
      <c r="G7" s="19">
        <v>43922</v>
      </c>
      <c r="H7" s="19">
        <v>43952</v>
      </c>
      <c r="I7" s="19">
        <v>43983</v>
      </c>
      <c r="J7" s="19">
        <v>44013</v>
      </c>
      <c r="K7" s="19">
        <v>44044</v>
      </c>
      <c r="L7" s="19">
        <v>44075</v>
      </c>
      <c r="M7" s="19">
        <v>44105</v>
      </c>
      <c r="N7" s="19">
        <v>44136</v>
      </c>
      <c r="O7" s="19">
        <v>44166</v>
      </c>
      <c r="P7" s="19">
        <v>44197</v>
      </c>
      <c r="Q7" s="19">
        <v>44228</v>
      </c>
      <c r="R7" s="19">
        <v>44256</v>
      </c>
      <c r="S7" s="19">
        <v>44287</v>
      </c>
      <c r="T7" s="19">
        <v>44317</v>
      </c>
      <c r="U7" s="19">
        <v>44348</v>
      </c>
      <c r="V7" s="19">
        <v>44378</v>
      </c>
      <c r="W7" s="19">
        <v>44409</v>
      </c>
      <c r="X7" s="19">
        <v>44440</v>
      </c>
      <c r="Y7" s="19">
        <v>44470</v>
      </c>
      <c r="Z7" s="19">
        <v>44501</v>
      </c>
      <c r="AA7" s="19">
        <v>44531</v>
      </c>
      <c r="AC7" s="43"/>
    </row>
    <row r="8" spans="1:29" x14ac:dyDescent="0.2">
      <c r="A8" s="2"/>
      <c r="B8" s="1" t="s">
        <v>0</v>
      </c>
      <c r="AC8" s="21"/>
    </row>
    <row r="9" spans="1:29" x14ac:dyDescent="0.2">
      <c r="A9" s="4">
        <v>1</v>
      </c>
      <c r="B9" s="3" t="s">
        <v>1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C9" s="22"/>
    </row>
    <row r="10" spans="1:29" x14ac:dyDescent="0.2">
      <c r="A10" s="4">
        <f>MAX($A$9:A9)+1</f>
        <v>2</v>
      </c>
      <c r="B10" s="3" t="s">
        <v>2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C10" s="21"/>
    </row>
    <row r="11" spans="1:29" x14ac:dyDescent="0.2">
      <c r="A11" s="4">
        <f>MAX($A$9:A10)+1</f>
        <v>3</v>
      </c>
      <c r="B11" s="3" t="s">
        <v>3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C11" s="21"/>
    </row>
    <row r="12" spans="1:29" x14ac:dyDescent="0.2">
      <c r="A12" s="4">
        <f>MAX($A$9:A11)+1</f>
        <v>4</v>
      </c>
      <c r="B12" s="13" t="s">
        <v>15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C12" s="21"/>
    </row>
    <row r="13" spans="1:29" x14ac:dyDescent="0.2">
      <c r="A13" s="4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C13" s="21"/>
    </row>
    <row r="14" spans="1:29" x14ac:dyDescent="0.2">
      <c r="A14" s="4">
        <f>MAX($A$9:A13)+1</f>
        <v>5</v>
      </c>
      <c r="B14" s="3" t="s">
        <v>61</v>
      </c>
      <c r="C14" s="16">
        <f>Variables!$D$10</f>
        <v>7.1691459999999999E-2</v>
      </c>
      <c r="D14" s="16">
        <f>Variables!$D$10</f>
        <v>7.1691459999999999E-2</v>
      </c>
      <c r="E14" s="16">
        <f>Variables!$D$10</f>
        <v>7.1691459999999999E-2</v>
      </c>
      <c r="F14" s="16">
        <f>Variables!$D$10</f>
        <v>7.1691459999999999E-2</v>
      </c>
      <c r="G14" s="16">
        <f>Variables!$D$10</f>
        <v>7.1691459999999999E-2</v>
      </c>
      <c r="H14" s="16">
        <f>Variables!$D$10</f>
        <v>7.1691459999999999E-2</v>
      </c>
      <c r="I14" s="16">
        <f>Variables!$D$10</f>
        <v>7.1691459999999999E-2</v>
      </c>
      <c r="J14" s="16">
        <f>Variables!$D$10</f>
        <v>7.1691459999999999E-2</v>
      </c>
      <c r="K14" s="16">
        <f>Variables!$D$10</f>
        <v>7.1691459999999999E-2</v>
      </c>
      <c r="L14" s="16">
        <f>Variables!$D$10</f>
        <v>7.1691459999999999E-2</v>
      </c>
      <c r="M14" s="16">
        <f>Variables!$D$10</f>
        <v>7.1691459999999999E-2</v>
      </c>
      <c r="N14" s="16">
        <f>Variables!$D$10</f>
        <v>7.1691459999999999E-2</v>
      </c>
      <c r="O14" s="16">
        <f>Variables!$D$10</f>
        <v>7.1691459999999999E-2</v>
      </c>
      <c r="P14" s="16">
        <f>Variables!$D$10</f>
        <v>7.1691459999999999E-2</v>
      </c>
      <c r="Q14" s="16">
        <f>Variables!$D$10</f>
        <v>7.1691459999999999E-2</v>
      </c>
      <c r="R14" s="16">
        <f>Variables!$D$10</f>
        <v>7.1691459999999999E-2</v>
      </c>
      <c r="S14" s="16">
        <f>Variables!$D$10</f>
        <v>7.1691459999999999E-2</v>
      </c>
      <c r="T14" s="16">
        <f>Variables!$D$10</f>
        <v>7.1691459999999999E-2</v>
      </c>
      <c r="U14" s="16">
        <f>Variables!$D$10</f>
        <v>7.1691459999999999E-2</v>
      </c>
      <c r="V14" s="16">
        <f>Variables!$D$10</f>
        <v>7.1691459999999999E-2</v>
      </c>
      <c r="W14" s="16">
        <f>Variables!$D$10</f>
        <v>7.1691459999999999E-2</v>
      </c>
      <c r="X14" s="16">
        <f>Variables!$D$10</f>
        <v>7.1691459999999999E-2</v>
      </c>
      <c r="Y14" s="16">
        <f>Variables!$D$10</f>
        <v>7.1691459999999999E-2</v>
      </c>
      <c r="Z14" s="16">
        <f>Variables!$D$10</f>
        <v>7.1691459999999999E-2</v>
      </c>
      <c r="AA14" s="16">
        <f>Variables!$D$10</f>
        <v>7.1691459999999999E-2</v>
      </c>
      <c r="AC14" s="21"/>
    </row>
    <row r="15" spans="1:29" x14ac:dyDescent="0.2">
      <c r="A15" s="4">
        <f>MAX($A$9:A14)+1</f>
        <v>6</v>
      </c>
      <c r="B15" s="3" t="s">
        <v>60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C15" s="21"/>
    </row>
    <row r="16" spans="1:29" x14ac:dyDescent="0.2">
      <c r="A16" s="4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C16" s="21"/>
    </row>
    <row r="17" spans="1:29" x14ac:dyDescent="0.2">
      <c r="A17" s="4">
        <f>MAX($A$9:A16)+1</f>
        <v>7</v>
      </c>
      <c r="B17" s="3" t="s">
        <v>38</v>
      </c>
      <c r="C17" s="23">
        <v>1.7471090080963977E-2</v>
      </c>
      <c r="D17" s="23">
        <v>1.7471090080963977E-2</v>
      </c>
      <c r="E17" s="23">
        <v>1.7471090080963977E-2</v>
      </c>
      <c r="F17" s="23">
        <v>1.7471090080963977E-2</v>
      </c>
      <c r="G17" s="23">
        <v>1.7471090080963977E-2</v>
      </c>
      <c r="H17" s="23">
        <v>1.7471090080963977E-2</v>
      </c>
      <c r="I17" s="23">
        <v>1.7471090080963977E-2</v>
      </c>
      <c r="J17" s="23">
        <v>1.7471090080963977E-2</v>
      </c>
      <c r="K17" s="23">
        <v>1.7471090080963977E-2</v>
      </c>
      <c r="L17" s="23">
        <v>1.7471090080963977E-2</v>
      </c>
      <c r="M17" s="23">
        <v>1.7471090080963977E-2</v>
      </c>
      <c r="N17" s="23">
        <v>1.7471090080963977E-2</v>
      </c>
      <c r="O17" s="23">
        <v>1.7471090080963977E-2</v>
      </c>
      <c r="P17" s="75">
        <v>1.7132074209012617E-2</v>
      </c>
      <c r="Q17" s="75">
        <v>1.7132074209012617E-2</v>
      </c>
      <c r="R17" s="75">
        <v>1.7132074209012617E-2</v>
      </c>
      <c r="S17" s="75">
        <v>1.7132074209012617E-2</v>
      </c>
      <c r="T17" s="75">
        <v>1.7132074209012617E-2</v>
      </c>
      <c r="U17" s="75">
        <v>1.7132074209012617E-2</v>
      </c>
      <c r="V17" s="75">
        <v>1.7132074209012617E-2</v>
      </c>
      <c r="W17" s="75">
        <v>1.7132074209012617E-2</v>
      </c>
      <c r="X17" s="75">
        <v>1.7132074209012617E-2</v>
      </c>
      <c r="Y17" s="75">
        <v>1.7132074209012617E-2</v>
      </c>
      <c r="Z17" s="75">
        <v>1.7132074209012617E-2</v>
      </c>
      <c r="AA17" s="75">
        <v>1.7132074209012617E-2</v>
      </c>
      <c r="AC17" s="21"/>
    </row>
    <row r="18" spans="1:29" x14ac:dyDescent="0.2">
      <c r="A18" s="4">
        <f>MAX($A$9:A17)+1</f>
        <v>8</v>
      </c>
      <c r="B18" s="3" t="s">
        <v>17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C18" s="21"/>
    </row>
    <row r="19" spans="1:29" x14ac:dyDescent="0.2">
      <c r="A19" s="4">
        <f>MAX($A$9:A18)+1</f>
        <v>9</v>
      </c>
      <c r="B19" s="13" t="s">
        <v>5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C19" s="21"/>
    </row>
    <row r="20" spans="1:29" x14ac:dyDescent="0.2">
      <c r="A20" s="4"/>
      <c r="B20" s="1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C20" s="21"/>
    </row>
    <row r="21" spans="1:29" x14ac:dyDescent="0.2">
      <c r="A21" s="4">
        <f>MAX($A$9:A20)+1</f>
        <v>10</v>
      </c>
      <c r="B21" s="1" t="s">
        <v>14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C21" s="21"/>
    </row>
    <row r="22" spans="1:29" x14ac:dyDescent="0.2">
      <c r="A22" s="4"/>
      <c r="B22" s="1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C22" s="21"/>
    </row>
    <row r="23" spans="1:29" s="28" customFormat="1" x14ac:dyDescent="0.2">
      <c r="A23" s="30" t="s">
        <v>39</v>
      </c>
      <c r="B23" s="27"/>
      <c r="C23" s="19">
        <v>43800</v>
      </c>
      <c r="D23" s="19">
        <v>43831</v>
      </c>
      <c r="E23" s="19">
        <v>43862</v>
      </c>
      <c r="F23" s="19">
        <v>43891</v>
      </c>
      <c r="G23" s="19">
        <v>43922</v>
      </c>
      <c r="H23" s="19">
        <v>43952</v>
      </c>
      <c r="I23" s="19">
        <v>43983</v>
      </c>
      <c r="J23" s="19">
        <v>44013</v>
      </c>
      <c r="K23" s="19">
        <v>44044</v>
      </c>
      <c r="L23" s="19">
        <v>44075</v>
      </c>
      <c r="M23" s="19">
        <v>44105</v>
      </c>
      <c r="N23" s="19">
        <v>44136</v>
      </c>
      <c r="O23" s="19">
        <v>44166</v>
      </c>
      <c r="P23" s="72">
        <v>44197</v>
      </c>
      <c r="Q23" s="72">
        <v>44228</v>
      </c>
      <c r="R23" s="72">
        <v>44256</v>
      </c>
      <c r="S23" s="72">
        <v>44287</v>
      </c>
      <c r="T23" s="72">
        <v>44317</v>
      </c>
      <c r="U23" s="72">
        <v>44348</v>
      </c>
      <c r="V23" s="72">
        <v>44378</v>
      </c>
      <c r="W23" s="72">
        <v>44409</v>
      </c>
      <c r="X23" s="72">
        <v>44440</v>
      </c>
      <c r="Y23" s="72">
        <v>44470</v>
      </c>
      <c r="Z23" s="72">
        <v>44501</v>
      </c>
      <c r="AA23" s="72">
        <v>44531</v>
      </c>
      <c r="AC23" s="43"/>
    </row>
    <row r="24" spans="1:29" x14ac:dyDescent="0.2">
      <c r="A24" s="2"/>
      <c r="B24" s="1" t="s">
        <v>0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C24" s="21"/>
    </row>
    <row r="25" spans="1:29" x14ac:dyDescent="0.2">
      <c r="A25" s="4">
        <f>MAX($A$9:A24)+1</f>
        <v>11</v>
      </c>
      <c r="B25" s="3" t="s">
        <v>1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C25" s="33"/>
    </row>
    <row r="26" spans="1:29" x14ac:dyDescent="0.2">
      <c r="A26" s="4">
        <f>MAX($A$9:A25)+1</f>
        <v>12</v>
      </c>
      <c r="B26" s="3" t="s">
        <v>2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</row>
    <row r="27" spans="1:29" x14ac:dyDescent="0.2">
      <c r="A27" s="4">
        <f>MAX($A$9:A26)+1</f>
        <v>13</v>
      </c>
      <c r="B27" s="3" t="s">
        <v>3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</row>
    <row r="28" spans="1:29" x14ac:dyDescent="0.2">
      <c r="A28" s="4">
        <f>MAX($A$9:A27)+1</f>
        <v>14</v>
      </c>
      <c r="B28" s="13" t="s">
        <v>15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</row>
    <row r="29" spans="1:29" x14ac:dyDescent="0.2">
      <c r="A29" s="4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9" x14ac:dyDescent="0.2">
      <c r="A30" s="4">
        <f>MAX($A$9:A29)+1</f>
        <v>15</v>
      </c>
      <c r="B30" s="3" t="s">
        <v>61</v>
      </c>
      <c r="C30" s="16">
        <f>Variables!$D$10</f>
        <v>7.1691459999999999E-2</v>
      </c>
      <c r="D30" s="16">
        <f>Variables!$D$10</f>
        <v>7.1691459999999999E-2</v>
      </c>
      <c r="E30" s="16">
        <f>Variables!$D$10</f>
        <v>7.1691459999999999E-2</v>
      </c>
      <c r="F30" s="16">
        <f>Variables!$D$10</f>
        <v>7.1691459999999999E-2</v>
      </c>
      <c r="G30" s="16">
        <f>Variables!$D$10</f>
        <v>7.1691459999999999E-2</v>
      </c>
      <c r="H30" s="16">
        <f>Variables!$D$10</f>
        <v>7.1691459999999999E-2</v>
      </c>
      <c r="I30" s="16">
        <f>Variables!$D$10</f>
        <v>7.1691459999999999E-2</v>
      </c>
      <c r="J30" s="16">
        <f>Variables!$D$10</f>
        <v>7.1691459999999999E-2</v>
      </c>
      <c r="K30" s="16">
        <f>Variables!$D$10</f>
        <v>7.1691459999999999E-2</v>
      </c>
      <c r="L30" s="16">
        <f>Variables!$D$10</f>
        <v>7.1691459999999999E-2</v>
      </c>
      <c r="M30" s="16">
        <f>Variables!$D$10</f>
        <v>7.1691459999999999E-2</v>
      </c>
      <c r="N30" s="16">
        <f>Variables!$D$10</f>
        <v>7.1691459999999999E-2</v>
      </c>
      <c r="O30" s="16">
        <f>Variables!$D$10</f>
        <v>7.1691459999999999E-2</v>
      </c>
      <c r="P30" s="16">
        <f>Variables!$D$10</f>
        <v>7.1691459999999999E-2</v>
      </c>
      <c r="Q30" s="16">
        <f>Variables!$D$10</f>
        <v>7.1691459999999999E-2</v>
      </c>
      <c r="R30" s="16">
        <f>Variables!$D$10</f>
        <v>7.1691459999999999E-2</v>
      </c>
      <c r="S30" s="16">
        <f>Variables!$D$10</f>
        <v>7.1691459999999999E-2</v>
      </c>
      <c r="T30" s="16">
        <f>Variables!$D$10</f>
        <v>7.1691459999999999E-2</v>
      </c>
      <c r="U30" s="16">
        <f>Variables!$D$10</f>
        <v>7.1691459999999999E-2</v>
      </c>
      <c r="V30" s="16">
        <f>Variables!$D$10</f>
        <v>7.1691459999999999E-2</v>
      </c>
      <c r="W30" s="16">
        <f>Variables!$D$10</f>
        <v>7.1691459999999999E-2</v>
      </c>
      <c r="X30" s="16">
        <f>Variables!$D$10</f>
        <v>7.1691459999999999E-2</v>
      </c>
      <c r="Y30" s="16">
        <f>Variables!$D$10</f>
        <v>7.1691459999999999E-2</v>
      </c>
      <c r="Z30" s="16">
        <f>Variables!$D$10</f>
        <v>7.1691459999999999E-2</v>
      </c>
      <c r="AA30" s="16">
        <f>Variables!$D$10</f>
        <v>7.1691459999999999E-2</v>
      </c>
    </row>
    <row r="31" spans="1:29" x14ac:dyDescent="0.2">
      <c r="A31" s="4">
        <f>MAX($A$9:A30)+1</f>
        <v>16</v>
      </c>
      <c r="B31" s="3" t="s">
        <v>60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</row>
    <row r="32" spans="1:29" x14ac:dyDescent="0.2">
      <c r="A32" s="4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x14ac:dyDescent="0.2">
      <c r="A33" s="4">
        <f>MAX($A$9:A32)+1</f>
        <v>17</v>
      </c>
      <c r="B33" s="3" t="s">
        <v>38</v>
      </c>
      <c r="C33" s="23">
        <f>C17</f>
        <v>1.7471090080963977E-2</v>
      </c>
      <c r="D33" s="23">
        <f t="shared" ref="D33:AA33" si="0">D17</f>
        <v>1.7471090080963977E-2</v>
      </c>
      <c r="E33" s="23">
        <f t="shared" si="0"/>
        <v>1.7471090080963977E-2</v>
      </c>
      <c r="F33" s="23">
        <f t="shared" si="0"/>
        <v>1.7471090080963977E-2</v>
      </c>
      <c r="G33" s="23">
        <f t="shared" si="0"/>
        <v>1.7471090080963977E-2</v>
      </c>
      <c r="H33" s="23">
        <f t="shared" si="0"/>
        <v>1.7471090080963977E-2</v>
      </c>
      <c r="I33" s="23">
        <f t="shared" si="0"/>
        <v>1.7471090080963977E-2</v>
      </c>
      <c r="J33" s="23">
        <f t="shared" si="0"/>
        <v>1.7471090080963977E-2</v>
      </c>
      <c r="K33" s="23">
        <f t="shared" si="0"/>
        <v>1.7471090080963977E-2</v>
      </c>
      <c r="L33" s="23">
        <f t="shared" si="0"/>
        <v>1.7471090080963977E-2</v>
      </c>
      <c r="M33" s="23">
        <f t="shared" si="0"/>
        <v>1.7471090080963977E-2</v>
      </c>
      <c r="N33" s="23">
        <f t="shared" si="0"/>
        <v>1.7471090080963977E-2</v>
      </c>
      <c r="O33" s="23">
        <f t="shared" si="0"/>
        <v>1.7471090080963977E-2</v>
      </c>
      <c r="P33" s="23">
        <f t="shared" si="0"/>
        <v>1.7132074209012617E-2</v>
      </c>
      <c r="Q33" s="23">
        <f t="shared" si="0"/>
        <v>1.7132074209012617E-2</v>
      </c>
      <c r="R33" s="23">
        <f t="shared" si="0"/>
        <v>1.7132074209012617E-2</v>
      </c>
      <c r="S33" s="23">
        <f t="shared" si="0"/>
        <v>1.7132074209012617E-2</v>
      </c>
      <c r="T33" s="23">
        <f t="shared" si="0"/>
        <v>1.7132074209012617E-2</v>
      </c>
      <c r="U33" s="23">
        <f t="shared" si="0"/>
        <v>1.7132074209012617E-2</v>
      </c>
      <c r="V33" s="23">
        <f t="shared" si="0"/>
        <v>1.7132074209012617E-2</v>
      </c>
      <c r="W33" s="23">
        <f t="shared" si="0"/>
        <v>1.7132074209012617E-2</v>
      </c>
      <c r="X33" s="23">
        <f t="shared" si="0"/>
        <v>1.7132074209012617E-2</v>
      </c>
      <c r="Y33" s="23">
        <f t="shared" si="0"/>
        <v>1.7132074209012617E-2</v>
      </c>
      <c r="Z33" s="23">
        <f t="shared" si="0"/>
        <v>1.7132074209012617E-2</v>
      </c>
      <c r="AA33" s="23">
        <f t="shared" si="0"/>
        <v>1.7132074209012617E-2</v>
      </c>
    </row>
    <row r="34" spans="1:27" x14ac:dyDescent="0.2">
      <c r="A34" s="4">
        <f>MAX($A$9:A33)+1</f>
        <v>18</v>
      </c>
      <c r="B34" s="3" t="s">
        <v>17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</row>
    <row r="35" spans="1:27" x14ac:dyDescent="0.2">
      <c r="A35" s="4">
        <f>MAX($A$9:A34)+1</f>
        <v>19</v>
      </c>
      <c r="B35" s="13" t="s">
        <v>5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</row>
    <row r="36" spans="1:27" x14ac:dyDescent="0.2">
      <c r="A36" s="4"/>
      <c r="B36" s="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</row>
    <row r="37" spans="1:27" x14ac:dyDescent="0.2">
      <c r="A37" s="4">
        <f>MAX($A$9:A36)+1</f>
        <v>20</v>
      </c>
      <c r="B37" s="1" t="s">
        <v>14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</row>
    <row r="38" spans="1:27" x14ac:dyDescent="0.2">
      <c r="A38" s="4"/>
      <c r="B38" s="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s="28" customFormat="1" x14ac:dyDescent="0.2">
      <c r="A39" s="26" t="s">
        <v>7</v>
      </c>
      <c r="B39" s="27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19">
        <v>44197</v>
      </c>
      <c r="Q39" s="19">
        <v>44228</v>
      </c>
      <c r="R39" s="19">
        <v>44256</v>
      </c>
      <c r="S39" s="19">
        <v>44287</v>
      </c>
      <c r="T39" s="19">
        <v>44317</v>
      </c>
      <c r="U39" s="19">
        <v>44348</v>
      </c>
      <c r="V39" s="19">
        <v>44378</v>
      </c>
      <c r="W39" s="19">
        <v>44409</v>
      </c>
      <c r="X39" s="19">
        <v>44440</v>
      </c>
      <c r="Y39" s="19">
        <v>44470</v>
      </c>
      <c r="Z39" s="19">
        <v>44501</v>
      </c>
      <c r="AA39" s="19">
        <v>44531</v>
      </c>
    </row>
    <row r="40" spans="1:27" ht="13.5" thickBot="1" x14ac:dyDescent="0.25">
      <c r="A40" s="4">
        <f>MAX($A$9:A39)+1</f>
        <v>21</v>
      </c>
      <c r="B40" s="3" t="s">
        <v>56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</row>
    <row r="41" spans="1:27" ht="13.5" thickBot="1" x14ac:dyDescent="0.25">
      <c r="A41" s="4">
        <f>MAX($A$9:A40)+1</f>
        <v>22</v>
      </c>
      <c r="B41" s="3" t="s">
        <v>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25">
        <v>48969.786483781107</v>
      </c>
    </row>
    <row r="43" spans="1:27" x14ac:dyDescent="0.2">
      <c r="B43" s="24" t="s">
        <v>40</v>
      </c>
      <c r="P43" s="25">
        <v>7.8111041399714837E-2</v>
      </c>
    </row>
  </sheetData>
  <pageMargins left="0.7" right="0.7" top="0.75" bottom="0.75" header="0.3" footer="0.3"/>
  <pageSetup scale="52" orientation="landscape" r:id="rId1"/>
  <headerFooter>
    <oddFooter>&amp;C&amp;"Arial,Regular"&amp;10PAGE 4_REDACTED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D223D-ED6B-4A37-8DAC-FAC07805E7AA}">
  <sheetPr>
    <tabColor rgb="FFFFC000"/>
    <pageSetUpPr fitToPage="1"/>
  </sheetPr>
  <dimension ref="A1:AC43"/>
  <sheetViews>
    <sheetView view="pageBreakPreview" zoomScale="75" zoomScaleNormal="84" zoomScaleSheetLayoutView="75" workbookViewId="0">
      <selection activeCell="C44" sqref="C44"/>
    </sheetView>
  </sheetViews>
  <sheetFormatPr defaultColWidth="9.140625" defaultRowHeight="12.75" outlineLevelCol="1" x14ac:dyDescent="0.2"/>
  <cols>
    <col min="1" max="1" width="8.5703125" style="3" customWidth="1"/>
    <col min="2" max="2" width="40.85546875" style="3" customWidth="1"/>
    <col min="3" max="15" width="15.28515625" style="3" hidden="1" customWidth="1" outlineLevel="1"/>
    <col min="16" max="16" width="15.28515625" style="3" bestFit="1" customWidth="1" collapsed="1"/>
    <col min="17" max="21" width="15" style="3" bestFit="1" customWidth="1"/>
    <col min="22" max="23" width="15.28515625" style="3" bestFit="1" customWidth="1"/>
    <col min="24" max="24" width="15.7109375" style="3" bestFit="1" customWidth="1"/>
    <col min="25" max="25" width="15.28515625" style="3" bestFit="1" customWidth="1"/>
    <col min="26" max="26" width="15.7109375" style="3" bestFit="1" customWidth="1"/>
    <col min="27" max="27" width="15.28515625" style="3" bestFit="1" customWidth="1"/>
    <col min="28" max="28" width="9.140625" style="3"/>
    <col min="29" max="29" width="12" style="3" bestFit="1" customWidth="1"/>
    <col min="30" max="16384" width="9.140625" style="3"/>
  </cols>
  <sheetData>
    <row r="1" spans="1:29" x14ac:dyDescent="0.2">
      <c r="A1" s="98" t="s">
        <v>11</v>
      </c>
    </row>
    <row r="2" spans="1:29" x14ac:dyDescent="0.2">
      <c r="A2" s="98" t="s">
        <v>66</v>
      </c>
    </row>
    <row r="3" spans="1:29" x14ac:dyDescent="0.2">
      <c r="A3" s="98" t="s">
        <v>69</v>
      </c>
    </row>
    <row r="4" spans="1:29" x14ac:dyDescent="0.2">
      <c r="A4" s="98" t="s">
        <v>73</v>
      </c>
    </row>
    <row r="5" spans="1:29" x14ac:dyDescent="0.2">
      <c r="A5" s="98" t="s">
        <v>74</v>
      </c>
    </row>
    <row r="7" spans="1:29" s="28" customFormat="1" x14ac:dyDescent="0.2">
      <c r="A7" s="26" t="s">
        <v>6</v>
      </c>
      <c r="B7" s="27"/>
      <c r="C7" s="19">
        <v>43800</v>
      </c>
      <c r="D7" s="19">
        <v>43831</v>
      </c>
      <c r="E7" s="19">
        <v>43862</v>
      </c>
      <c r="F7" s="19">
        <v>43891</v>
      </c>
      <c r="G7" s="19">
        <v>43922</v>
      </c>
      <c r="H7" s="19">
        <v>43952</v>
      </c>
      <c r="I7" s="19">
        <v>43983</v>
      </c>
      <c r="J7" s="19">
        <v>44013</v>
      </c>
      <c r="K7" s="19">
        <v>44044</v>
      </c>
      <c r="L7" s="19">
        <v>44075</v>
      </c>
      <c r="M7" s="19">
        <v>44105</v>
      </c>
      <c r="N7" s="19">
        <v>44136</v>
      </c>
      <c r="O7" s="19">
        <v>44166</v>
      </c>
      <c r="P7" s="19">
        <v>44197</v>
      </c>
      <c r="Q7" s="19">
        <v>44228</v>
      </c>
      <c r="R7" s="19">
        <v>44256</v>
      </c>
      <c r="S7" s="19">
        <v>44287</v>
      </c>
      <c r="T7" s="19">
        <v>44317</v>
      </c>
      <c r="U7" s="19">
        <v>44348</v>
      </c>
      <c r="V7" s="19">
        <v>44378</v>
      </c>
      <c r="W7" s="19">
        <v>44409</v>
      </c>
      <c r="X7" s="19">
        <v>44440</v>
      </c>
      <c r="Y7" s="19">
        <v>44470</v>
      </c>
      <c r="Z7" s="19">
        <v>44501</v>
      </c>
      <c r="AA7" s="19">
        <v>44531</v>
      </c>
      <c r="AC7" s="43"/>
    </row>
    <row r="8" spans="1:29" x14ac:dyDescent="0.2">
      <c r="A8" s="2"/>
      <c r="B8" s="1" t="s">
        <v>0</v>
      </c>
      <c r="AC8" s="21"/>
    </row>
    <row r="9" spans="1:29" x14ac:dyDescent="0.2">
      <c r="A9" s="4">
        <v>1</v>
      </c>
      <c r="B9" s="3" t="s">
        <v>1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C9" s="22"/>
    </row>
    <row r="10" spans="1:29" x14ac:dyDescent="0.2">
      <c r="A10" s="4">
        <f>MAX($A$9:A9)+1</f>
        <v>2</v>
      </c>
      <c r="B10" s="3" t="s">
        <v>2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C10" s="21"/>
    </row>
    <row r="11" spans="1:29" x14ac:dyDescent="0.2">
      <c r="A11" s="4">
        <f>MAX($A$9:A10)+1</f>
        <v>3</v>
      </c>
      <c r="B11" s="3" t="s">
        <v>3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C11" s="21"/>
    </row>
    <row r="12" spans="1:29" x14ac:dyDescent="0.2">
      <c r="A12" s="4">
        <f>MAX($A$9:A11)+1</f>
        <v>4</v>
      </c>
      <c r="B12" s="13" t="s">
        <v>15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C12" s="21"/>
    </row>
    <row r="13" spans="1:29" x14ac:dyDescent="0.2">
      <c r="A13" s="4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C13" s="21"/>
    </row>
    <row r="14" spans="1:29" x14ac:dyDescent="0.2">
      <c r="A14" s="4">
        <f>MAX($A$9:A13)+1</f>
        <v>5</v>
      </c>
      <c r="B14" s="3" t="s">
        <v>61</v>
      </c>
      <c r="C14" s="16">
        <f>Variables!$D$10</f>
        <v>7.1691459999999999E-2</v>
      </c>
      <c r="D14" s="16">
        <f>Variables!$D$10</f>
        <v>7.1691459999999999E-2</v>
      </c>
      <c r="E14" s="16">
        <f>Variables!$D$10</f>
        <v>7.1691459999999999E-2</v>
      </c>
      <c r="F14" s="16">
        <f>Variables!$D$10</f>
        <v>7.1691459999999999E-2</v>
      </c>
      <c r="G14" s="16">
        <f>Variables!$D$10</f>
        <v>7.1691459999999999E-2</v>
      </c>
      <c r="H14" s="16">
        <f>Variables!$D$10</f>
        <v>7.1691459999999999E-2</v>
      </c>
      <c r="I14" s="16">
        <f>Variables!$D$10</f>
        <v>7.1691459999999999E-2</v>
      </c>
      <c r="J14" s="16">
        <f>Variables!$D$10</f>
        <v>7.1691459999999999E-2</v>
      </c>
      <c r="K14" s="16">
        <f>Variables!$D$10</f>
        <v>7.1691459999999999E-2</v>
      </c>
      <c r="L14" s="16">
        <f>Variables!$D$10</f>
        <v>7.1691459999999999E-2</v>
      </c>
      <c r="M14" s="16">
        <f>Variables!$D$10</f>
        <v>7.1691459999999999E-2</v>
      </c>
      <c r="N14" s="16">
        <f>Variables!$D$10</f>
        <v>7.1691459999999999E-2</v>
      </c>
      <c r="O14" s="16">
        <f>Variables!$D$10</f>
        <v>7.1691459999999999E-2</v>
      </c>
      <c r="P14" s="16">
        <f>Variables!$D$10</f>
        <v>7.1691459999999999E-2</v>
      </c>
      <c r="Q14" s="16">
        <f>Variables!$D$10</f>
        <v>7.1691459999999999E-2</v>
      </c>
      <c r="R14" s="16">
        <f>Variables!$D$10</f>
        <v>7.1691459999999999E-2</v>
      </c>
      <c r="S14" s="16">
        <f>Variables!$D$10</f>
        <v>7.1691459999999999E-2</v>
      </c>
      <c r="T14" s="16">
        <f>Variables!$D$10</f>
        <v>7.1691459999999999E-2</v>
      </c>
      <c r="U14" s="16">
        <f>Variables!$D$10</f>
        <v>7.1691459999999999E-2</v>
      </c>
      <c r="V14" s="16">
        <f>Variables!$D$10</f>
        <v>7.1691459999999999E-2</v>
      </c>
      <c r="W14" s="16">
        <f>Variables!$D$10</f>
        <v>7.1691459999999999E-2</v>
      </c>
      <c r="X14" s="16">
        <f>Variables!$D$10</f>
        <v>7.1691459999999999E-2</v>
      </c>
      <c r="Y14" s="16">
        <f>Variables!$D$10</f>
        <v>7.1691459999999999E-2</v>
      </c>
      <c r="Z14" s="16">
        <f>Variables!$D$10</f>
        <v>7.1691459999999999E-2</v>
      </c>
      <c r="AA14" s="16">
        <f>Variables!$D$10</f>
        <v>7.1691459999999999E-2</v>
      </c>
      <c r="AC14" s="21"/>
    </row>
    <row r="15" spans="1:29" x14ac:dyDescent="0.2">
      <c r="A15" s="4">
        <f>MAX($A$9:A14)+1</f>
        <v>6</v>
      </c>
      <c r="B15" s="3" t="s">
        <v>60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C15" s="21"/>
    </row>
    <row r="16" spans="1:29" x14ac:dyDescent="0.2">
      <c r="A16" s="4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C16" s="21"/>
    </row>
    <row r="17" spans="1:29" x14ac:dyDescent="0.2">
      <c r="A17" s="4">
        <f>MAX($A$9:A16)+1</f>
        <v>7</v>
      </c>
      <c r="B17" s="3" t="s">
        <v>38</v>
      </c>
      <c r="C17" s="23">
        <v>1.7471090080963977E-2</v>
      </c>
      <c r="D17" s="23">
        <v>1.7471090080963977E-2</v>
      </c>
      <c r="E17" s="23">
        <v>1.7471090080963977E-2</v>
      </c>
      <c r="F17" s="23">
        <v>1.7471090080963977E-2</v>
      </c>
      <c r="G17" s="23">
        <v>1.7471090080963977E-2</v>
      </c>
      <c r="H17" s="23">
        <v>1.7471090080963977E-2</v>
      </c>
      <c r="I17" s="23">
        <v>1.7471090080963977E-2</v>
      </c>
      <c r="J17" s="23">
        <v>1.7471090080963977E-2</v>
      </c>
      <c r="K17" s="23">
        <v>1.7471090080963977E-2</v>
      </c>
      <c r="L17" s="23">
        <v>1.7471090080963977E-2</v>
      </c>
      <c r="M17" s="23">
        <v>1.7471090080963977E-2</v>
      </c>
      <c r="N17" s="23">
        <v>1.7471090080963977E-2</v>
      </c>
      <c r="O17" s="23">
        <v>1.7471090080963977E-2</v>
      </c>
      <c r="P17" s="75">
        <v>1.7132074209012617E-2</v>
      </c>
      <c r="Q17" s="75">
        <v>1.7132074209012617E-2</v>
      </c>
      <c r="R17" s="75">
        <v>1.7132074209012617E-2</v>
      </c>
      <c r="S17" s="75">
        <v>1.7132074209012617E-2</v>
      </c>
      <c r="T17" s="75">
        <v>1.7132074209012617E-2</v>
      </c>
      <c r="U17" s="75">
        <v>1.7132074209012617E-2</v>
      </c>
      <c r="V17" s="75">
        <v>1.7132074209012617E-2</v>
      </c>
      <c r="W17" s="75">
        <v>1.7132074209012617E-2</v>
      </c>
      <c r="X17" s="75">
        <v>1.7132074209012617E-2</v>
      </c>
      <c r="Y17" s="75">
        <v>1.7132074209012617E-2</v>
      </c>
      <c r="Z17" s="75">
        <v>1.7132074209012617E-2</v>
      </c>
      <c r="AA17" s="75">
        <v>1.7132074209012617E-2</v>
      </c>
      <c r="AC17" s="21"/>
    </row>
    <row r="18" spans="1:29" x14ac:dyDescent="0.2">
      <c r="A18" s="4">
        <f>MAX($A$9:A17)+1</f>
        <v>8</v>
      </c>
      <c r="B18" s="3" t="s">
        <v>17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C18" s="21"/>
    </row>
    <row r="19" spans="1:29" x14ac:dyDescent="0.2">
      <c r="A19" s="4">
        <f>MAX($A$9:A18)+1</f>
        <v>9</v>
      </c>
      <c r="B19" s="13" t="s">
        <v>5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C19" s="21"/>
    </row>
    <row r="20" spans="1:29" x14ac:dyDescent="0.2">
      <c r="A20" s="4"/>
      <c r="B20" s="1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C20" s="21"/>
    </row>
    <row r="21" spans="1:29" x14ac:dyDescent="0.2">
      <c r="A21" s="4">
        <f>MAX($A$9:A20)+1</f>
        <v>10</v>
      </c>
      <c r="B21" s="1" t="s">
        <v>14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C21" s="21"/>
    </row>
    <row r="22" spans="1:29" x14ac:dyDescent="0.2">
      <c r="A22" s="4"/>
      <c r="B22" s="1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C22" s="21"/>
    </row>
    <row r="23" spans="1:29" s="28" customFormat="1" x14ac:dyDescent="0.2">
      <c r="A23" s="30" t="s">
        <v>39</v>
      </c>
      <c r="B23" s="27"/>
      <c r="C23" s="19">
        <v>43800</v>
      </c>
      <c r="D23" s="19">
        <v>43831</v>
      </c>
      <c r="E23" s="19">
        <v>43862</v>
      </c>
      <c r="F23" s="19">
        <v>43891</v>
      </c>
      <c r="G23" s="19">
        <v>43922</v>
      </c>
      <c r="H23" s="19">
        <v>43952</v>
      </c>
      <c r="I23" s="19">
        <v>43983</v>
      </c>
      <c r="J23" s="19">
        <v>44013</v>
      </c>
      <c r="K23" s="19">
        <v>44044</v>
      </c>
      <c r="L23" s="19">
        <v>44075</v>
      </c>
      <c r="M23" s="19">
        <v>44105</v>
      </c>
      <c r="N23" s="19">
        <v>44136</v>
      </c>
      <c r="O23" s="19">
        <v>44166</v>
      </c>
      <c r="P23" s="72">
        <v>44197</v>
      </c>
      <c r="Q23" s="72">
        <v>44228</v>
      </c>
      <c r="R23" s="72">
        <v>44256</v>
      </c>
      <c r="S23" s="72">
        <v>44287</v>
      </c>
      <c r="T23" s="72">
        <v>44317</v>
      </c>
      <c r="U23" s="72">
        <v>44348</v>
      </c>
      <c r="V23" s="72">
        <v>44378</v>
      </c>
      <c r="W23" s="72">
        <v>44409</v>
      </c>
      <c r="X23" s="72">
        <v>44440</v>
      </c>
      <c r="Y23" s="72">
        <v>44470</v>
      </c>
      <c r="Z23" s="72">
        <v>44501</v>
      </c>
      <c r="AA23" s="72">
        <v>44531</v>
      </c>
      <c r="AC23" s="43"/>
    </row>
    <row r="24" spans="1:29" x14ac:dyDescent="0.2">
      <c r="A24" s="2"/>
      <c r="B24" s="1" t="s">
        <v>0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C24" s="21"/>
    </row>
    <row r="25" spans="1:29" x14ac:dyDescent="0.2">
      <c r="A25" s="4">
        <f>MAX($A$9:A24)+1</f>
        <v>11</v>
      </c>
      <c r="B25" s="3" t="s">
        <v>1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C25" s="33"/>
    </row>
    <row r="26" spans="1:29" x14ac:dyDescent="0.2">
      <c r="A26" s="4">
        <f>MAX($A$9:A25)+1</f>
        <v>12</v>
      </c>
      <c r="B26" s="3" t="s">
        <v>2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</row>
    <row r="27" spans="1:29" x14ac:dyDescent="0.2">
      <c r="A27" s="4">
        <f>MAX($A$9:A26)+1</f>
        <v>13</v>
      </c>
      <c r="B27" s="3" t="s">
        <v>3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</row>
    <row r="28" spans="1:29" x14ac:dyDescent="0.2">
      <c r="A28" s="4">
        <f>MAX($A$9:A27)+1</f>
        <v>14</v>
      </c>
      <c r="B28" s="13" t="s">
        <v>15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</row>
    <row r="29" spans="1:29" x14ac:dyDescent="0.2">
      <c r="A29" s="4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9" x14ac:dyDescent="0.2">
      <c r="A30" s="4">
        <f>MAX($A$25:A29)+1</f>
        <v>15</v>
      </c>
      <c r="B30" s="3" t="s">
        <v>61</v>
      </c>
      <c r="C30" s="16">
        <f>Variables!$D$10</f>
        <v>7.1691459999999999E-2</v>
      </c>
      <c r="D30" s="16">
        <f>Variables!$D$10</f>
        <v>7.1691459999999999E-2</v>
      </c>
      <c r="E30" s="16">
        <f>Variables!$D$10</f>
        <v>7.1691459999999999E-2</v>
      </c>
      <c r="F30" s="16">
        <f>Variables!$D$10</f>
        <v>7.1691459999999999E-2</v>
      </c>
      <c r="G30" s="16">
        <f>Variables!$D$10</f>
        <v>7.1691459999999999E-2</v>
      </c>
      <c r="H30" s="16">
        <f>Variables!$D$10</f>
        <v>7.1691459999999999E-2</v>
      </c>
      <c r="I30" s="16">
        <f>Variables!$D$10</f>
        <v>7.1691459999999999E-2</v>
      </c>
      <c r="J30" s="16">
        <f>Variables!$D$10</f>
        <v>7.1691459999999999E-2</v>
      </c>
      <c r="K30" s="16">
        <f>Variables!$D$10</f>
        <v>7.1691459999999999E-2</v>
      </c>
      <c r="L30" s="16">
        <f>Variables!$D$10</f>
        <v>7.1691459999999999E-2</v>
      </c>
      <c r="M30" s="16">
        <f>Variables!$D$10</f>
        <v>7.1691459999999999E-2</v>
      </c>
      <c r="N30" s="16">
        <f>Variables!$D$10</f>
        <v>7.1691459999999999E-2</v>
      </c>
      <c r="O30" s="16">
        <f>Variables!$D$10</f>
        <v>7.1691459999999999E-2</v>
      </c>
      <c r="P30" s="16">
        <f>Variables!$D$10</f>
        <v>7.1691459999999999E-2</v>
      </c>
      <c r="Q30" s="16">
        <f>Variables!$D$10</f>
        <v>7.1691459999999999E-2</v>
      </c>
      <c r="R30" s="16">
        <f>Variables!$D$10</f>
        <v>7.1691459999999999E-2</v>
      </c>
      <c r="S30" s="16">
        <f>Variables!$D$10</f>
        <v>7.1691459999999999E-2</v>
      </c>
      <c r="T30" s="16">
        <f>Variables!$D$10</f>
        <v>7.1691459999999999E-2</v>
      </c>
      <c r="U30" s="16">
        <f>Variables!$D$10</f>
        <v>7.1691459999999999E-2</v>
      </c>
      <c r="V30" s="16">
        <f>Variables!$D$10</f>
        <v>7.1691459999999999E-2</v>
      </c>
      <c r="W30" s="16">
        <f>Variables!$D$10</f>
        <v>7.1691459999999999E-2</v>
      </c>
      <c r="X30" s="16">
        <f>Variables!$D$10</f>
        <v>7.1691459999999999E-2</v>
      </c>
      <c r="Y30" s="16">
        <f>Variables!$D$10</f>
        <v>7.1691459999999999E-2</v>
      </c>
      <c r="Z30" s="16">
        <f>Variables!$D$10</f>
        <v>7.1691459999999999E-2</v>
      </c>
      <c r="AA30" s="16">
        <f>Variables!$D$10</f>
        <v>7.1691459999999999E-2</v>
      </c>
    </row>
    <row r="31" spans="1:29" x14ac:dyDescent="0.2">
      <c r="A31" s="4">
        <f>MAX($A$25:A30)+1</f>
        <v>16</v>
      </c>
      <c r="B31" s="3" t="s">
        <v>60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</row>
    <row r="32" spans="1:29" x14ac:dyDescent="0.2">
      <c r="A32" s="4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x14ac:dyDescent="0.2">
      <c r="A33" s="4">
        <f>MAX($A$9:A32)+1</f>
        <v>17</v>
      </c>
      <c r="B33" s="3" t="s">
        <v>38</v>
      </c>
      <c r="C33" s="23">
        <f>C17</f>
        <v>1.7471090080963977E-2</v>
      </c>
      <c r="D33" s="23">
        <f t="shared" ref="D33:AA33" si="0">D17</f>
        <v>1.7471090080963977E-2</v>
      </c>
      <c r="E33" s="23">
        <f t="shared" si="0"/>
        <v>1.7471090080963977E-2</v>
      </c>
      <c r="F33" s="23">
        <f t="shared" si="0"/>
        <v>1.7471090080963977E-2</v>
      </c>
      <c r="G33" s="23">
        <f t="shared" si="0"/>
        <v>1.7471090080963977E-2</v>
      </c>
      <c r="H33" s="23">
        <f t="shared" si="0"/>
        <v>1.7471090080963977E-2</v>
      </c>
      <c r="I33" s="23">
        <f t="shared" si="0"/>
        <v>1.7471090080963977E-2</v>
      </c>
      <c r="J33" s="23">
        <f t="shared" si="0"/>
        <v>1.7471090080963977E-2</v>
      </c>
      <c r="K33" s="23">
        <f t="shared" si="0"/>
        <v>1.7471090080963977E-2</v>
      </c>
      <c r="L33" s="23">
        <f t="shared" si="0"/>
        <v>1.7471090080963977E-2</v>
      </c>
      <c r="M33" s="23">
        <f t="shared" si="0"/>
        <v>1.7471090080963977E-2</v>
      </c>
      <c r="N33" s="23">
        <f t="shared" si="0"/>
        <v>1.7471090080963977E-2</v>
      </c>
      <c r="O33" s="23">
        <f t="shared" si="0"/>
        <v>1.7471090080963977E-2</v>
      </c>
      <c r="P33" s="23">
        <f t="shared" si="0"/>
        <v>1.7132074209012617E-2</v>
      </c>
      <c r="Q33" s="23">
        <f t="shared" si="0"/>
        <v>1.7132074209012617E-2</v>
      </c>
      <c r="R33" s="23">
        <f t="shared" si="0"/>
        <v>1.7132074209012617E-2</v>
      </c>
      <c r="S33" s="23">
        <f t="shared" si="0"/>
        <v>1.7132074209012617E-2</v>
      </c>
      <c r="T33" s="23">
        <f t="shared" si="0"/>
        <v>1.7132074209012617E-2</v>
      </c>
      <c r="U33" s="23">
        <f t="shared" si="0"/>
        <v>1.7132074209012617E-2</v>
      </c>
      <c r="V33" s="23">
        <f t="shared" si="0"/>
        <v>1.7132074209012617E-2</v>
      </c>
      <c r="W33" s="23">
        <f t="shared" si="0"/>
        <v>1.7132074209012617E-2</v>
      </c>
      <c r="X33" s="23">
        <f t="shared" si="0"/>
        <v>1.7132074209012617E-2</v>
      </c>
      <c r="Y33" s="23">
        <f t="shared" si="0"/>
        <v>1.7132074209012617E-2</v>
      </c>
      <c r="Z33" s="23">
        <f t="shared" si="0"/>
        <v>1.7132074209012617E-2</v>
      </c>
      <c r="AA33" s="23">
        <f t="shared" si="0"/>
        <v>1.7132074209012617E-2</v>
      </c>
    </row>
    <row r="34" spans="1:27" x14ac:dyDescent="0.2">
      <c r="A34" s="4">
        <f>MAX($A$9:A33)+1</f>
        <v>18</v>
      </c>
      <c r="B34" s="3" t="s">
        <v>17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</row>
    <row r="35" spans="1:27" x14ac:dyDescent="0.2">
      <c r="A35" s="4">
        <f>MAX($A$25:A34)+1</f>
        <v>19</v>
      </c>
      <c r="B35" s="13" t="s">
        <v>5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</row>
    <row r="36" spans="1:27" x14ac:dyDescent="0.2">
      <c r="A36" s="4"/>
      <c r="B36" s="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</row>
    <row r="37" spans="1:27" x14ac:dyDescent="0.2">
      <c r="A37" s="4">
        <f>MAX($A$9:A36)+1</f>
        <v>20</v>
      </c>
      <c r="B37" s="1" t="s">
        <v>14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</row>
    <row r="38" spans="1:27" x14ac:dyDescent="0.2">
      <c r="A38" s="4"/>
      <c r="B38" s="1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spans="1:27" s="28" customFormat="1" x14ac:dyDescent="0.2">
      <c r="A39" s="26" t="s">
        <v>7</v>
      </c>
      <c r="B39" s="27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19">
        <v>44197</v>
      </c>
      <c r="Q39" s="19">
        <v>44228</v>
      </c>
      <c r="R39" s="19">
        <v>44256</v>
      </c>
      <c r="S39" s="19">
        <v>44287</v>
      </c>
      <c r="T39" s="19">
        <v>44317</v>
      </c>
      <c r="U39" s="19">
        <v>44348</v>
      </c>
      <c r="V39" s="19">
        <v>44378</v>
      </c>
      <c r="W39" s="19">
        <v>44409</v>
      </c>
      <c r="X39" s="19">
        <v>44440</v>
      </c>
      <c r="Y39" s="19">
        <v>44470</v>
      </c>
      <c r="Z39" s="19">
        <v>44501</v>
      </c>
      <c r="AA39" s="19">
        <v>44531</v>
      </c>
    </row>
    <row r="40" spans="1:27" ht="13.5" thickBot="1" x14ac:dyDescent="0.25">
      <c r="A40" s="4">
        <f>MAX($A$9:A39)+1</f>
        <v>21</v>
      </c>
      <c r="B40" s="3" t="s">
        <v>58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</row>
    <row r="41" spans="1:27" ht="13.5" thickBot="1" x14ac:dyDescent="0.25">
      <c r="A41" s="4">
        <f>MAX($A$9:A40)+1</f>
        <v>22</v>
      </c>
      <c r="B41" s="3" t="s">
        <v>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25">
        <v>-5035.6254672433224</v>
      </c>
    </row>
    <row r="43" spans="1:27" x14ac:dyDescent="0.2">
      <c r="B43" s="24" t="s">
        <v>40</v>
      </c>
      <c r="P43" s="25">
        <v>7.8111041399714837E-2</v>
      </c>
    </row>
  </sheetData>
  <pageMargins left="0.7" right="0.7" top="0.75" bottom="0.75" header="0.3" footer="0.3"/>
  <pageSetup scale="52" orientation="landscape" r:id="rId1"/>
  <headerFooter>
    <oddFooter>&amp;C&amp;"Arial,Regular"&amp;10PAGE 5_REDACTED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58051-7E71-44DE-A976-DB9238302116}">
  <sheetPr>
    <tabColor rgb="FF00B0F0"/>
    <pageSetUpPr fitToPage="1"/>
  </sheetPr>
  <dimension ref="A1:AC43"/>
  <sheetViews>
    <sheetView view="pageBreakPreview" zoomScale="75" zoomScaleNormal="80" zoomScaleSheetLayoutView="75" workbookViewId="0">
      <selection activeCell="C44" sqref="C44"/>
    </sheetView>
  </sheetViews>
  <sheetFormatPr defaultColWidth="9.140625" defaultRowHeight="12.75" outlineLevelCol="1" x14ac:dyDescent="0.2"/>
  <cols>
    <col min="1" max="1" width="10.85546875" style="3" customWidth="1"/>
    <col min="2" max="2" width="40.85546875" style="3" customWidth="1"/>
    <col min="3" max="15" width="15.28515625" style="3" hidden="1" customWidth="1" outlineLevel="1"/>
    <col min="16" max="16" width="15.28515625" style="3" bestFit="1" customWidth="1" collapsed="1"/>
    <col min="17" max="21" width="15" style="3" bestFit="1" customWidth="1"/>
    <col min="22" max="23" width="15.28515625" style="3" bestFit="1" customWidth="1"/>
    <col min="24" max="24" width="15.7109375" style="3" bestFit="1" customWidth="1"/>
    <col min="25" max="25" width="15.28515625" style="3" bestFit="1" customWidth="1"/>
    <col min="26" max="26" width="15.7109375" style="3" bestFit="1" customWidth="1"/>
    <col min="27" max="27" width="15.28515625" style="3" bestFit="1" customWidth="1"/>
    <col min="28" max="28" width="9.140625" style="3"/>
    <col min="29" max="29" width="12" style="3" bestFit="1" customWidth="1"/>
    <col min="30" max="16384" width="9.140625" style="3"/>
  </cols>
  <sheetData>
    <row r="1" spans="1:29" x14ac:dyDescent="0.2">
      <c r="A1" s="98" t="s">
        <v>11</v>
      </c>
    </row>
    <row r="2" spans="1:29" x14ac:dyDescent="0.2">
      <c r="A2" s="98" t="s">
        <v>66</v>
      </c>
    </row>
    <row r="3" spans="1:29" x14ac:dyDescent="0.2">
      <c r="A3" s="98" t="s">
        <v>69</v>
      </c>
    </row>
    <row r="4" spans="1:29" x14ac:dyDescent="0.2">
      <c r="A4" s="98" t="s">
        <v>19</v>
      </c>
    </row>
    <row r="5" spans="1:29" x14ac:dyDescent="0.2">
      <c r="A5" s="98" t="s">
        <v>74</v>
      </c>
    </row>
    <row r="7" spans="1:29" s="28" customFormat="1" x14ac:dyDescent="0.2">
      <c r="A7" s="26" t="s">
        <v>6</v>
      </c>
      <c r="B7" s="27"/>
      <c r="C7" s="19">
        <v>43800</v>
      </c>
      <c r="D7" s="19">
        <v>43831</v>
      </c>
      <c r="E7" s="19">
        <v>43862</v>
      </c>
      <c r="F7" s="19">
        <v>43891</v>
      </c>
      <c r="G7" s="19">
        <v>43922</v>
      </c>
      <c r="H7" s="19">
        <v>43952</v>
      </c>
      <c r="I7" s="19">
        <v>43983</v>
      </c>
      <c r="J7" s="19">
        <v>44013</v>
      </c>
      <c r="K7" s="19">
        <v>44044</v>
      </c>
      <c r="L7" s="19">
        <v>44075</v>
      </c>
      <c r="M7" s="19">
        <v>44105</v>
      </c>
      <c r="N7" s="19">
        <v>44136</v>
      </c>
      <c r="O7" s="19">
        <v>44166</v>
      </c>
      <c r="P7" s="19">
        <v>44197</v>
      </c>
      <c r="Q7" s="19">
        <v>44228</v>
      </c>
      <c r="R7" s="19">
        <v>44256</v>
      </c>
      <c r="S7" s="19">
        <v>44287</v>
      </c>
      <c r="T7" s="19">
        <v>44317</v>
      </c>
      <c r="U7" s="19">
        <v>44348</v>
      </c>
      <c r="V7" s="19">
        <v>44378</v>
      </c>
      <c r="W7" s="19">
        <v>44409</v>
      </c>
      <c r="X7" s="19">
        <v>44440</v>
      </c>
      <c r="Y7" s="19">
        <v>44470</v>
      </c>
      <c r="Z7" s="19">
        <v>44501</v>
      </c>
      <c r="AA7" s="19">
        <v>44531</v>
      </c>
      <c r="AC7" s="43"/>
    </row>
    <row r="8" spans="1:29" x14ac:dyDescent="0.2">
      <c r="A8" s="2"/>
      <c r="B8" s="1" t="s">
        <v>0</v>
      </c>
      <c r="AC8" s="21"/>
    </row>
    <row r="9" spans="1:29" x14ac:dyDescent="0.2">
      <c r="A9" s="4">
        <v>1</v>
      </c>
      <c r="B9" s="3" t="s">
        <v>1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C9" s="22"/>
    </row>
    <row r="10" spans="1:29" x14ac:dyDescent="0.2">
      <c r="A10" s="4">
        <f>MAX($A$9:A9)+1</f>
        <v>2</v>
      </c>
      <c r="B10" s="3" t="s">
        <v>2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C10" s="21"/>
    </row>
    <row r="11" spans="1:29" x14ac:dyDescent="0.2">
      <c r="A11" s="4">
        <f>MAX($A$9:A10)+1</f>
        <v>3</v>
      </c>
      <c r="B11" s="3" t="s">
        <v>3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C11" s="21"/>
    </row>
    <row r="12" spans="1:29" x14ac:dyDescent="0.2">
      <c r="A12" s="4">
        <f>MAX($A$9:A11)+1</f>
        <v>4</v>
      </c>
      <c r="B12" s="13" t="s">
        <v>15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C12" s="21"/>
    </row>
    <row r="13" spans="1:29" x14ac:dyDescent="0.2">
      <c r="A13" s="4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C13" s="21"/>
    </row>
    <row r="14" spans="1:29" x14ac:dyDescent="0.2">
      <c r="A14" s="4">
        <f>MAX($A$9:A13)+1</f>
        <v>5</v>
      </c>
      <c r="B14" s="3" t="s">
        <v>61</v>
      </c>
      <c r="C14" s="16">
        <f>Variables!$D$10</f>
        <v>7.1691459999999999E-2</v>
      </c>
      <c r="D14" s="16">
        <f>Variables!$D$10</f>
        <v>7.1691459999999999E-2</v>
      </c>
      <c r="E14" s="16">
        <f>Variables!$D$10</f>
        <v>7.1691459999999999E-2</v>
      </c>
      <c r="F14" s="16">
        <f>Variables!$D$10</f>
        <v>7.1691459999999999E-2</v>
      </c>
      <c r="G14" s="16">
        <f>Variables!$D$10</f>
        <v>7.1691459999999999E-2</v>
      </c>
      <c r="H14" s="16">
        <f>Variables!$D$10</f>
        <v>7.1691459999999999E-2</v>
      </c>
      <c r="I14" s="16">
        <f>Variables!$D$10</f>
        <v>7.1691459999999999E-2</v>
      </c>
      <c r="J14" s="16">
        <f>Variables!$D$10</f>
        <v>7.1691459999999999E-2</v>
      </c>
      <c r="K14" s="16">
        <f>Variables!$D$10</f>
        <v>7.1691459999999999E-2</v>
      </c>
      <c r="L14" s="16">
        <f>Variables!$D$10</f>
        <v>7.1691459999999999E-2</v>
      </c>
      <c r="M14" s="16">
        <f>Variables!$D$10</f>
        <v>7.1691459999999999E-2</v>
      </c>
      <c r="N14" s="16">
        <f>Variables!$D$10</f>
        <v>7.1691459999999999E-2</v>
      </c>
      <c r="O14" s="16">
        <f>Variables!$D$10</f>
        <v>7.1691459999999999E-2</v>
      </c>
      <c r="P14" s="16">
        <f>Variables!$D$10</f>
        <v>7.1691459999999999E-2</v>
      </c>
      <c r="Q14" s="16">
        <f>Variables!$D$10</f>
        <v>7.1691459999999999E-2</v>
      </c>
      <c r="R14" s="16">
        <f>Variables!$D$10</f>
        <v>7.1691459999999999E-2</v>
      </c>
      <c r="S14" s="16">
        <f>Variables!$D$10</f>
        <v>7.1691459999999999E-2</v>
      </c>
      <c r="T14" s="16">
        <f>Variables!$D$10</f>
        <v>7.1691459999999999E-2</v>
      </c>
      <c r="U14" s="16">
        <f>Variables!$D$10</f>
        <v>7.1691459999999999E-2</v>
      </c>
      <c r="V14" s="16">
        <f>Variables!$D$10</f>
        <v>7.1691459999999999E-2</v>
      </c>
      <c r="W14" s="16">
        <f>Variables!$D$10</f>
        <v>7.1691459999999999E-2</v>
      </c>
      <c r="X14" s="16">
        <f>Variables!$D$10</f>
        <v>7.1691459999999999E-2</v>
      </c>
      <c r="Y14" s="16">
        <f>Variables!$D$10</f>
        <v>7.1691459999999999E-2</v>
      </c>
      <c r="Z14" s="16">
        <f>Variables!$D$10</f>
        <v>7.1691459999999999E-2</v>
      </c>
      <c r="AA14" s="16">
        <f>Variables!$D$10</f>
        <v>7.1691459999999999E-2</v>
      </c>
      <c r="AC14" s="21"/>
    </row>
    <row r="15" spans="1:29" x14ac:dyDescent="0.2">
      <c r="A15" s="4">
        <f>MAX($A$9:A14)+1</f>
        <v>6</v>
      </c>
      <c r="B15" s="3" t="s">
        <v>60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C15" s="21"/>
    </row>
    <row r="16" spans="1:29" x14ac:dyDescent="0.2">
      <c r="A16" s="4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C16" s="21"/>
    </row>
    <row r="17" spans="1:29" x14ac:dyDescent="0.2">
      <c r="A17" s="4">
        <f>MAX($A$9:A16)+1</f>
        <v>7</v>
      </c>
      <c r="B17" s="3" t="s">
        <v>38</v>
      </c>
      <c r="C17" s="23">
        <v>3.3046077296287953E-2</v>
      </c>
      <c r="D17" s="23">
        <v>3.3046077296287953E-2</v>
      </c>
      <c r="E17" s="23">
        <v>3.3046077296287953E-2</v>
      </c>
      <c r="F17" s="23">
        <v>3.3046077296287953E-2</v>
      </c>
      <c r="G17" s="23">
        <v>3.3046077296287953E-2</v>
      </c>
      <c r="H17" s="23">
        <v>3.3046077296287953E-2</v>
      </c>
      <c r="I17" s="23">
        <v>3.3046077296287953E-2</v>
      </c>
      <c r="J17" s="23">
        <v>3.3046077296287953E-2</v>
      </c>
      <c r="K17" s="23">
        <v>3.3046077296287953E-2</v>
      </c>
      <c r="L17" s="23">
        <v>3.3046077296287953E-2</v>
      </c>
      <c r="M17" s="23">
        <v>3.3046077296287953E-2</v>
      </c>
      <c r="N17" s="23">
        <v>3.3046077296287953E-2</v>
      </c>
      <c r="O17" s="23">
        <v>3.3046077296287953E-2</v>
      </c>
      <c r="P17" s="75">
        <v>4.8360784328803093E-2</v>
      </c>
      <c r="Q17" s="75">
        <v>4.8360784328803093E-2</v>
      </c>
      <c r="R17" s="75">
        <v>4.8360784328803093E-2</v>
      </c>
      <c r="S17" s="75">
        <v>4.8360784328803093E-2</v>
      </c>
      <c r="T17" s="75">
        <v>4.8360784328803093E-2</v>
      </c>
      <c r="U17" s="75">
        <v>4.8360784328803093E-2</v>
      </c>
      <c r="V17" s="75">
        <v>4.8360784328803093E-2</v>
      </c>
      <c r="W17" s="75">
        <v>4.8360784328803093E-2</v>
      </c>
      <c r="X17" s="75">
        <v>4.8360784328803093E-2</v>
      </c>
      <c r="Y17" s="75">
        <v>4.8360784328803093E-2</v>
      </c>
      <c r="Z17" s="75">
        <v>4.8360784328803093E-2</v>
      </c>
      <c r="AA17" s="75">
        <v>4.8360784328803093E-2</v>
      </c>
      <c r="AC17" s="21"/>
    </row>
    <row r="18" spans="1:29" x14ac:dyDescent="0.2">
      <c r="A18" s="4">
        <f>MAX($A$9:A17)+1</f>
        <v>8</v>
      </c>
      <c r="B18" s="3" t="s">
        <v>17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C18" s="21"/>
    </row>
    <row r="19" spans="1:29" x14ac:dyDescent="0.2">
      <c r="A19" s="4">
        <f>MAX($A$9:A18)+1</f>
        <v>9</v>
      </c>
      <c r="B19" s="13" t="s">
        <v>5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C19" s="21"/>
    </row>
    <row r="20" spans="1:29" x14ac:dyDescent="0.2">
      <c r="A20" s="4"/>
      <c r="B20" s="1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C20" s="21"/>
    </row>
    <row r="21" spans="1:29" x14ac:dyDescent="0.2">
      <c r="A21" s="4">
        <f>MAX($A$9:A20)+1</f>
        <v>10</v>
      </c>
      <c r="B21" s="1" t="s">
        <v>14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C21" s="21"/>
    </row>
    <row r="22" spans="1:29" x14ac:dyDescent="0.2">
      <c r="A22" s="4"/>
      <c r="B22" s="1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C22" s="21"/>
    </row>
    <row r="23" spans="1:29" s="28" customFormat="1" x14ac:dyDescent="0.2">
      <c r="A23" s="30" t="s">
        <v>39</v>
      </c>
      <c r="B23" s="27"/>
      <c r="C23" s="19">
        <v>43800</v>
      </c>
      <c r="D23" s="19">
        <v>43831</v>
      </c>
      <c r="E23" s="19">
        <v>43862</v>
      </c>
      <c r="F23" s="19">
        <v>43891</v>
      </c>
      <c r="G23" s="19">
        <v>43922</v>
      </c>
      <c r="H23" s="19">
        <v>43952</v>
      </c>
      <c r="I23" s="19">
        <v>43983</v>
      </c>
      <c r="J23" s="19">
        <v>44013</v>
      </c>
      <c r="K23" s="19">
        <v>44044</v>
      </c>
      <c r="L23" s="19">
        <v>44075</v>
      </c>
      <c r="M23" s="19">
        <v>44105</v>
      </c>
      <c r="N23" s="19">
        <v>44136</v>
      </c>
      <c r="O23" s="19">
        <v>44166</v>
      </c>
      <c r="P23" s="72">
        <v>44197</v>
      </c>
      <c r="Q23" s="72">
        <v>44228</v>
      </c>
      <c r="R23" s="72">
        <v>44256</v>
      </c>
      <c r="S23" s="72">
        <v>44287</v>
      </c>
      <c r="T23" s="72">
        <v>44317</v>
      </c>
      <c r="U23" s="72">
        <v>44348</v>
      </c>
      <c r="V23" s="72">
        <v>44378</v>
      </c>
      <c r="W23" s="72">
        <v>44409</v>
      </c>
      <c r="X23" s="72">
        <v>44440</v>
      </c>
      <c r="Y23" s="72">
        <v>44470</v>
      </c>
      <c r="Z23" s="72">
        <v>44501</v>
      </c>
      <c r="AA23" s="72">
        <v>44531</v>
      </c>
      <c r="AC23" s="43"/>
    </row>
    <row r="24" spans="1:29" x14ac:dyDescent="0.2">
      <c r="A24" s="2"/>
      <c r="B24" s="1" t="s">
        <v>0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C24" s="21"/>
    </row>
    <row r="25" spans="1:29" x14ac:dyDescent="0.2">
      <c r="A25" s="4">
        <f>MAX($A$9:A24)+1</f>
        <v>11</v>
      </c>
      <c r="B25" s="3" t="s">
        <v>1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C25" s="33"/>
    </row>
    <row r="26" spans="1:29" x14ac:dyDescent="0.2">
      <c r="A26" s="4">
        <f>MAX($A$9:A25)+1</f>
        <v>12</v>
      </c>
      <c r="B26" s="3" t="s">
        <v>2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</row>
    <row r="27" spans="1:29" x14ac:dyDescent="0.2">
      <c r="A27" s="4">
        <f>MAX($A$9:A26)+1</f>
        <v>13</v>
      </c>
      <c r="B27" s="3" t="s">
        <v>3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</row>
    <row r="28" spans="1:29" x14ac:dyDescent="0.2">
      <c r="A28" s="4">
        <f>MAX($A$9:A27)+1</f>
        <v>14</v>
      </c>
      <c r="B28" s="13" t="s">
        <v>15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</row>
    <row r="29" spans="1:29" x14ac:dyDescent="0.2">
      <c r="A29" s="4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9" x14ac:dyDescent="0.2">
      <c r="A30" s="4">
        <f>MAX($A$25:A29)+1</f>
        <v>15</v>
      </c>
      <c r="B30" s="3" t="s">
        <v>4</v>
      </c>
      <c r="C30" s="16">
        <f>Variables!$D$10</f>
        <v>7.1691459999999999E-2</v>
      </c>
      <c r="D30" s="16">
        <f>Variables!$D$10</f>
        <v>7.1691459999999999E-2</v>
      </c>
      <c r="E30" s="16">
        <f>Variables!$D$10</f>
        <v>7.1691459999999999E-2</v>
      </c>
      <c r="F30" s="16">
        <f>Variables!$D$10</f>
        <v>7.1691459999999999E-2</v>
      </c>
      <c r="G30" s="16">
        <f>Variables!$D$10</f>
        <v>7.1691459999999999E-2</v>
      </c>
      <c r="H30" s="16">
        <f>Variables!$D$10</f>
        <v>7.1691459999999999E-2</v>
      </c>
      <c r="I30" s="16">
        <f>Variables!$D$10</f>
        <v>7.1691459999999999E-2</v>
      </c>
      <c r="J30" s="16">
        <f>Variables!$D$10</f>
        <v>7.1691459999999999E-2</v>
      </c>
      <c r="K30" s="16">
        <f>Variables!$D$10</f>
        <v>7.1691459999999999E-2</v>
      </c>
      <c r="L30" s="16">
        <f>Variables!$D$10</f>
        <v>7.1691459999999999E-2</v>
      </c>
      <c r="M30" s="16">
        <f>Variables!$D$10</f>
        <v>7.1691459999999999E-2</v>
      </c>
      <c r="N30" s="16">
        <f>Variables!$D$10</f>
        <v>7.1691459999999999E-2</v>
      </c>
      <c r="O30" s="16">
        <f>Variables!$D$10</f>
        <v>7.1691459999999999E-2</v>
      </c>
      <c r="P30" s="16">
        <f>Variables!$D$10</f>
        <v>7.1691459999999999E-2</v>
      </c>
      <c r="Q30" s="16">
        <f>Variables!$D$10</f>
        <v>7.1691459999999999E-2</v>
      </c>
      <c r="R30" s="16">
        <f>Variables!$D$10</f>
        <v>7.1691459999999999E-2</v>
      </c>
      <c r="S30" s="16">
        <f>Variables!$D$10</f>
        <v>7.1691459999999999E-2</v>
      </c>
      <c r="T30" s="16">
        <f>Variables!$D$10</f>
        <v>7.1691459999999999E-2</v>
      </c>
      <c r="U30" s="16">
        <f>Variables!$D$10</f>
        <v>7.1691459999999999E-2</v>
      </c>
      <c r="V30" s="16">
        <f>Variables!$D$10</f>
        <v>7.1691459999999999E-2</v>
      </c>
      <c r="W30" s="16">
        <f>Variables!$D$10</f>
        <v>7.1691459999999999E-2</v>
      </c>
      <c r="X30" s="16">
        <f>Variables!$D$10</f>
        <v>7.1691459999999999E-2</v>
      </c>
      <c r="Y30" s="16">
        <f>Variables!$D$10</f>
        <v>7.1691459999999999E-2</v>
      </c>
      <c r="Z30" s="16">
        <f>Variables!$D$10</f>
        <v>7.1691459999999999E-2</v>
      </c>
      <c r="AA30" s="16">
        <f>Variables!$D$10</f>
        <v>7.1691459999999999E-2</v>
      </c>
    </row>
    <row r="31" spans="1:29" x14ac:dyDescent="0.2">
      <c r="A31" s="4">
        <f>MAX($A$25:A30)+1</f>
        <v>16</v>
      </c>
      <c r="B31" s="3" t="s">
        <v>16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</row>
    <row r="32" spans="1:29" x14ac:dyDescent="0.2">
      <c r="A32" s="4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</row>
    <row r="33" spans="1:27" x14ac:dyDescent="0.2">
      <c r="A33" s="4">
        <f>MAX($A$9:A32)+1</f>
        <v>17</v>
      </c>
      <c r="B33" s="3" t="s">
        <v>38</v>
      </c>
      <c r="C33" s="23">
        <f>C17</f>
        <v>3.3046077296287953E-2</v>
      </c>
      <c r="D33" s="23">
        <f t="shared" ref="D33:AA33" si="0">D17</f>
        <v>3.3046077296287953E-2</v>
      </c>
      <c r="E33" s="23">
        <f t="shared" si="0"/>
        <v>3.3046077296287953E-2</v>
      </c>
      <c r="F33" s="23">
        <f t="shared" si="0"/>
        <v>3.3046077296287953E-2</v>
      </c>
      <c r="G33" s="23">
        <f t="shared" si="0"/>
        <v>3.3046077296287953E-2</v>
      </c>
      <c r="H33" s="23">
        <f t="shared" si="0"/>
        <v>3.3046077296287953E-2</v>
      </c>
      <c r="I33" s="23">
        <f t="shared" si="0"/>
        <v>3.3046077296287953E-2</v>
      </c>
      <c r="J33" s="23">
        <f t="shared" si="0"/>
        <v>3.3046077296287953E-2</v>
      </c>
      <c r="K33" s="23">
        <f t="shared" si="0"/>
        <v>3.3046077296287953E-2</v>
      </c>
      <c r="L33" s="23">
        <f t="shared" si="0"/>
        <v>3.3046077296287953E-2</v>
      </c>
      <c r="M33" s="23">
        <f t="shared" si="0"/>
        <v>3.3046077296287953E-2</v>
      </c>
      <c r="N33" s="23">
        <f t="shared" si="0"/>
        <v>3.3046077296287953E-2</v>
      </c>
      <c r="O33" s="23">
        <f t="shared" si="0"/>
        <v>3.3046077296287953E-2</v>
      </c>
      <c r="P33" s="75">
        <f t="shared" si="0"/>
        <v>4.8360784328803093E-2</v>
      </c>
      <c r="Q33" s="75">
        <f t="shared" si="0"/>
        <v>4.8360784328803093E-2</v>
      </c>
      <c r="R33" s="75">
        <f t="shared" si="0"/>
        <v>4.8360784328803093E-2</v>
      </c>
      <c r="S33" s="75">
        <f t="shared" si="0"/>
        <v>4.8360784328803093E-2</v>
      </c>
      <c r="T33" s="75">
        <f t="shared" si="0"/>
        <v>4.8360784328803093E-2</v>
      </c>
      <c r="U33" s="75">
        <f t="shared" si="0"/>
        <v>4.8360784328803093E-2</v>
      </c>
      <c r="V33" s="75">
        <f t="shared" si="0"/>
        <v>4.8360784328803093E-2</v>
      </c>
      <c r="W33" s="75">
        <f t="shared" si="0"/>
        <v>4.8360784328803093E-2</v>
      </c>
      <c r="X33" s="75">
        <f t="shared" si="0"/>
        <v>4.8360784328803093E-2</v>
      </c>
      <c r="Y33" s="75">
        <f t="shared" si="0"/>
        <v>4.8360784328803093E-2</v>
      </c>
      <c r="Z33" s="75">
        <f t="shared" si="0"/>
        <v>4.8360784328803093E-2</v>
      </c>
      <c r="AA33" s="75">
        <f t="shared" si="0"/>
        <v>4.8360784328803093E-2</v>
      </c>
    </row>
    <row r="34" spans="1:27" x14ac:dyDescent="0.2">
      <c r="A34" s="4">
        <f>MAX($A$9:A33)+1</f>
        <v>18</v>
      </c>
      <c r="B34" s="3" t="s">
        <v>17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</row>
    <row r="35" spans="1:27" x14ac:dyDescent="0.2">
      <c r="A35" s="4">
        <f>MAX($A$9:A34)+1</f>
        <v>19</v>
      </c>
      <c r="B35" s="13" t="s">
        <v>5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</row>
    <row r="36" spans="1:27" x14ac:dyDescent="0.2">
      <c r="A36" s="4"/>
      <c r="B36" s="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</row>
    <row r="37" spans="1:27" x14ac:dyDescent="0.2">
      <c r="A37" s="4">
        <f>MAX($A$9:A36)+1</f>
        <v>20</v>
      </c>
      <c r="B37" s="1" t="s">
        <v>14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</row>
    <row r="38" spans="1:27" x14ac:dyDescent="0.2">
      <c r="A38" s="4"/>
      <c r="B38" s="1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spans="1:27" s="28" customFormat="1" x14ac:dyDescent="0.2">
      <c r="A39" s="26" t="s">
        <v>7</v>
      </c>
      <c r="B39" s="27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19">
        <v>44197</v>
      </c>
      <c r="Q39" s="19">
        <v>44228</v>
      </c>
      <c r="R39" s="19">
        <v>44256</v>
      </c>
      <c r="S39" s="19">
        <v>44287</v>
      </c>
      <c r="T39" s="19">
        <v>44317</v>
      </c>
      <c r="U39" s="19">
        <v>44348</v>
      </c>
      <c r="V39" s="19">
        <v>44378</v>
      </c>
      <c r="W39" s="19">
        <v>44409</v>
      </c>
      <c r="X39" s="19">
        <v>44440</v>
      </c>
      <c r="Y39" s="19">
        <v>44470</v>
      </c>
      <c r="Z39" s="19">
        <v>44501</v>
      </c>
      <c r="AA39" s="19">
        <v>44531</v>
      </c>
    </row>
    <row r="40" spans="1:27" ht="13.5" thickBot="1" x14ac:dyDescent="0.25">
      <c r="A40" s="4">
        <f>MAX($A$9:A39)+1</f>
        <v>21</v>
      </c>
      <c r="B40" s="3" t="s">
        <v>58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</row>
    <row r="41" spans="1:27" ht="13.5" thickBot="1" x14ac:dyDescent="0.25">
      <c r="A41" s="4">
        <f>MAX($A$9:A40)+1</f>
        <v>22</v>
      </c>
      <c r="B41" s="3" t="s">
        <v>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25">
        <v>-65555.890283797897</v>
      </c>
    </row>
    <row r="43" spans="1:27" x14ac:dyDescent="0.2">
      <c r="B43" s="24" t="s">
        <v>40</v>
      </c>
      <c r="P43" s="25">
        <v>7.8111041399714837E-2</v>
      </c>
    </row>
  </sheetData>
  <pageMargins left="0.7" right="0.7" top="0.75" bottom="0.75" header="0.3" footer="0.3"/>
  <pageSetup scale="52" orientation="landscape" r:id="rId1"/>
  <headerFooter>
    <oddFooter>&amp;C&amp;"Arial,Regular"&amp;10PAGE 6_REDACTED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82196-E3ED-411F-B787-517BB4D4294E}">
  <sheetPr>
    <tabColor rgb="FF00B0F0"/>
    <pageSetUpPr fitToPage="1"/>
  </sheetPr>
  <dimension ref="A1:AC43"/>
  <sheetViews>
    <sheetView view="pageBreakPreview" zoomScale="75" zoomScaleNormal="80" zoomScaleSheetLayoutView="75" workbookViewId="0">
      <selection activeCell="C44" sqref="C44"/>
    </sheetView>
  </sheetViews>
  <sheetFormatPr defaultColWidth="9.140625" defaultRowHeight="12.75" outlineLevelCol="1" x14ac:dyDescent="0.2"/>
  <cols>
    <col min="1" max="1" width="11.28515625" style="3" customWidth="1"/>
    <col min="2" max="2" width="40.85546875" style="3" customWidth="1"/>
    <col min="3" max="15" width="15.28515625" style="3" hidden="1" customWidth="1" outlineLevel="1"/>
    <col min="16" max="16" width="15.28515625" style="3" bestFit="1" customWidth="1" collapsed="1"/>
    <col min="17" max="21" width="15" style="3" bestFit="1" customWidth="1"/>
    <col min="22" max="23" width="15.28515625" style="3" bestFit="1" customWidth="1"/>
    <col min="24" max="24" width="15.7109375" style="3" bestFit="1" customWidth="1"/>
    <col min="25" max="25" width="15.28515625" style="3" bestFit="1" customWidth="1"/>
    <col min="26" max="26" width="15.7109375" style="3" bestFit="1" customWidth="1"/>
    <col min="27" max="27" width="15.28515625" style="3" bestFit="1" customWidth="1"/>
    <col min="28" max="28" width="9.140625" style="3"/>
    <col min="29" max="29" width="12" style="3" bestFit="1" customWidth="1"/>
    <col min="30" max="16384" width="9.140625" style="3"/>
  </cols>
  <sheetData>
    <row r="1" spans="1:29" x14ac:dyDescent="0.2">
      <c r="A1" s="98" t="s">
        <v>11</v>
      </c>
    </row>
    <row r="2" spans="1:29" x14ac:dyDescent="0.2">
      <c r="A2" s="98" t="s">
        <v>66</v>
      </c>
    </row>
    <row r="3" spans="1:29" x14ac:dyDescent="0.2">
      <c r="A3" s="98" t="s">
        <v>69</v>
      </c>
    </row>
    <row r="4" spans="1:29" x14ac:dyDescent="0.2">
      <c r="A4" s="98" t="s">
        <v>23</v>
      </c>
    </row>
    <row r="5" spans="1:29" x14ac:dyDescent="0.2">
      <c r="A5" s="98" t="s">
        <v>74</v>
      </c>
    </row>
    <row r="7" spans="1:29" s="28" customFormat="1" x14ac:dyDescent="0.2">
      <c r="A7" s="26" t="s">
        <v>6</v>
      </c>
      <c r="B7" s="27"/>
      <c r="C7" s="19">
        <v>43800</v>
      </c>
      <c r="D7" s="19">
        <v>43831</v>
      </c>
      <c r="E7" s="19">
        <v>43862</v>
      </c>
      <c r="F7" s="19">
        <v>43891</v>
      </c>
      <c r="G7" s="19">
        <v>43922</v>
      </c>
      <c r="H7" s="19">
        <v>43952</v>
      </c>
      <c r="I7" s="19">
        <v>43983</v>
      </c>
      <c r="J7" s="19">
        <v>44013</v>
      </c>
      <c r="K7" s="19">
        <v>44044</v>
      </c>
      <c r="L7" s="19">
        <v>44075</v>
      </c>
      <c r="M7" s="19">
        <v>44105</v>
      </c>
      <c r="N7" s="19">
        <v>44136</v>
      </c>
      <c r="O7" s="19">
        <v>44166</v>
      </c>
      <c r="P7" s="19">
        <v>44197</v>
      </c>
      <c r="Q7" s="19">
        <v>44228</v>
      </c>
      <c r="R7" s="19">
        <v>44256</v>
      </c>
      <c r="S7" s="19">
        <v>44287</v>
      </c>
      <c r="T7" s="19">
        <v>44317</v>
      </c>
      <c r="U7" s="19">
        <v>44348</v>
      </c>
      <c r="V7" s="19">
        <v>44378</v>
      </c>
      <c r="W7" s="19">
        <v>44409</v>
      </c>
      <c r="X7" s="19">
        <v>44440</v>
      </c>
      <c r="Y7" s="19">
        <v>44470</v>
      </c>
      <c r="Z7" s="19">
        <v>44501</v>
      </c>
      <c r="AA7" s="19">
        <v>44531</v>
      </c>
      <c r="AC7" s="43"/>
    </row>
    <row r="8" spans="1:29" x14ac:dyDescent="0.2">
      <c r="A8" s="2"/>
      <c r="B8" s="1" t="s">
        <v>0</v>
      </c>
      <c r="AC8" s="21"/>
    </row>
    <row r="9" spans="1:29" x14ac:dyDescent="0.2">
      <c r="A9" s="4">
        <v>1</v>
      </c>
      <c r="B9" s="3" t="s">
        <v>1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C9" s="45"/>
    </row>
    <row r="10" spans="1:29" x14ac:dyDescent="0.2">
      <c r="A10" s="4">
        <f>MAX($A$9:A9)+1</f>
        <v>2</v>
      </c>
      <c r="B10" s="3" t="s">
        <v>2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C10" s="21"/>
    </row>
    <row r="11" spans="1:29" x14ac:dyDescent="0.2">
      <c r="A11" s="4">
        <f>MAX($A$9:A10)+1</f>
        <v>3</v>
      </c>
      <c r="B11" s="3" t="s">
        <v>3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C11" s="21"/>
    </row>
    <row r="12" spans="1:29" x14ac:dyDescent="0.2">
      <c r="A12" s="4">
        <f>MAX($A$9:A11)+1</f>
        <v>4</v>
      </c>
      <c r="B12" s="13" t="s">
        <v>15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C12" s="21"/>
    </row>
    <row r="13" spans="1:29" x14ac:dyDescent="0.2">
      <c r="A13" s="4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C13" s="21"/>
    </row>
    <row r="14" spans="1:29" x14ac:dyDescent="0.2">
      <c r="A14" s="4">
        <f>MAX($A$9:A13)+1</f>
        <v>5</v>
      </c>
      <c r="B14" s="3" t="s">
        <v>61</v>
      </c>
      <c r="C14" s="16">
        <f>Variables!$D$10</f>
        <v>7.1691459999999999E-2</v>
      </c>
      <c r="D14" s="16">
        <f>Variables!$D$10</f>
        <v>7.1691459999999999E-2</v>
      </c>
      <c r="E14" s="16">
        <f>Variables!$D$10</f>
        <v>7.1691459999999999E-2</v>
      </c>
      <c r="F14" s="16">
        <f>Variables!$D$10</f>
        <v>7.1691459999999999E-2</v>
      </c>
      <c r="G14" s="16">
        <f>Variables!$D$10</f>
        <v>7.1691459999999999E-2</v>
      </c>
      <c r="H14" s="16">
        <f>Variables!$D$10</f>
        <v>7.1691459999999999E-2</v>
      </c>
      <c r="I14" s="16">
        <f>Variables!$D$10</f>
        <v>7.1691459999999999E-2</v>
      </c>
      <c r="J14" s="16">
        <f>Variables!$D$10</f>
        <v>7.1691459999999999E-2</v>
      </c>
      <c r="K14" s="16">
        <f>Variables!$D$10</f>
        <v>7.1691459999999999E-2</v>
      </c>
      <c r="L14" s="16">
        <f>Variables!$D$10</f>
        <v>7.1691459999999999E-2</v>
      </c>
      <c r="M14" s="16">
        <f>Variables!$D$10</f>
        <v>7.1691459999999999E-2</v>
      </c>
      <c r="N14" s="16">
        <f>Variables!$D$10</f>
        <v>7.1691459999999999E-2</v>
      </c>
      <c r="O14" s="16">
        <f>Variables!$D$10</f>
        <v>7.1691459999999999E-2</v>
      </c>
      <c r="P14" s="16">
        <f>Variables!$D$10</f>
        <v>7.1691459999999999E-2</v>
      </c>
      <c r="Q14" s="16">
        <f>Variables!$D$10</f>
        <v>7.1691459999999999E-2</v>
      </c>
      <c r="R14" s="16">
        <f>Variables!$D$10</f>
        <v>7.1691459999999999E-2</v>
      </c>
      <c r="S14" s="16">
        <f>Variables!$D$10</f>
        <v>7.1691459999999999E-2</v>
      </c>
      <c r="T14" s="16">
        <f>Variables!$D$10</f>
        <v>7.1691459999999999E-2</v>
      </c>
      <c r="U14" s="16">
        <f>Variables!$D$10</f>
        <v>7.1691459999999999E-2</v>
      </c>
      <c r="V14" s="16">
        <f>Variables!$D$10</f>
        <v>7.1691459999999999E-2</v>
      </c>
      <c r="W14" s="16">
        <f>Variables!$D$10</f>
        <v>7.1691459999999999E-2</v>
      </c>
      <c r="X14" s="16">
        <f>Variables!$D$10</f>
        <v>7.1691459999999999E-2</v>
      </c>
      <c r="Y14" s="16">
        <f>Variables!$D$10</f>
        <v>7.1691459999999999E-2</v>
      </c>
      <c r="Z14" s="16">
        <f>Variables!$D$10</f>
        <v>7.1691459999999999E-2</v>
      </c>
      <c r="AA14" s="16">
        <f>Variables!$D$10</f>
        <v>7.1691459999999999E-2</v>
      </c>
      <c r="AC14" s="21"/>
    </row>
    <row r="15" spans="1:29" x14ac:dyDescent="0.2">
      <c r="A15" s="4">
        <f>MAX($A$9:A14)+1</f>
        <v>6</v>
      </c>
      <c r="B15" s="3" t="s">
        <v>60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C15" s="21"/>
    </row>
    <row r="16" spans="1:29" x14ac:dyDescent="0.2">
      <c r="A16" s="4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C16" s="21"/>
    </row>
    <row r="17" spans="1:29" x14ac:dyDescent="0.2">
      <c r="A17" s="4">
        <f>MAX($A$9:A16)+1</f>
        <v>7</v>
      </c>
      <c r="B17" s="3" t="s">
        <v>38</v>
      </c>
      <c r="C17" s="23">
        <v>3.3046077296287953E-2</v>
      </c>
      <c r="D17" s="23">
        <v>3.3046077296287953E-2</v>
      </c>
      <c r="E17" s="23">
        <v>3.3046077296287953E-2</v>
      </c>
      <c r="F17" s="23">
        <v>3.3046077296287953E-2</v>
      </c>
      <c r="G17" s="23">
        <v>3.3046077296287953E-2</v>
      </c>
      <c r="H17" s="23">
        <v>3.3046077296287953E-2</v>
      </c>
      <c r="I17" s="23">
        <v>3.3046077296287953E-2</v>
      </c>
      <c r="J17" s="23">
        <v>3.3046077296287953E-2</v>
      </c>
      <c r="K17" s="23">
        <v>3.3046077296287953E-2</v>
      </c>
      <c r="L17" s="23">
        <v>3.3046077296287953E-2</v>
      </c>
      <c r="M17" s="23">
        <v>3.3046077296287953E-2</v>
      </c>
      <c r="N17" s="23">
        <v>3.3046077296287953E-2</v>
      </c>
      <c r="O17" s="23">
        <v>3.3046077296287953E-2</v>
      </c>
      <c r="P17" s="75">
        <v>4.8360784328803093E-2</v>
      </c>
      <c r="Q17" s="75">
        <v>4.8360784328803093E-2</v>
      </c>
      <c r="R17" s="75">
        <v>4.8360784328803093E-2</v>
      </c>
      <c r="S17" s="75">
        <v>4.8360784328803093E-2</v>
      </c>
      <c r="T17" s="75">
        <v>4.8360784328803093E-2</v>
      </c>
      <c r="U17" s="75">
        <v>4.8360784328803093E-2</v>
      </c>
      <c r="V17" s="75">
        <v>4.8360784328803093E-2</v>
      </c>
      <c r="W17" s="75">
        <v>4.8360784328803093E-2</v>
      </c>
      <c r="X17" s="75">
        <v>4.8360784328803093E-2</v>
      </c>
      <c r="Y17" s="75">
        <v>4.8360784328803093E-2</v>
      </c>
      <c r="Z17" s="75">
        <v>4.8360784328803093E-2</v>
      </c>
      <c r="AA17" s="75">
        <v>4.8360784328803093E-2</v>
      </c>
      <c r="AC17" s="21"/>
    </row>
    <row r="18" spans="1:29" x14ac:dyDescent="0.2">
      <c r="A18" s="4">
        <f>MAX($A$9:A17)+1</f>
        <v>8</v>
      </c>
      <c r="B18" s="3" t="s">
        <v>17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C18" s="21"/>
    </row>
    <row r="19" spans="1:29" x14ac:dyDescent="0.2">
      <c r="A19" s="4">
        <f>MAX($A$9:A18)+1</f>
        <v>9</v>
      </c>
      <c r="B19" s="13" t="s">
        <v>5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C19" s="21"/>
    </row>
    <row r="20" spans="1:29" x14ac:dyDescent="0.2">
      <c r="A20" s="4"/>
      <c r="B20" s="1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C20" s="21"/>
    </row>
    <row r="21" spans="1:29" x14ac:dyDescent="0.2">
      <c r="A21" s="4">
        <f>MAX($A$9:A20)+1</f>
        <v>10</v>
      </c>
      <c r="B21" s="1" t="s">
        <v>14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C21" s="21"/>
    </row>
    <row r="22" spans="1:29" x14ac:dyDescent="0.2">
      <c r="A22" s="4"/>
      <c r="B22" s="1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C22" s="21"/>
    </row>
    <row r="23" spans="1:29" s="28" customFormat="1" x14ac:dyDescent="0.2">
      <c r="A23" s="30" t="s">
        <v>39</v>
      </c>
      <c r="B23" s="27"/>
      <c r="C23" s="19">
        <v>43800</v>
      </c>
      <c r="D23" s="19">
        <v>43831</v>
      </c>
      <c r="E23" s="19">
        <v>43862</v>
      </c>
      <c r="F23" s="19">
        <v>43891</v>
      </c>
      <c r="G23" s="19">
        <v>43922</v>
      </c>
      <c r="H23" s="19">
        <v>43952</v>
      </c>
      <c r="I23" s="19">
        <v>43983</v>
      </c>
      <c r="J23" s="19">
        <v>44013</v>
      </c>
      <c r="K23" s="19">
        <v>44044</v>
      </c>
      <c r="L23" s="19">
        <v>44075</v>
      </c>
      <c r="M23" s="19">
        <v>44105</v>
      </c>
      <c r="N23" s="19">
        <v>44136</v>
      </c>
      <c r="O23" s="19">
        <v>44166</v>
      </c>
      <c r="P23" s="72">
        <v>44197</v>
      </c>
      <c r="Q23" s="72">
        <v>44228</v>
      </c>
      <c r="R23" s="72">
        <v>44256</v>
      </c>
      <c r="S23" s="72">
        <v>44287</v>
      </c>
      <c r="T23" s="72">
        <v>44317</v>
      </c>
      <c r="U23" s="72">
        <v>44348</v>
      </c>
      <c r="V23" s="72">
        <v>44378</v>
      </c>
      <c r="W23" s="72">
        <v>44409</v>
      </c>
      <c r="X23" s="72">
        <v>44440</v>
      </c>
      <c r="Y23" s="72">
        <v>44470</v>
      </c>
      <c r="Z23" s="72">
        <v>44501</v>
      </c>
      <c r="AA23" s="72">
        <v>44531</v>
      </c>
      <c r="AC23" s="43"/>
    </row>
    <row r="24" spans="1:29" x14ac:dyDescent="0.2">
      <c r="A24" s="2"/>
      <c r="B24" s="1" t="s">
        <v>0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C24" s="21"/>
    </row>
    <row r="25" spans="1:29" x14ac:dyDescent="0.2">
      <c r="A25" s="4">
        <f>MAX($A$9:A24)+1</f>
        <v>11</v>
      </c>
      <c r="B25" s="3" t="s">
        <v>1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C25" s="33"/>
    </row>
    <row r="26" spans="1:29" x14ac:dyDescent="0.2">
      <c r="A26" s="4">
        <f>MAX($A$9:A25)+1</f>
        <v>12</v>
      </c>
      <c r="B26" s="3" t="s">
        <v>2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</row>
    <row r="27" spans="1:29" x14ac:dyDescent="0.2">
      <c r="A27" s="4">
        <f>MAX($A$9:A26)+1</f>
        <v>13</v>
      </c>
      <c r="B27" s="3" t="s">
        <v>3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</row>
    <row r="28" spans="1:29" x14ac:dyDescent="0.2">
      <c r="A28" s="4">
        <f>MAX($A$9:A27)+1</f>
        <v>14</v>
      </c>
      <c r="B28" s="13" t="s">
        <v>15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</row>
    <row r="29" spans="1:29" x14ac:dyDescent="0.2">
      <c r="A29" s="4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9" x14ac:dyDescent="0.2">
      <c r="A30" s="4">
        <f>MAX($A$9:A29)+1</f>
        <v>15</v>
      </c>
      <c r="B30" s="3" t="s">
        <v>61</v>
      </c>
      <c r="C30" s="16">
        <f>Variables!$D$10</f>
        <v>7.1691459999999999E-2</v>
      </c>
      <c r="D30" s="16">
        <f>Variables!$D$10</f>
        <v>7.1691459999999999E-2</v>
      </c>
      <c r="E30" s="16">
        <f>Variables!$D$10</f>
        <v>7.1691459999999999E-2</v>
      </c>
      <c r="F30" s="16">
        <f>Variables!$D$10</f>
        <v>7.1691459999999999E-2</v>
      </c>
      <c r="G30" s="16">
        <f>Variables!$D$10</f>
        <v>7.1691459999999999E-2</v>
      </c>
      <c r="H30" s="16">
        <f>Variables!$D$10</f>
        <v>7.1691459999999999E-2</v>
      </c>
      <c r="I30" s="16">
        <f>Variables!$D$10</f>
        <v>7.1691459999999999E-2</v>
      </c>
      <c r="J30" s="16">
        <f>Variables!$D$10</f>
        <v>7.1691459999999999E-2</v>
      </c>
      <c r="K30" s="16">
        <f>Variables!$D$10</f>
        <v>7.1691459999999999E-2</v>
      </c>
      <c r="L30" s="16">
        <f>Variables!$D$10</f>
        <v>7.1691459999999999E-2</v>
      </c>
      <c r="M30" s="16">
        <f>Variables!$D$10</f>
        <v>7.1691459999999999E-2</v>
      </c>
      <c r="N30" s="16">
        <f>Variables!$D$10</f>
        <v>7.1691459999999999E-2</v>
      </c>
      <c r="O30" s="16">
        <f>Variables!$D$10</f>
        <v>7.1691459999999999E-2</v>
      </c>
      <c r="P30" s="16">
        <f>Variables!$D$10</f>
        <v>7.1691459999999999E-2</v>
      </c>
      <c r="Q30" s="16">
        <f>Variables!$D$10</f>
        <v>7.1691459999999999E-2</v>
      </c>
      <c r="R30" s="16">
        <f>Variables!$D$10</f>
        <v>7.1691459999999999E-2</v>
      </c>
      <c r="S30" s="16">
        <f>Variables!$D$10</f>
        <v>7.1691459999999999E-2</v>
      </c>
      <c r="T30" s="16">
        <f>Variables!$D$10</f>
        <v>7.1691459999999999E-2</v>
      </c>
      <c r="U30" s="16">
        <f>Variables!$D$10</f>
        <v>7.1691459999999999E-2</v>
      </c>
      <c r="V30" s="16">
        <f>Variables!$D$10</f>
        <v>7.1691459999999999E-2</v>
      </c>
      <c r="W30" s="16">
        <f>Variables!$D$10</f>
        <v>7.1691459999999999E-2</v>
      </c>
      <c r="X30" s="16">
        <f>Variables!$D$10</f>
        <v>7.1691459999999999E-2</v>
      </c>
      <c r="Y30" s="16">
        <f>Variables!$D$10</f>
        <v>7.1691459999999999E-2</v>
      </c>
      <c r="Z30" s="16">
        <f>Variables!$D$10</f>
        <v>7.1691459999999999E-2</v>
      </c>
      <c r="AA30" s="16">
        <f>Variables!$D$10</f>
        <v>7.1691459999999999E-2</v>
      </c>
    </row>
    <row r="31" spans="1:29" x14ac:dyDescent="0.2">
      <c r="A31" s="4">
        <f>MAX($A$9:A30)+1</f>
        <v>16</v>
      </c>
      <c r="B31" s="3" t="s">
        <v>16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</row>
    <row r="32" spans="1:29" x14ac:dyDescent="0.2">
      <c r="A32" s="4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</row>
    <row r="33" spans="1:27" x14ac:dyDescent="0.2">
      <c r="A33" s="4">
        <f>MAX($A$9:A32)+1</f>
        <v>17</v>
      </c>
      <c r="B33" s="23" t="s">
        <v>38</v>
      </c>
      <c r="C33" s="23">
        <f>C17</f>
        <v>3.3046077296287953E-2</v>
      </c>
      <c r="D33" s="23">
        <f t="shared" ref="D33:AA33" si="0">D17</f>
        <v>3.3046077296287953E-2</v>
      </c>
      <c r="E33" s="23">
        <f t="shared" si="0"/>
        <v>3.3046077296287953E-2</v>
      </c>
      <c r="F33" s="23">
        <f t="shared" si="0"/>
        <v>3.3046077296287953E-2</v>
      </c>
      <c r="G33" s="23">
        <f t="shared" si="0"/>
        <v>3.3046077296287953E-2</v>
      </c>
      <c r="H33" s="23">
        <f t="shared" si="0"/>
        <v>3.3046077296287953E-2</v>
      </c>
      <c r="I33" s="23">
        <f t="shared" si="0"/>
        <v>3.3046077296287953E-2</v>
      </c>
      <c r="J33" s="23">
        <f t="shared" si="0"/>
        <v>3.3046077296287953E-2</v>
      </c>
      <c r="K33" s="23">
        <f t="shared" si="0"/>
        <v>3.3046077296287953E-2</v>
      </c>
      <c r="L33" s="23">
        <f t="shared" si="0"/>
        <v>3.3046077296287953E-2</v>
      </c>
      <c r="M33" s="23">
        <f t="shared" si="0"/>
        <v>3.3046077296287953E-2</v>
      </c>
      <c r="N33" s="23">
        <f t="shared" si="0"/>
        <v>3.3046077296287953E-2</v>
      </c>
      <c r="O33" s="23">
        <f t="shared" si="0"/>
        <v>3.3046077296287953E-2</v>
      </c>
      <c r="P33" s="75">
        <f t="shared" si="0"/>
        <v>4.8360784328803093E-2</v>
      </c>
      <c r="Q33" s="75">
        <f t="shared" si="0"/>
        <v>4.8360784328803093E-2</v>
      </c>
      <c r="R33" s="75">
        <f t="shared" si="0"/>
        <v>4.8360784328803093E-2</v>
      </c>
      <c r="S33" s="75">
        <f t="shared" si="0"/>
        <v>4.8360784328803093E-2</v>
      </c>
      <c r="T33" s="75">
        <f t="shared" si="0"/>
        <v>4.8360784328803093E-2</v>
      </c>
      <c r="U33" s="75">
        <f t="shared" si="0"/>
        <v>4.8360784328803093E-2</v>
      </c>
      <c r="V33" s="75">
        <f t="shared" si="0"/>
        <v>4.8360784328803093E-2</v>
      </c>
      <c r="W33" s="75">
        <f t="shared" si="0"/>
        <v>4.8360784328803093E-2</v>
      </c>
      <c r="X33" s="75">
        <f t="shared" si="0"/>
        <v>4.8360784328803093E-2</v>
      </c>
      <c r="Y33" s="75">
        <f t="shared" si="0"/>
        <v>4.8360784328803093E-2</v>
      </c>
      <c r="Z33" s="75">
        <f t="shared" si="0"/>
        <v>4.8360784328803093E-2</v>
      </c>
      <c r="AA33" s="75">
        <f t="shared" si="0"/>
        <v>4.8360784328803093E-2</v>
      </c>
    </row>
    <row r="34" spans="1:27" x14ac:dyDescent="0.2">
      <c r="A34" s="4">
        <f>MAX($A$9:A33)+1</f>
        <v>18</v>
      </c>
      <c r="B34" s="3" t="s">
        <v>17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</row>
    <row r="35" spans="1:27" x14ac:dyDescent="0.2">
      <c r="A35" s="4">
        <f>MAX($A$9:A34)+1</f>
        <v>19</v>
      </c>
      <c r="B35" s="13" t="s">
        <v>5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</row>
    <row r="36" spans="1:27" x14ac:dyDescent="0.2">
      <c r="A36" s="4"/>
      <c r="B36" s="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</row>
    <row r="37" spans="1:27" x14ac:dyDescent="0.2">
      <c r="A37" s="4">
        <f>MAX($A$9:A36)+1</f>
        <v>20</v>
      </c>
      <c r="B37" s="1" t="s">
        <v>14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</row>
    <row r="38" spans="1:27" x14ac:dyDescent="0.2">
      <c r="A38" s="4"/>
      <c r="B38" s="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s="28" customFormat="1" x14ac:dyDescent="0.2">
      <c r="A39" s="26" t="s">
        <v>7</v>
      </c>
      <c r="B39" s="27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19">
        <v>44197</v>
      </c>
      <c r="Q39" s="19">
        <v>44228</v>
      </c>
      <c r="R39" s="19">
        <v>44256</v>
      </c>
      <c r="S39" s="19">
        <v>44287</v>
      </c>
      <c r="T39" s="19">
        <v>44317</v>
      </c>
      <c r="U39" s="19">
        <v>44348</v>
      </c>
      <c r="V39" s="19">
        <v>44378</v>
      </c>
      <c r="W39" s="19">
        <v>44409</v>
      </c>
      <c r="X39" s="19">
        <v>44440</v>
      </c>
      <c r="Y39" s="19">
        <v>44470</v>
      </c>
      <c r="Z39" s="19">
        <v>44501</v>
      </c>
      <c r="AA39" s="19">
        <v>44531</v>
      </c>
    </row>
    <row r="40" spans="1:27" ht="13.5" thickBot="1" x14ac:dyDescent="0.25">
      <c r="A40" s="4">
        <f>MAX($A$9:A39)+1</f>
        <v>21</v>
      </c>
      <c r="B40" s="3" t="s">
        <v>57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</row>
    <row r="41" spans="1:27" ht="13.5" thickBot="1" x14ac:dyDescent="0.25">
      <c r="A41" s="4">
        <f>MAX($A$9:A40)+1</f>
        <v>22</v>
      </c>
      <c r="B41" s="3" t="s">
        <v>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25">
        <v>9409.0237117805518</v>
      </c>
    </row>
    <row r="43" spans="1:27" x14ac:dyDescent="0.2">
      <c r="B43" s="24" t="s">
        <v>40</v>
      </c>
      <c r="P43" s="25">
        <v>7.8111041399714837E-2</v>
      </c>
    </row>
  </sheetData>
  <pageMargins left="0.7" right="0.7" top="0.75" bottom="0.75" header="0.3" footer="0.3"/>
  <pageSetup scale="52" orientation="landscape" r:id="rId1"/>
  <headerFooter>
    <oddFooter>&amp;C&amp;"Arial,Regular"&amp;10PAGE 7_REDACTED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ECE29-2C7C-458C-9182-26A3AAA37634}">
  <sheetPr>
    <tabColor rgb="FF00B0F0"/>
    <pageSetUpPr fitToPage="1"/>
  </sheetPr>
  <dimension ref="A1:AC49"/>
  <sheetViews>
    <sheetView view="pageBreakPreview" zoomScale="75" zoomScaleNormal="80" zoomScaleSheetLayoutView="75" workbookViewId="0">
      <selection activeCell="C44" sqref="C44"/>
    </sheetView>
  </sheetViews>
  <sheetFormatPr defaultColWidth="9.140625" defaultRowHeight="12.75" outlineLevelCol="1" x14ac:dyDescent="0.2"/>
  <cols>
    <col min="1" max="1" width="8.140625" style="3" customWidth="1"/>
    <col min="2" max="2" width="42.140625" style="3" customWidth="1"/>
    <col min="3" max="15" width="15.28515625" style="3" hidden="1" customWidth="1" outlineLevel="1"/>
    <col min="16" max="16" width="15.28515625" style="3" bestFit="1" customWidth="1" collapsed="1"/>
    <col min="17" max="21" width="15" style="3" bestFit="1" customWidth="1"/>
    <col min="22" max="23" width="15.28515625" style="3" bestFit="1" customWidth="1"/>
    <col min="24" max="24" width="15.7109375" style="3" bestFit="1" customWidth="1"/>
    <col min="25" max="25" width="15.28515625" style="3" bestFit="1" customWidth="1"/>
    <col min="26" max="26" width="15.7109375" style="3" bestFit="1" customWidth="1"/>
    <col min="27" max="27" width="15.28515625" style="3" bestFit="1" customWidth="1"/>
    <col min="28" max="28" width="9.140625" style="3"/>
    <col min="29" max="29" width="15.85546875" style="3" bestFit="1" customWidth="1"/>
    <col min="30" max="16384" width="9.140625" style="3"/>
  </cols>
  <sheetData>
    <row r="1" spans="1:29" x14ac:dyDescent="0.2">
      <c r="A1" s="98" t="s">
        <v>11</v>
      </c>
    </row>
    <row r="2" spans="1:29" x14ac:dyDescent="0.2">
      <c r="A2" s="98" t="s">
        <v>66</v>
      </c>
    </row>
    <row r="3" spans="1:29" x14ac:dyDescent="0.2">
      <c r="A3" s="98" t="s">
        <v>69</v>
      </c>
    </row>
    <row r="4" spans="1:29" x14ac:dyDescent="0.2">
      <c r="A4" s="98" t="s">
        <v>22</v>
      </c>
    </row>
    <row r="5" spans="1:29" x14ac:dyDescent="0.2">
      <c r="A5" s="98" t="s">
        <v>74</v>
      </c>
    </row>
    <row r="7" spans="1:29" s="28" customFormat="1" x14ac:dyDescent="0.2">
      <c r="A7" s="26" t="s">
        <v>6</v>
      </c>
      <c r="B7" s="27"/>
      <c r="C7" s="19">
        <v>43800</v>
      </c>
      <c r="D7" s="19">
        <v>43831</v>
      </c>
      <c r="E7" s="19">
        <v>43862</v>
      </c>
      <c r="F7" s="19">
        <v>43891</v>
      </c>
      <c r="G7" s="19">
        <v>43922</v>
      </c>
      <c r="H7" s="19">
        <v>43952</v>
      </c>
      <c r="I7" s="19">
        <v>43983</v>
      </c>
      <c r="J7" s="19">
        <v>44013</v>
      </c>
      <c r="K7" s="19">
        <v>44044</v>
      </c>
      <c r="L7" s="19">
        <v>44075</v>
      </c>
      <c r="M7" s="19">
        <v>44105</v>
      </c>
      <c r="N7" s="19">
        <v>44136</v>
      </c>
      <c r="O7" s="19">
        <v>44166</v>
      </c>
      <c r="P7" s="19">
        <v>44197</v>
      </c>
      <c r="Q7" s="19">
        <v>44228</v>
      </c>
      <c r="R7" s="19">
        <v>44256</v>
      </c>
      <c r="S7" s="19">
        <v>44287</v>
      </c>
      <c r="T7" s="19">
        <v>44317</v>
      </c>
      <c r="U7" s="19">
        <v>44348</v>
      </c>
      <c r="V7" s="19">
        <v>44378</v>
      </c>
      <c r="W7" s="19">
        <v>44409</v>
      </c>
      <c r="X7" s="19">
        <v>44440</v>
      </c>
      <c r="Y7" s="19">
        <v>44470</v>
      </c>
      <c r="Z7" s="19">
        <v>44501</v>
      </c>
      <c r="AA7" s="19">
        <v>44531</v>
      </c>
      <c r="AB7" s="44"/>
      <c r="AC7" s="43"/>
    </row>
    <row r="8" spans="1:29" x14ac:dyDescent="0.2">
      <c r="A8" s="2"/>
      <c r="B8" s="1" t="s">
        <v>0</v>
      </c>
      <c r="AB8" s="21"/>
      <c r="AC8" s="21"/>
    </row>
    <row r="9" spans="1:29" x14ac:dyDescent="0.2">
      <c r="A9" s="4">
        <v>1</v>
      </c>
      <c r="B9" s="3" t="s">
        <v>1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21"/>
      <c r="AC9" s="22"/>
    </row>
    <row r="10" spans="1:29" x14ac:dyDescent="0.2">
      <c r="A10" s="4">
        <f>MAX($A$9:A9)+1</f>
        <v>2</v>
      </c>
      <c r="B10" s="3" t="s">
        <v>2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21"/>
      <c r="AC10" s="21"/>
    </row>
    <row r="11" spans="1:29" x14ac:dyDescent="0.2">
      <c r="A11" s="4">
        <f>MAX($A$9:A10)+1</f>
        <v>3</v>
      </c>
      <c r="B11" s="3" t="s">
        <v>3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21"/>
      <c r="AC11" s="21"/>
    </row>
    <row r="12" spans="1:29" x14ac:dyDescent="0.2">
      <c r="A12" s="4">
        <f>MAX($A$9:A11)+1</f>
        <v>4</v>
      </c>
      <c r="B12" s="13" t="s">
        <v>15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21"/>
      <c r="AC12" s="33"/>
    </row>
    <row r="13" spans="1:29" x14ac:dyDescent="0.2">
      <c r="A13" s="4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21"/>
      <c r="AC13" s="21"/>
    </row>
    <row r="14" spans="1:29" x14ac:dyDescent="0.2">
      <c r="A14" s="4">
        <f>MAX($A$9:A13)+1</f>
        <v>5</v>
      </c>
      <c r="B14" s="3" t="s">
        <v>61</v>
      </c>
      <c r="C14" s="16">
        <f>Variables!$D$10</f>
        <v>7.1691459999999999E-2</v>
      </c>
      <c r="D14" s="16">
        <f>Variables!$D$10</f>
        <v>7.1691459999999999E-2</v>
      </c>
      <c r="E14" s="16">
        <f>Variables!$D$10</f>
        <v>7.1691459999999999E-2</v>
      </c>
      <c r="F14" s="16">
        <f>Variables!$D$10</f>
        <v>7.1691459999999999E-2</v>
      </c>
      <c r="G14" s="16">
        <f>Variables!$D$10</f>
        <v>7.1691459999999999E-2</v>
      </c>
      <c r="H14" s="16">
        <f>Variables!$D$10</f>
        <v>7.1691459999999999E-2</v>
      </c>
      <c r="I14" s="16">
        <f>Variables!$D$10</f>
        <v>7.1691459999999999E-2</v>
      </c>
      <c r="J14" s="16">
        <f>Variables!$D$10</f>
        <v>7.1691459999999999E-2</v>
      </c>
      <c r="K14" s="16">
        <f>Variables!$D$10</f>
        <v>7.1691459999999999E-2</v>
      </c>
      <c r="L14" s="16">
        <f>Variables!$D$10</f>
        <v>7.1691459999999999E-2</v>
      </c>
      <c r="M14" s="16">
        <f>Variables!$D$10</f>
        <v>7.1691459999999999E-2</v>
      </c>
      <c r="N14" s="16">
        <f>Variables!$D$10</f>
        <v>7.1691459999999999E-2</v>
      </c>
      <c r="O14" s="16">
        <f>Variables!$D$10</f>
        <v>7.1691459999999999E-2</v>
      </c>
      <c r="P14" s="16">
        <f>Variables!$D$10</f>
        <v>7.1691459999999999E-2</v>
      </c>
      <c r="Q14" s="16">
        <f>Variables!$D$10</f>
        <v>7.1691459999999999E-2</v>
      </c>
      <c r="R14" s="16">
        <f>Variables!$D$10</f>
        <v>7.1691459999999999E-2</v>
      </c>
      <c r="S14" s="16">
        <f>Variables!$D$10</f>
        <v>7.1691459999999999E-2</v>
      </c>
      <c r="T14" s="16">
        <f>Variables!$D$10</f>
        <v>7.1691459999999999E-2</v>
      </c>
      <c r="U14" s="16">
        <f>Variables!$D$10</f>
        <v>7.1691459999999999E-2</v>
      </c>
      <c r="V14" s="16">
        <f>Variables!$D$10</f>
        <v>7.1691459999999999E-2</v>
      </c>
      <c r="W14" s="16">
        <f>Variables!$D$10</f>
        <v>7.1691459999999999E-2</v>
      </c>
      <c r="X14" s="16">
        <f>Variables!$D$10</f>
        <v>7.1691459999999999E-2</v>
      </c>
      <c r="Y14" s="16">
        <f>Variables!$D$10</f>
        <v>7.1691459999999999E-2</v>
      </c>
      <c r="Z14" s="16">
        <f>Variables!$D$10</f>
        <v>7.1691459999999999E-2</v>
      </c>
      <c r="AA14" s="16">
        <f>Variables!$D$10</f>
        <v>7.1691459999999999E-2</v>
      </c>
      <c r="AB14" s="21"/>
      <c r="AC14" s="45"/>
    </row>
    <row r="15" spans="1:29" x14ac:dyDescent="0.2">
      <c r="A15" s="4">
        <f>MAX($A$9:A14)+1</f>
        <v>6</v>
      </c>
      <c r="B15" s="3" t="s">
        <v>60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21"/>
      <c r="AC15" s="33"/>
    </row>
    <row r="16" spans="1:29" x14ac:dyDescent="0.2">
      <c r="A16" s="4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21"/>
      <c r="AC16" s="22"/>
    </row>
    <row r="17" spans="1:29" x14ac:dyDescent="0.2">
      <c r="A17" s="4">
        <f>MAX($A$9:A16)+1</f>
        <v>7</v>
      </c>
      <c r="B17" s="3" t="s">
        <v>38</v>
      </c>
      <c r="C17" s="23">
        <v>3.3046077296287953E-2</v>
      </c>
      <c r="D17" s="23">
        <v>3.3046077296287953E-2</v>
      </c>
      <c r="E17" s="23">
        <v>3.3046077296287953E-2</v>
      </c>
      <c r="F17" s="23">
        <v>3.3046077296287953E-2</v>
      </c>
      <c r="G17" s="23">
        <v>3.3046077296287953E-2</v>
      </c>
      <c r="H17" s="23">
        <v>3.3046077296287953E-2</v>
      </c>
      <c r="I17" s="23">
        <v>3.3046077296287953E-2</v>
      </c>
      <c r="J17" s="23">
        <v>3.3046077296287953E-2</v>
      </c>
      <c r="K17" s="23">
        <v>3.3046077296287953E-2</v>
      </c>
      <c r="L17" s="23">
        <v>3.3046077296287953E-2</v>
      </c>
      <c r="M17" s="23">
        <v>3.3046077296287953E-2</v>
      </c>
      <c r="N17" s="23">
        <v>3.3046077296287953E-2</v>
      </c>
      <c r="O17" s="23">
        <v>3.3046077296287953E-2</v>
      </c>
      <c r="P17" s="75">
        <v>4.8360784328803093E-2</v>
      </c>
      <c r="Q17" s="75">
        <v>4.8360784328803093E-2</v>
      </c>
      <c r="R17" s="75">
        <v>4.8360784328803093E-2</v>
      </c>
      <c r="S17" s="75">
        <v>4.8360784328803093E-2</v>
      </c>
      <c r="T17" s="75">
        <v>4.8360784328803093E-2</v>
      </c>
      <c r="U17" s="75">
        <v>4.8360784328803093E-2</v>
      </c>
      <c r="V17" s="75">
        <v>4.8360784328803093E-2</v>
      </c>
      <c r="W17" s="75">
        <v>4.8360784328803093E-2</v>
      </c>
      <c r="X17" s="75">
        <v>4.8360784328803093E-2</v>
      </c>
      <c r="Y17" s="75">
        <v>4.8360784328803093E-2</v>
      </c>
      <c r="Z17" s="75">
        <v>4.8360784328803093E-2</v>
      </c>
      <c r="AA17" s="75">
        <v>4.8360784328803093E-2</v>
      </c>
      <c r="AB17" s="21"/>
      <c r="AC17" s="21"/>
    </row>
    <row r="18" spans="1:29" x14ac:dyDescent="0.2">
      <c r="A18" s="4">
        <f>MAX($A$9:A17)+1</f>
        <v>8</v>
      </c>
      <c r="B18" s="3" t="s">
        <v>17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21"/>
      <c r="AC18" s="22"/>
    </row>
    <row r="19" spans="1:29" x14ac:dyDescent="0.2">
      <c r="A19" s="4">
        <f>MAX($A$9:A18)+1</f>
        <v>9</v>
      </c>
      <c r="B19" s="13" t="s">
        <v>5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21"/>
      <c r="AC19" s="22"/>
    </row>
    <row r="20" spans="1:29" x14ac:dyDescent="0.2">
      <c r="A20" s="4"/>
      <c r="B20" s="1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21"/>
      <c r="AC20" s="21"/>
    </row>
    <row r="21" spans="1:29" x14ac:dyDescent="0.2">
      <c r="A21" s="4">
        <f>MAX($A$9:A20)+1</f>
        <v>10</v>
      </c>
      <c r="B21" s="1" t="s">
        <v>14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21"/>
      <c r="AC21" s="22"/>
    </row>
    <row r="22" spans="1:29" x14ac:dyDescent="0.2">
      <c r="A22" s="4"/>
      <c r="B22" s="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21"/>
      <c r="AC22" s="21"/>
    </row>
    <row r="23" spans="1:29" s="28" customFormat="1" x14ac:dyDescent="0.2">
      <c r="A23" s="30" t="s">
        <v>39</v>
      </c>
      <c r="B23" s="27"/>
      <c r="C23" s="19">
        <v>43800</v>
      </c>
      <c r="D23" s="19">
        <v>43831</v>
      </c>
      <c r="E23" s="19">
        <v>43862</v>
      </c>
      <c r="F23" s="19">
        <v>43891</v>
      </c>
      <c r="G23" s="19">
        <v>43922</v>
      </c>
      <c r="H23" s="19">
        <v>43952</v>
      </c>
      <c r="I23" s="19">
        <v>43983</v>
      </c>
      <c r="J23" s="19">
        <v>44013</v>
      </c>
      <c r="K23" s="19">
        <v>44044</v>
      </c>
      <c r="L23" s="19">
        <v>44075</v>
      </c>
      <c r="M23" s="19">
        <v>44105</v>
      </c>
      <c r="N23" s="19">
        <v>44136</v>
      </c>
      <c r="O23" s="19">
        <v>44166</v>
      </c>
      <c r="P23" s="72">
        <v>44197</v>
      </c>
      <c r="Q23" s="72">
        <v>44228</v>
      </c>
      <c r="R23" s="72">
        <v>44256</v>
      </c>
      <c r="S23" s="72">
        <v>44287</v>
      </c>
      <c r="T23" s="72">
        <v>44317</v>
      </c>
      <c r="U23" s="72">
        <v>44348</v>
      </c>
      <c r="V23" s="72">
        <v>44378</v>
      </c>
      <c r="W23" s="72">
        <v>44409</v>
      </c>
      <c r="X23" s="72">
        <v>44440</v>
      </c>
      <c r="Y23" s="72">
        <v>44470</v>
      </c>
      <c r="Z23" s="72">
        <v>44501</v>
      </c>
      <c r="AA23" s="72">
        <v>44531</v>
      </c>
      <c r="AB23" s="44"/>
      <c r="AC23" s="43"/>
    </row>
    <row r="24" spans="1:29" x14ac:dyDescent="0.2">
      <c r="A24" s="2"/>
      <c r="B24" s="1" t="s">
        <v>0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21"/>
      <c r="AC24" s="21"/>
    </row>
    <row r="25" spans="1:29" x14ac:dyDescent="0.2">
      <c r="A25" s="4">
        <f>MAX($A$9:A24)+1</f>
        <v>11</v>
      </c>
      <c r="B25" s="3" t="s">
        <v>1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21"/>
      <c r="AC25" s="33"/>
    </row>
    <row r="26" spans="1:29" x14ac:dyDescent="0.2">
      <c r="A26" s="4">
        <f>MAX($A$9:A25)+1</f>
        <v>12</v>
      </c>
      <c r="B26" s="3" t="s">
        <v>2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</row>
    <row r="27" spans="1:29" x14ac:dyDescent="0.2">
      <c r="A27" s="4">
        <f>MAX($A$9:A26)+1</f>
        <v>13</v>
      </c>
      <c r="B27" s="3" t="s">
        <v>3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</row>
    <row r="28" spans="1:29" x14ac:dyDescent="0.2">
      <c r="A28" s="4">
        <f>MAX($A$9:A27)+1</f>
        <v>14</v>
      </c>
      <c r="B28" s="13" t="s">
        <v>15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</row>
    <row r="29" spans="1:29" x14ac:dyDescent="0.2">
      <c r="A29" s="4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9" x14ac:dyDescent="0.2">
      <c r="A30" s="4">
        <f>MAX($A$25:A29)+1</f>
        <v>15</v>
      </c>
      <c r="B30" s="3" t="s">
        <v>61</v>
      </c>
      <c r="C30" s="16">
        <f>Variables!$D$10</f>
        <v>7.1691459999999999E-2</v>
      </c>
      <c r="D30" s="16">
        <f>Variables!$D$10</f>
        <v>7.1691459999999999E-2</v>
      </c>
      <c r="E30" s="16">
        <f>Variables!$D$10</f>
        <v>7.1691459999999999E-2</v>
      </c>
      <c r="F30" s="16">
        <f>Variables!$D$10</f>
        <v>7.1691459999999999E-2</v>
      </c>
      <c r="G30" s="16">
        <f>Variables!$D$10</f>
        <v>7.1691459999999999E-2</v>
      </c>
      <c r="H30" s="16">
        <f>Variables!$D$10</f>
        <v>7.1691459999999999E-2</v>
      </c>
      <c r="I30" s="16">
        <f>Variables!$D$10</f>
        <v>7.1691459999999999E-2</v>
      </c>
      <c r="J30" s="16">
        <f>Variables!$D$10</f>
        <v>7.1691459999999999E-2</v>
      </c>
      <c r="K30" s="16">
        <f>Variables!$D$10</f>
        <v>7.1691459999999999E-2</v>
      </c>
      <c r="L30" s="16">
        <f>Variables!$D$10</f>
        <v>7.1691459999999999E-2</v>
      </c>
      <c r="M30" s="16">
        <f>Variables!$D$10</f>
        <v>7.1691459999999999E-2</v>
      </c>
      <c r="N30" s="16">
        <f>Variables!$D$10</f>
        <v>7.1691459999999999E-2</v>
      </c>
      <c r="O30" s="16">
        <f>Variables!$D$10</f>
        <v>7.1691459999999999E-2</v>
      </c>
      <c r="P30" s="16">
        <f>Variables!$D$10</f>
        <v>7.1691459999999999E-2</v>
      </c>
      <c r="Q30" s="16">
        <f>Variables!$D$10</f>
        <v>7.1691459999999999E-2</v>
      </c>
      <c r="R30" s="16">
        <f>Variables!$D$10</f>
        <v>7.1691459999999999E-2</v>
      </c>
      <c r="S30" s="16">
        <f>Variables!$D$10</f>
        <v>7.1691459999999999E-2</v>
      </c>
      <c r="T30" s="16">
        <f>Variables!$D$10</f>
        <v>7.1691459999999999E-2</v>
      </c>
      <c r="U30" s="16">
        <f>Variables!$D$10</f>
        <v>7.1691459999999999E-2</v>
      </c>
      <c r="V30" s="16">
        <f>Variables!$D$10</f>
        <v>7.1691459999999999E-2</v>
      </c>
      <c r="W30" s="16">
        <f>Variables!$D$10</f>
        <v>7.1691459999999999E-2</v>
      </c>
      <c r="X30" s="16">
        <f>Variables!$D$10</f>
        <v>7.1691459999999999E-2</v>
      </c>
      <c r="Y30" s="16">
        <f>Variables!$D$10</f>
        <v>7.1691459999999999E-2</v>
      </c>
      <c r="Z30" s="16">
        <f>Variables!$D$10</f>
        <v>7.1691459999999999E-2</v>
      </c>
      <c r="AA30" s="16">
        <f>Variables!$D$10</f>
        <v>7.1691459999999999E-2</v>
      </c>
    </row>
    <row r="31" spans="1:29" x14ac:dyDescent="0.2">
      <c r="A31" s="4">
        <f>MAX($A$25:A30)+1</f>
        <v>16</v>
      </c>
      <c r="B31" s="3" t="s">
        <v>60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</row>
    <row r="32" spans="1:29" x14ac:dyDescent="0.2">
      <c r="A32" s="4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x14ac:dyDescent="0.2">
      <c r="A33" s="4">
        <f>MAX($A$9:A32)+1</f>
        <v>17</v>
      </c>
      <c r="B33" s="3" t="s">
        <v>38</v>
      </c>
      <c r="C33" s="23">
        <f t="shared" ref="C33:N33" si="0">C17</f>
        <v>3.3046077296287953E-2</v>
      </c>
      <c r="D33" s="23">
        <f t="shared" si="0"/>
        <v>3.3046077296287953E-2</v>
      </c>
      <c r="E33" s="23">
        <f t="shared" si="0"/>
        <v>3.3046077296287953E-2</v>
      </c>
      <c r="F33" s="23">
        <f t="shared" si="0"/>
        <v>3.3046077296287953E-2</v>
      </c>
      <c r="G33" s="23">
        <f t="shared" si="0"/>
        <v>3.3046077296287953E-2</v>
      </c>
      <c r="H33" s="23">
        <f t="shared" si="0"/>
        <v>3.3046077296287953E-2</v>
      </c>
      <c r="I33" s="23">
        <f t="shared" si="0"/>
        <v>3.3046077296287953E-2</v>
      </c>
      <c r="J33" s="23">
        <f t="shared" si="0"/>
        <v>3.3046077296287953E-2</v>
      </c>
      <c r="K33" s="23">
        <f t="shared" si="0"/>
        <v>3.3046077296287953E-2</v>
      </c>
      <c r="L33" s="23">
        <f t="shared" si="0"/>
        <v>3.3046077296287953E-2</v>
      </c>
      <c r="M33" s="23">
        <f t="shared" si="0"/>
        <v>3.3046077296287953E-2</v>
      </c>
      <c r="N33" s="23">
        <f t="shared" si="0"/>
        <v>3.3046077296287953E-2</v>
      </c>
      <c r="O33" s="23">
        <f>O17</f>
        <v>3.3046077296287953E-2</v>
      </c>
      <c r="P33" s="23">
        <f t="shared" ref="P33:AA33" si="1">P17</f>
        <v>4.8360784328803093E-2</v>
      </c>
      <c r="Q33" s="23">
        <f t="shared" si="1"/>
        <v>4.8360784328803093E-2</v>
      </c>
      <c r="R33" s="23">
        <f t="shared" si="1"/>
        <v>4.8360784328803093E-2</v>
      </c>
      <c r="S33" s="23">
        <f t="shared" si="1"/>
        <v>4.8360784328803093E-2</v>
      </c>
      <c r="T33" s="23">
        <f t="shared" si="1"/>
        <v>4.8360784328803093E-2</v>
      </c>
      <c r="U33" s="23">
        <f t="shared" si="1"/>
        <v>4.8360784328803093E-2</v>
      </c>
      <c r="V33" s="23">
        <f t="shared" si="1"/>
        <v>4.8360784328803093E-2</v>
      </c>
      <c r="W33" s="23">
        <f t="shared" si="1"/>
        <v>4.8360784328803093E-2</v>
      </c>
      <c r="X33" s="23">
        <f t="shared" si="1"/>
        <v>4.8360784328803093E-2</v>
      </c>
      <c r="Y33" s="23">
        <f t="shared" si="1"/>
        <v>4.8360784328803093E-2</v>
      </c>
      <c r="Z33" s="23">
        <f t="shared" si="1"/>
        <v>4.8360784328803093E-2</v>
      </c>
      <c r="AA33" s="23">
        <f t="shared" si="1"/>
        <v>4.8360784328803093E-2</v>
      </c>
    </row>
    <row r="34" spans="1:27" x14ac:dyDescent="0.2">
      <c r="A34" s="4">
        <f>MAX($A$9:A33)+1</f>
        <v>18</v>
      </c>
      <c r="B34" s="3" t="s">
        <v>17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</row>
    <row r="35" spans="1:27" x14ac:dyDescent="0.2">
      <c r="A35" s="4">
        <f>MAX($A$9:A34)+1</f>
        <v>19</v>
      </c>
      <c r="B35" s="13" t="s">
        <v>5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</row>
    <row r="36" spans="1:27" x14ac:dyDescent="0.2">
      <c r="A36" s="4"/>
      <c r="B36" s="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</row>
    <row r="37" spans="1:27" x14ac:dyDescent="0.2">
      <c r="A37" s="4">
        <f>MAX($A$9:A36)+1</f>
        <v>20</v>
      </c>
      <c r="B37" s="1" t="s">
        <v>14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</row>
    <row r="38" spans="1:27" x14ac:dyDescent="0.2">
      <c r="A38" s="4"/>
      <c r="B38" s="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x14ac:dyDescent="0.2">
      <c r="A39" s="4">
        <f>MAX($A$9:A38)+1</f>
        <v>21</v>
      </c>
      <c r="B39" s="13" t="s">
        <v>25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</row>
    <row r="40" spans="1:27" x14ac:dyDescent="0.2">
      <c r="A40" s="4"/>
      <c r="B40" s="13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 spans="1:27" x14ac:dyDescent="0.2">
      <c r="A41" s="4">
        <f>MAX($A$9:A40)+1</f>
        <v>22</v>
      </c>
      <c r="B41" s="13" t="s">
        <v>27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</row>
    <row r="42" spans="1:27" x14ac:dyDescent="0.2">
      <c r="A42" s="4">
        <f>MAX($A$9:A41)+1</f>
        <v>23</v>
      </c>
      <c r="B42" s="13" t="s">
        <v>26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</row>
    <row r="43" spans="1:27" x14ac:dyDescent="0.2">
      <c r="A43" s="29">
        <f>MAX($A$9:A42)+1</f>
        <v>24</v>
      </c>
      <c r="B43" s="1" t="s">
        <v>59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</row>
    <row r="44" spans="1:27" x14ac:dyDescent="0.2">
      <c r="A44" s="4"/>
      <c r="B44" s="1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</row>
    <row r="45" spans="1:27" s="28" customFormat="1" x14ac:dyDescent="0.2">
      <c r="A45" s="26" t="s">
        <v>7</v>
      </c>
      <c r="B45" s="27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19">
        <v>44197</v>
      </c>
      <c r="Q45" s="19">
        <v>44228</v>
      </c>
      <c r="R45" s="19">
        <v>44256</v>
      </c>
      <c r="S45" s="19">
        <v>44287</v>
      </c>
      <c r="T45" s="19">
        <v>44317</v>
      </c>
      <c r="U45" s="19">
        <v>44348</v>
      </c>
      <c r="V45" s="19">
        <v>44378</v>
      </c>
      <c r="W45" s="19">
        <v>44409</v>
      </c>
      <c r="X45" s="19">
        <v>44440</v>
      </c>
      <c r="Y45" s="19">
        <v>44470</v>
      </c>
      <c r="Z45" s="19">
        <v>44501</v>
      </c>
      <c r="AA45" s="19">
        <v>44531</v>
      </c>
    </row>
    <row r="46" spans="1:27" ht="13.5" thickBot="1" x14ac:dyDescent="0.25">
      <c r="A46" s="29">
        <f>MAX($A$9:A45)+1</f>
        <v>25</v>
      </c>
      <c r="B46" s="3" t="s">
        <v>56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</row>
    <row r="47" spans="1:27" ht="13.5" thickBot="1" x14ac:dyDescent="0.25">
      <c r="A47" s="29">
        <f>MAX($A$9:A46)+1</f>
        <v>26</v>
      </c>
      <c r="B47" s="3" t="s">
        <v>8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25">
        <v>-174352.53194371122</v>
      </c>
    </row>
    <row r="49" spans="2:16" x14ac:dyDescent="0.2">
      <c r="B49" s="24" t="s">
        <v>40</v>
      </c>
      <c r="P49" s="25">
        <v>7.8111041399714837E-2</v>
      </c>
    </row>
  </sheetData>
  <pageMargins left="0.7" right="0.7" top="0.75" bottom="0.75" header="0.3" footer="0.3"/>
  <pageSetup scale="52" orientation="landscape" r:id="rId1"/>
  <headerFooter>
    <oddFooter>&amp;C&amp;"Arial,Regular"&amp;10PAGE 8_REDACTED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FDB890DE267284EA2E995D4D4EF8915" ma:contentTypeVersion="36" ma:contentTypeDescription="" ma:contentTypeScope="" ma:versionID="5e1d769c2f6f52aae18cfe6d739633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2021-07-01T07:00:00+00:00</OpenedDate>
    <SignificantOrder xmlns="dc463f71-b30c-4ab2-9473-d307f9d35888">false</SignificantOrder>
    <Date1 xmlns="dc463f71-b30c-4ab2-9473-d307f9d35888">2021-07-01T07:00:00+00:00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210532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6778CB9-3116-4F23-9F73-B77C7B9A6A77}"/>
</file>

<file path=customXml/itemProps2.xml><?xml version="1.0" encoding="utf-8"?>
<ds:datastoreItem xmlns:ds="http://schemas.openxmlformats.org/officeDocument/2006/customXml" ds:itemID="{C8B3455C-0268-4DBC-A283-664317C237F0}"/>
</file>

<file path=customXml/itemProps3.xml><?xml version="1.0" encoding="utf-8"?>
<ds:datastoreItem xmlns:ds="http://schemas.openxmlformats.org/officeDocument/2006/customXml" ds:itemID="{EC9EBD10-9E49-4DB3-8A6D-FFA31280B7CE}"/>
</file>

<file path=customXml/itemProps4.xml><?xml version="1.0" encoding="utf-8"?>
<ds:datastoreItem xmlns:ds="http://schemas.openxmlformats.org/officeDocument/2006/customXml" ds:itemID="{0C9C5DFD-B38C-45D5-9107-1817E8F47F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5</vt:i4>
      </vt:variant>
    </vt:vector>
  </HeadingPairs>
  <TitlesOfParts>
    <vt:vector size="19" baseType="lpstr">
      <vt:lpstr>Comp to EOP 20 Res</vt:lpstr>
      <vt:lpstr>Summary</vt:lpstr>
      <vt:lpstr>TransCedarSpring</vt:lpstr>
      <vt:lpstr>Aeolus-Bridger</vt:lpstr>
      <vt:lpstr>TransTBFlats</vt:lpstr>
      <vt:lpstr>TransPryorMtn</vt:lpstr>
      <vt:lpstr>Cedar Springs</vt:lpstr>
      <vt:lpstr>Ekola Flats</vt:lpstr>
      <vt:lpstr>Pryor Mtn</vt:lpstr>
      <vt:lpstr>TB Flats</vt:lpstr>
      <vt:lpstr>Dunlap</vt:lpstr>
      <vt:lpstr>FooteCreek</vt:lpstr>
      <vt:lpstr>Variables</vt:lpstr>
      <vt:lpstr>NPC</vt:lpstr>
      <vt:lpstr>'Aeolus-Bridger'!Print_Area</vt:lpstr>
      <vt:lpstr>TransCedarSpring!Print_Area</vt:lpstr>
      <vt:lpstr>TransPryorMtn!Print_Area</vt:lpstr>
      <vt:lpstr>TransTBFlats!Print_Area</vt:lpstr>
      <vt:lpstr>Variables!Print_Area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Highsmith, Nicholas</dc:creator>
  <cp:lastModifiedBy>Cheung, Sherona</cp:lastModifiedBy>
  <cp:lastPrinted>2021-06-25T21:10:01Z</cp:lastPrinted>
  <dcterms:created xsi:type="dcterms:W3CDTF">2021-05-28T19:19:35Z</dcterms:created>
  <dcterms:modified xsi:type="dcterms:W3CDTF">2021-06-25T21:11:31Z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0x0101006E56B4D1795A2E4DB2F0B01679ED314A002FDB890DE267284EA2E995D4D4EF8915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