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19440" windowHeight="12510"/>
  </bookViews>
  <sheets>
    <sheet name="Attach PC 53 -3" sheetId="1" r:id="rId1"/>
  </sheets>
  <calcPr calcId="145621" calcMode="manual"/>
</workbook>
</file>

<file path=xl/calcChain.xml><?xml version="1.0" encoding="utf-8"?>
<calcChain xmlns="http://schemas.openxmlformats.org/spreadsheetml/2006/main">
  <c r="E9" i="1" l="1"/>
  <c r="E8" i="1"/>
  <c r="E7" i="1"/>
  <c r="E6" i="1"/>
  <c r="F24" i="1"/>
  <c r="F23" i="1"/>
  <c r="F22" i="1"/>
  <c r="F21" i="1"/>
  <c r="D25" i="1" l="1"/>
  <c r="F12" i="1"/>
  <c r="F11" i="1"/>
  <c r="F10" i="1"/>
  <c r="F9" i="1"/>
  <c r="F8" i="1"/>
  <c r="F7" i="1"/>
  <c r="F6" i="1"/>
  <c r="E24" i="1"/>
  <c r="E23" i="1"/>
  <c r="E22" i="1"/>
  <c r="E21" i="1"/>
  <c r="G21" i="1" l="1"/>
  <c r="G22" i="1"/>
  <c r="G23" i="1"/>
  <c r="G24" i="1"/>
  <c r="G25" i="1" l="1"/>
  <c r="F13" i="1"/>
  <c r="C13" i="1" l="1"/>
  <c r="D13" i="1"/>
  <c r="E13" i="1" l="1"/>
</calcChain>
</file>

<file path=xl/sharedStrings.xml><?xml version="1.0" encoding="utf-8"?>
<sst xmlns="http://schemas.openxmlformats.org/spreadsheetml/2006/main" count="28" uniqueCount="28">
  <si>
    <t xml:space="preserve"> Pension Expense - Non Union</t>
  </si>
  <si>
    <t xml:space="preserve"> Pension Expense - IBEW 57</t>
  </si>
  <si>
    <t xml:space="preserve"> Pension Expense - Local 125</t>
  </si>
  <si>
    <t xml:space="preserve"> Pension Expense - Local 127</t>
  </si>
  <si>
    <t xml:space="preserve"> Pension Expense - Local 197</t>
  </si>
  <si>
    <t xml:space="preserve"> Pension Expense - Local 659</t>
  </si>
  <si>
    <t>UE-152253/Pacific Power &amp; Light Company</t>
  </si>
  <si>
    <t>A</t>
  </si>
  <si>
    <t>B</t>
  </si>
  <si>
    <t>Actuarial accruals for 12 months ended 12/31/16</t>
  </si>
  <si>
    <t>12/31/2015 SAP general ledger expense</t>
  </si>
  <si>
    <t>12/31/15 joint owner allocation</t>
  </si>
  <si>
    <t>Joint owner allocation % for 2015</t>
  </si>
  <si>
    <t>12/31/16 projected expense before joint owner allocation</t>
  </si>
  <si>
    <t>Estimated joint owner allocation for 2016</t>
  </si>
  <si>
    <t>C = B / A</t>
  </si>
  <si>
    <t>D (from above)</t>
  </si>
  <si>
    <t>E = C x D</t>
  </si>
  <si>
    <t>Estimated 2016 SAP general ledger pension expense</t>
  </si>
  <si>
    <t>Description</t>
  </si>
  <si>
    <t>SAP Account</t>
  </si>
  <si>
    <t>Attachment to PC 53-c:  Projected OPEB expense that would result from the actuarial calculations for 2016 on a similar basis to the test OPEB expense of $(4,043,010) from SEM-3, page 4.2.2.</t>
  </si>
  <si>
    <t>PostRetire Expense - Ws</t>
  </si>
  <si>
    <t>Projected Western Coal Carriers obligation (1)</t>
  </si>
  <si>
    <t>(1) 2016 year to date estimated expense provided by actuary, but subject to year-end true-up.</t>
  </si>
  <si>
    <t>Estimated Joint-Owner Allocation (2)</t>
  </si>
  <si>
    <t>(2) Calculation of estimated 2016 joint owner allocation:</t>
  </si>
  <si>
    <t>Total projected general ledger OPEB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</si>
</sst>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0" borderId="0" xfId="0" applyBorder="1"/>
    <xf numFmtId="37" fontId="0" fillId="0" borderId="0" xfId="0" applyNumberFormat="1" applyBorder="1"/>
    <xf numFmtId="0" fontId="0" fillId="0" borderId="0" xfId="0" applyFill="1" applyBorder="1"/>
    <xf numFmtId="0" fontId="0" fillId="0" borderId="1" xfId="0" applyBorder="1" applyAlignment="1">
      <alignment horizontal="center" wrapText="1"/>
    </xf>
    <xf numFmtId="0" fontId="2" fillId="0" borderId="0" xfId="0" applyFont="1" applyFill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37" fontId="0" fillId="0" borderId="5" xfId="0" applyNumberFormat="1" applyBorder="1"/>
    <xf numFmtId="37" fontId="0" fillId="0" borderId="3" xfId="0" applyNumberFormat="1" applyBorder="1"/>
    <xf numFmtId="43" fontId="0" fillId="0" borderId="0" xfId="2" applyFont="1"/>
    <xf numFmtId="164" fontId="0" fillId="0" borderId="0" xfId="2" applyNumberFormat="1" applyFont="1"/>
    <xf numFmtId="0" fontId="0" fillId="0" borderId="0" xfId="0" applyBorder="1" applyAlignment="1">
      <alignment horizontal="center"/>
    </xf>
    <xf numFmtId="43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/>
    </xf>
    <xf numFmtId="43" fontId="0" fillId="0" borderId="3" xfId="2" applyFont="1" applyBorder="1"/>
    <xf numFmtId="164" fontId="0" fillId="0" borderId="0" xfId="2" applyNumberFormat="1" applyFont="1" applyFill="1"/>
    <xf numFmtId="164" fontId="0" fillId="0" borderId="0" xfId="2" applyNumberFormat="1" applyFont="1" applyFill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0" xfId="2" applyNumberFormat="1" applyFont="1" applyFill="1" applyAlignment="1">
      <alignment horizontal="center"/>
    </xf>
    <xf numFmtId="43" fontId="2" fillId="0" borderId="0" xfId="0" applyNumberFormat="1" applyFont="1"/>
    <xf numFmtId="37" fontId="0" fillId="0" borderId="0" xfId="0" applyNumberFormat="1" applyFill="1" applyBorder="1"/>
    <xf numFmtId="0" fontId="0" fillId="0" borderId="0" xfId="0" applyBorder="1" applyAlignment="1">
      <alignment horizontal="center" wrapText="1"/>
    </xf>
    <xf numFmtId="37" fontId="2" fillId="0" borderId="5" xfId="0" applyNumberFormat="1" applyFont="1" applyBorder="1"/>
    <xf numFmtId="10" fontId="0" fillId="0" borderId="0" xfId="3" applyNumberFormat="1" applyFont="1"/>
    <xf numFmtId="37" fontId="0" fillId="0" borderId="5" xfId="0" applyNumberFormat="1" applyFont="1" applyBorder="1"/>
    <xf numFmtId="43" fontId="0" fillId="0" borderId="0" xfId="0" applyNumberFormat="1" applyFont="1"/>
    <xf numFmtId="43" fontId="0" fillId="0" borderId="3" xfId="0" applyNumberFormat="1" applyFont="1" applyBorder="1"/>
    <xf numFmtId="14" fontId="0" fillId="0" borderId="1" xfId="0" applyNumberFormat="1" applyBorder="1" applyAlignment="1">
      <alignment horizontal="center" wrapText="1"/>
    </xf>
    <xf numFmtId="0" fontId="0" fillId="0" borderId="1" xfId="0" applyBorder="1"/>
    <xf numFmtId="37" fontId="2" fillId="0" borderId="0" xfId="0" applyNumberFormat="1" applyFont="1" applyBorder="1"/>
  </cellXfs>
  <cellStyles count="4">
    <cellStyle name="Comma" xfId="2" builtinId="3"/>
    <cellStyle name="Comma 4" xfId="1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activeCell="A3" sqref="A3"/>
    </sheetView>
  </sheetViews>
  <sheetFormatPr defaultRowHeight="15" x14ac:dyDescent="0.25"/>
  <cols>
    <col min="1" max="1" width="12.85546875" bestFit="1" customWidth="1"/>
    <col min="2" max="2" width="28" bestFit="1" customWidth="1"/>
    <col min="3" max="3" width="15.7109375" customWidth="1"/>
    <col min="4" max="4" width="18" customWidth="1"/>
    <col min="5" max="5" width="16.28515625" customWidth="1"/>
    <col min="6" max="6" width="18.7109375" customWidth="1"/>
    <col min="7" max="7" width="15.7109375" customWidth="1"/>
    <col min="8" max="8" width="16.5703125" customWidth="1"/>
  </cols>
  <sheetData>
    <row r="1" spans="1:8" ht="14.45" x14ac:dyDescent="0.3">
      <c r="A1" s="6" t="s">
        <v>6</v>
      </c>
    </row>
    <row r="2" spans="1:8" ht="14.45" x14ac:dyDescent="0.3">
      <c r="A2" s="6" t="s">
        <v>21</v>
      </c>
    </row>
    <row r="3" spans="1:8" ht="14.45" x14ac:dyDescent="0.3">
      <c r="A3" s="6"/>
    </row>
    <row r="4" spans="1:8" ht="14.45" x14ac:dyDescent="0.3">
      <c r="A4" s="1"/>
      <c r="G4" s="2"/>
      <c r="H4" s="2"/>
    </row>
    <row r="5" spans="1:8" ht="46.15" customHeight="1" x14ac:dyDescent="0.3">
      <c r="A5" s="32" t="s">
        <v>20</v>
      </c>
      <c r="B5" s="32" t="s">
        <v>19</v>
      </c>
      <c r="C5" s="5" t="s">
        <v>9</v>
      </c>
      <c r="D5" s="5" t="s">
        <v>23</v>
      </c>
      <c r="E5" s="5" t="s">
        <v>25</v>
      </c>
      <c r="F5" s="5" t="s">
        <v>18</v>
      </c>
      <c r="G5" s="25"/>
      <c r="H5" s="25"/>
    </row>
    <row r="6" spans="1:8" ht="14.45" x14ac:dyDescent="0.3">
      <c r="A6" s="9">
        <v>501153</v>
      </c>
      <c r="B6" s="2" t="s">
        <v>0</v>
      </c>
      <c r="C6" s="3">
        <v>-5775528</v>
      </c>
      <c r="D6" s="3"/>
      <c r="E6" s="3">
        <f>G21</f>
        <v>105529</v>
      </c>
      <c r="F6" s="24">
        <f>SUM(C6:E6)</f>
        <v>-5669999</v>
      </c>
      <c r="G6" s="24"/>
      <c r="H6" s="24"/>
    </row>
    <row r="7" spans="1:8" ht="14.45" x14ac:dyDescent="0.3">
      <c r="A7" s="9">
        <v>501154</v>
      </c>
      <c r="B7" s="2" t="s">
        <v>1</v>
      </c>
      <c r="C7" s="3">
        <v>-2533063</v>
      </c>
      <c r="D7" s="3"/>
      <c r="E7" s="3">
        <f t="shared" ref="E7:E9" si="0">G22</f>
        <v>38349</v>
      </c>
      <c r="F7" s="24">
        <f t="shared" ref="F7:F12" si="1">SUM(C7:E7)</f>
        <v>-2494714</v>
      </c>
      <c r="G7" s="24"/>
      <c r="H7" s="24"/>
    </row>
    <row r="8" spans="1:8" ht="14.45" x14ac:dyDescent="0.3">
      <c r="A8" s="9">
        <v>501155</v>
      </c>
      <c r="B8" s="2" t="s">
        <v>2</v>
      </c>
      <c r="C8" s="3">
        <v>-396950</v>
      </c>
      <c r="D8" s="3"/>
      <c r="E8" s="3">
        <f t="shared" si="0"/>
        <v>6877</v>
      </c>
      <c r="F8" s="24">
        <f t="shared" si="1"/>
        <v>-390073</v>
      </c>
      <c r="G8" s="24"/>
      <c r="H8" s="24"/>
    </row>
    <row r="9" spans="1:8" ht="14.45" x14ac:dyDescent="0.3">
      <c r="A9" s="9">
        <v>501156</v>
      </c>
      <c r="B9" s="2" t="s">
        <v>3</v>
      </c>
      <c r="C9" s="3">
        <v>-629943</v>
      </c>
      <c r="D9" s="3"/>
      <c r="E9" s="3">
        <f t="shared" si="0"/>
        <v>124870</v>
      </c>
      <c r="F9" s="24">
        <f t="shared" si="1"/>
        <v>-505073</v>
      </c>
      <c r="G9" s="24"/>
      <c r="H9" s="24"/>
    </row>
    <row r="10" spans="1:8" ht="14.45" x14ac:dyDescent="0.3">
      <c r="A10" s="9">
        <v>501157</v>
      </c>
      <c r="B10" s="2" t="s">
        <v>4</v>
      </c>
      <c r="C10" s="3">
        <v>-9723</v>
      </c>
      <c r="D10" s="3"/>
      <c r="E10" s="3"/>
      <c r="F10" s="24">
        <f t="shared" si="1"/>
        <v>-9723</v>
      </c>
      <c r="G10" s="24"/>
      <c r="H10" s="24"/>
    </row>
    <row r="11" spans="1:8" ht="14.45" x14ac:dyDescent="0.3">
      <c r="A11" s="9">
        <v>501158</v>
      </c>
      <c r="B11" s="2" t="s">
        <v>5</v>
      </c>
      <c r="C11" s="3">
        <v>-420878</v>
      </c>
      <c r="D11" s="3"/>
      <c r="E11" s="3"/>
      <c r="F11" s="24">
        <f t="shared" si="1"/>
        <v>-420878</v>
      </c>
      <c r="G11" s="24"/>
      <c r="H11" s="24"/>
    </row>
    <row r="12" spans="1:8" ht="14.45" x14ac:dyDescent="0.3">
      <c r="A12" s="9">
        <v>501149</v>
      </c>
      <c r="B12" s="4" t="s">
        <v>22</v>
      </c>
      <c r="C12" s="11">
        <v>0</v>
      </c>
      <c r="D12" s="11">
        <v>1267721</v>
      </c>
      <c r="E12" s="3"/>
      <c r="F12" s="24">
        <f t="shared" si="1"/>
        <v>1267721</v>
      </c>
      <c r="G12" s="24"/>
      <c r="H12" s="24"/>
    </row>
    <row r="13" spans="1:8" ht="14.45" x14ac:dyDescent="0.3">
      <c r="A13" s="7" t="s">
        <v>27</v>
      </c>
      <c r="B13" s="8"/>
      <c r="C13" s="10">
        <f t="shared" ref="C13:F13" si="2">SUM(C6:C12)</f>
        <v>-9766085</v>
      </c>
      <c r="D13" s="10">
        <f t="shared" si="2"/>
        <v>1267721</v>
      </c>
      <c r="E13" s="28">
        <f t="shared" si="2"/>
        <v>275625</v>
      </c>
      <c r="F13" s="26">
        <f t="shared" si="2"/>
        <v>-8222739</v>
      </c>
      <c r="G13" s="3"/>
      <c r="H13" s="33"/>
    </row>
    <row r="14" spans="1:8" ht="14.45" x14ac:dyDescent="0.3">
      <c r="G14" s="2"/>
      <c r="H14" s="2"/>
    </row>
    <row r="15" spans="1:8" ht="14.45" x14ac:dyDescent="0.3">
      <c r="A15" t="s">
        <v>24</v>
      </c>
    </row>
    <row r="17" spans="1:8" ht="14.45" x14ac:dyDescent="0.3">
      <c r="C17" s="13"/>
      <c r="D17" s="13"/>
      <c r="E17" s="13"/>
      <c r="F17" s="13"/>
      <c r="G17" s="19"/>
      <c r="H17" s="19"/>
    </row>
    <row r="18" spans="1:8" ht="14.45" x14ac:dyDescent="0.3">
      <c r="C18" s="21" t="s">
        <v>7</v>
      </c>
      <c r="D18" s="21" t="s">
        <v>8</v>
      </c>
      <c r="E18" s="21" t="s">
        <v>15</v>
      </c>
      <c r="F18" s="21" t="s">
        <v>16</v>
      </c>
      <c r="G18" s="22" t="s">
        <v>17</v>
      </c>
      <c r="H18" s="20"/>
    </row>
    <row r="19" spans="1:8" ht="43.15" customHeight="1" x14ac:dyDescent="0.3">
      <c r="C19" s="31" t="s">
        <v>10</v>
      </c>
      <c r="D19" s="31" t="s">
        <v>11</v>
      </c>
      <c r="E19" s="5" t="s">
        <v>12</v>
      </c>
      <c r="F19" s="5" t="s">
        <v>13</v>
      </c>
      <c r="G19" s="5" t="s">
        <v>14</v>
      </c>
      <c r="H19" s="16"/>
    </row>
    <row r="20" spans="1:8" ht="14.45" x14ac:dyDescent="0.3">
      <c r="A20" t="s">
        <v>26</v>
      </c>
    </row>
    <row r="21" spans="1:8" ht="14.45" x14ac:dyDescent="0.3">
      <c r="B21" s="14">
        <v>501153</v>
      </c>
      <c r="C21" s="12">
        <v>-5311449.04</v>
      </c>
      <c r="D21" s="12">
        <v>97049.26</v>
      </c>
      <c r="E21" s="27">
        <f>D21/C21</f>
        <v>-1.8271710651675571E-2</v>
      </c>
      <c r="F21" s="15">
        <f>C6</f>
        <v>-5775528</v>
      </c>
      <c r="G21" s="29">
        <f>ROUND(F21*E21,0)</f>
        <v>105529</v>
      </c>
    </row>
    <row r="22" spans="1:8" ht="14.45" x14ac:dyDescent="0.3">
      <c r="B22" s="14">
        <v>501154</v>
      </c>
      <c r="C22" s="12">
        <v>-2347176.6</v>
      </c>
      <c r="D22" s="12">
        <v>35534.379999999997</v>
      </c>
      <c r="E22" s="27">
        <f t="shared" ref="E22:E24" si="3">D22/C22</f>
        <v>-1.5139201711537171E-2</v>
      </c>
      <c r="F22" s="15">
        <f t="shared" ref="F22:F24" si="4">C7</f>
        <v>-2533063</v>
      </c>
      <c r="G22" s="29">
        <f t="shared" ref="G22:G24" si="5">ROUND(F22*E22,0)</f>
        <v>38349</v>
      </c>
    </row>
    <row r="23" spans="1:8" ht="14.45" x14ac:dyDescent="0.3">
      <c r="B23" s="14">
        <v>501155</v>
      </c>
      <c r="C23" s="12">
        <v>-376455.69</v>
      </c>
      <c r="D23" s="12">
        <v>6522.28</v>
      </c>
      <c r="E23" s="27">
        <f t="shared" si="3"/>
        <v>-1.7325491879270041E-2</v>
      </c>
      <c r="F23" s="15">
        <f t="shared" si="4"/>
        <v>-396950</v>
      </c>
      <c r="G23" s="29">
        <f t="shared" si="5"/>
        <v>6877</v>
      </c>
    </row>
    <row r="24" spans="1:8" ht="14.45" x14ac:dyDescent="0.3">
      <c r="B24" s="14">
        <v>501156</v>
      </c>
      <c r="C24" s="12">
        <v>-490119.98</v>
      </c>
      <c r="D24" s="18">
        <v>97154.03</v>
      </c>
      <c r="E24" s="27">
        <f t="shared" si="3"/>
        <v>-0.19822499380661854</v>
      </c>
      <c r="F24" s="15">
        <f t="shared" si="4"/>
        <v>-629943</v>
      </c>
      <c r="G24" s="30">
        <f t="shared" si="5"/>
        <v>124870</v>
      </c>
    </row>
    <row r="25" spans="1:8" ht="14.45" x14ac:dyDescent="0.3">
      <c r="D25" s="15">
        <f>SUM(D21:D24)</f>
        <v>236259.94999999998</v>
      </c>
      <c r="G25" s="29">
        <f>SUM(G21:G24)</f>
        <v>275625</v>
      </c>
    </row>
    <row r="27" spans="1:8" ht="14.45" x14ac:dyDescent="0.3">
      <c r="B27" s="17"/>
      <c r="C27" s="12"/>
      <c r="D27" s="12"/>
      <c r="E27" s="12"/>
      <c r="F27" s="12"/>
      <c r="G27" s="23"/>
    </row>
  </sheetData>
  <pageMargins left="0.45" right="0.45" top="1" bottom="0.5" header="0.3" footer="0.3"/>
  <pageSetup scale="80" orientation="landscape" r:id="rId1"/>
  <headerFooter>
    <oddHeader>&amp;LWA UE-152253
PC 53&amp;R&amp;"-,Bold"Attachment PC 53-3</oddHeader>
    <oddFooter>&amp;L&amp;F&amp;CPage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2016-03-17T07:00:00+00:00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B045628-53E0-4F9B-BAFE-B5138E95C71D}"/>
</file>

<file path=customXml/itemProps2.xml><?xml version="1.0" encoding="utf-8"?>
<ds:datastoreItem xmlns:ds="http://schemas.openxmlformats.org/officeDocument/2006/customXml" ds:itemID="{83282DE3-21DE-4EB6-87FD-0ABF8170A7D8}"/>
</file>

<file path=customXml/itemProps3.xml><?xml version="1.0" encoding="utf-8"?>
<ds:datastoreItem xmlns:ds="http://schemas.openxmlformats.org/officeDocument/2006/customXml" ds:itemID="{0C4517EC-882F-483E-B09E-4F0BD1C20523}"/>
</file>

<file path=customXml/itemProps4.xml><?xml version="1.0" encoding="utf-8"?>
<ds:datastoreItem xmlns:ds="http://schemas.openxmlformats.org/officeDocument/2006/customXml" ds:itemID="{A692A08B-9AAC-4B4E-806B-C171CEA239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 PC 53 -3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2014-07-17T15:12:47Z</dcterms:created>
  <dcterms:modified xsi:type="dcterms:W3CDTF">2016-03-14T18:33:51Z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