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4240" windowHeight="13740"/>
  </bookViews>
  <sheets>
    <sheet name="Exhibit F" sheetId="1" r:id="rId1"/>
  </sheets>
  <definedNames>
    <definedName name="_xlnm.Print_Area" localSheetId="0">'Exhibit F'!$A$1:$E$60</definedName>
  </definedNames>
  <calcPr calcId="145621"/>
</workbook>
</file>

<file path=xl/calcChain.xml><?xml version="1.0" encoding="utf-8"?>
<calcChain xmlns="http://schemas.openxmlformats.org/spreadsheetml/2006/main">
  <c r="C43" i="1" l="1"/>
  <c r="D24" i="1"/>
  <c r="E18" i="1"/>
  <c r="E24" i="1" s="1"/>
  <c r="E17" i="1"/>
  <c r="E16" i="1"/>
  <c r="E15" i="1"/>
  <c r="E13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D19" i="1" l="1"/>
  <c r="D21" i="1" s="1"/>
  <c r="D26" i="1" s="1"/>
  <c r="C24" i="1"/>
  <c r="E14" i="1"/>
  <c r="E19" i="1" s="1"/>
  <c r="E21" i="1" s="1"/>
  <c r="E26" i="1" s="1"/>
  <c r="D45" i="1"/>
  <c r="C19" i="1"/>
  <c r="C21" i="1" s="1"/>
  <c r="C26" i="1" s="1"/>
  <c r="C31" i="1" l="1"/>
  <c r="C37" i="1" s="1"/>
  <c r="D38" i="1" l="1"/>
  <c r="D49" i="1" l="1"/>
  <c r="D51" i="1" l="1"/>
  <c r="E54" i="1" l="1"/>
  <c r="E56" i="1" l="1"/>
  <c r="E58" i="1" l="1"/>
  <c r="E60" i="1" l="1"/>
</calcChain>
</file>

<file path=xl/sharedStrings.xml><?xml version="1.0" encoding="utf-8"?>
<sst xmlns="http://schemas.openxmlformats.org/spreadsheetml/2006/main" count="49" uniqueCount="49">
  <si>
    <t>LINE</t>
  </si>
  <si>
    <t>NO.</t>
  </si>
  <si>
    <t>DESCRIPTION</t>
  </si>
  <si>
    <t>AMOUNT</t>
  </si>
  <si>
    <t>NORMAL STORMS</t>
  </si>
  <si>
    <t>Transmission</t>
  </si>
  <si>
    <t>Distribution</t>
  </si>
  <si>
    <t>Total</t>
  </si>
  <si>
    <t>ACTUAL O&amp;M:</t>
  </si>
  <si>
    <t xml:space="preserve">  TWELVE MONTHS ENDED 09/30/11</t>
  </si>
  <si>
    <t xml:space="preserve">  TWELVE MONTHS ENDED 09/30/12</t>
  </si>
  <si>
    <t xml:space="preserve">  TWELVE MONTHS ENDED 09/30/13</t>
  </si>
  <si>
    <t xml:space="preserve">  TWELVE MONTHS ENDED 09/30/14</t>
  </si>
  <si>
    <t xml:space="preserve">  TWELVE MONTHS ENDED 09/30/15</t>
  </si>
  <si>
    <t xml:space="preserve">  TWELVE MONTHS ENDED 09/30/16</t>
  </si>
  <si>
    <t>TOTAL NORMAL STORMS</t>
  </si>
  <si>
    <t>SIX-YEAR AVERAGE STORM EXPENSE FOR RATE YEAR (LINE 9 ÷ 6 YEARS)</t>
  </si>
  <si>
    <t>CHARGED TO EXPENSE  12 MONTH ENDED 09/30/16</t>
  </si>
  <si>
    <t xml:space="preserve">  STORM DAMAGE EXPENSE (LINE 8)</t>
  </si>
  <si>
    <t>INCREASE (DECREASE) OPERATING EXPENSE (LINE 11-LINE 14)</t>
  </si>
  <si>
    <t>CATASTROPHIC STORMS</t>
  </si>
  <si>
    <t xml:space="preserve">DEFERRED BALANCES FOR UE-090704 4 YEAR AMORTIZATION </t>
  </si>
  <si>
    <t>AT START OF RATE YEAR (01/31/2018):</t>
  </si>
  <si>
    <t>2010 STORM DAMAGE</t>
  </si>
  <si>
    <t>2010 STORM DAMAGE PENDING APPROVAL</t>
  </si>
  <si>
    <t>2014 STORM DAMAGE-PENDING APPROVAL</t>
  </si>
  <si>
    <t>2015 STORM DAMAGE-PENDING APPROVAL</t>
  </si>
  <si>
    <t>2016 STORM DAMAGE-PENDING APPROVAL</t>
  </si>
  <si>
    <t>2017 STORM DAMAGE-PENDING APPROVAL</t>
  </si>
  <si>
    <t>TOTAL (LINE 21 THROUGH LINE 26)</t>
  </si>
  <si>
    <t>ANNUAL AMORTIZATION (LINE 27 ÷ 48) x 12</t>
  </si>
  <si>
    <t>DEFERRED BALANCES FOR 10 YEAR AMORTIZATION AT</t>
  </si>
  <si>
    <t>START OF RATE YEAR (01/31/18):</t>
  </si>
  <si>
    <t>12/13/06 WIND STORM</t>
  </si>
  <si>
    <t>ORIGINAL AMORT PERIOD FROM UE-072300 WAS 10 YEARS, NOV 2008 - OCT 2018</t>
  </si>
  <si>
    <t>DEFERRED BALANCES FOR 6 YEAR AMORTIZATION AT</t>
  </si>
  <si>
    <t>01/18/12 SNOW STORM - PENDING APPROVAL</t>
  </si>
  <si>
    <t>TOTAL RATE YEAR AMORTIZATION (LINE 28 + LINE 35 + LINE 39)</t>
  </si>
  <si>
    <t>LESS TOTAL TEST YEAR AMORTIZATION</t>
  </si>
  <si>
    <t>INCREASE (DECREASE) OPERATING EXPENSE</t>
  </si>
  <si>
    <t>TOTAL INCREASE (DECREASE) OPERATING EXPENSE (LINE 16 + LINE 44)</t>
  </si>
  <si>
    <t>INCREASE (DECREASE) FIT @ 35% (LINE 46 X 35%)</t>
  </si>
  <si>
    <t>INCREASE (DECREASE) NOI</t>
  </si>
  <si>
    <t>Storm Adjustment</t>
  </si>
  <si>
    <t>Dockets UE-170033 and UG-170034</t>
  </si>
  <si>
    <r>
      <t xml:space="preserve">ANNUAL AMORTIZATION (LINE 33 </t>
    </r>
    <r>
      <rPr>
        <sz val="8.8000000000000007"/>
        <rFont val="Times New Roman"/>
        <family val="1"/>
      </rPr>
      <t>¸</t>
    </r>
    <r>
      <rPr>
        <sz val="10"/>
        <rFont val="Times New Roman"/>
        <family val="1"/>
      </rPr>
      <t xml:space="preserve"> 10 (01/2018 - 10/2018) x 10)</t>
    </r>
  </si>
  <si>
    <r>
      <t xml:space="preserve">ANNUAL AMORTIZATION (LINE 38 </t>
    </r>
    <r>
      <rPr>
        <sz val="8.8000000000000007"/>
        <rFont val="Times New Roman"/>
        <family val="1"/>
      </rPr>
      <t>¸</t>
    </r>
    <r>
      <rPr>
        <sz val="10"/>
        <rFont val="Times New Roman"/>
        <family val="1"/>
      </rPr>
      <t xml:space="preserve"> 72 (6 YEARS) X 12)</t>
    </r>
  </si>
  <si>
    <t>For the Twelve Months Ended September 30, 2016</t>
  </si>
  <si>
    <t>Exhibit F to the Multiparty Settlement Stipulation and Agreement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</si>
</sst>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i/>
      <sz val="10"/>
      <name val="Times New Roman"/>
      <family val="1"/>
    </font>
    <font>
      <sz val="11"/>
      <color theme="1"/>
      <name val="Times New Roman"/>
      <family val="2"/>
    </font>
    <font>
      <sz val="11"/>
      <color theme="0"/>
      <name val="Times New Roman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sz val="11"/>
      <color rgb="FF9C0006"/>
      <name val="Times New Roman"/>
      <family val="2"/>
    </font>
    <font>
      <b/>
      <sz val="11"/>
      <color indexed="17"/>
      <name val="Calibri"/>
      <family val="2"/>
    </font>
    <font>
      <b/>
      <sz val="11"/>
      <color rgb="FFFA7D00"/>
      <name val="Times New Roman"/>
      <family val="2"/>
    </font>
    <font>
      <b/>
      <sz val="11"/>
      <color indexed="9"/>
      <name val="Calibri"/>
      <family val="2"/>
    </font>
    <font>
      <b/>
      <sz val="11"/>
      <color theme="0"/>
      <name val="Times New Roman"/>
      <family val="2"/>
    </font>
    <font>
      <b/>
      <sz val="11"/>
      <color indexed="8"/>
      <name val="Calibri"/>
      <family val="2"/>
    </font>
    <font>
      <i/>
      <sz val="11"/>
      <color rgb="FF7F7F7F"/>
      <name val="Times New Roman"/>
      <family val="2"/>
    </font>
    <font>
      <sz val="11"/>
      <color rgb="FF006100"/>
      <name val="Times New Roman"/>
      <family val="2"/>
    </font>
    <font>
      <b/>
      <sz val="15"/>
      <color indexed="62"/>
      <name val="Calibri"/>
      <family val="2"/>
    </font>
    <font>
      <b/>
      <sz val="15"/>
      <color theme="3"/>
      <name val="Times New Roman"/>
      <family val="2"/>
    </font>
    <font>
      <b/>
      <sz val="13"/>
      <color indexed="62"/>
      <name val="Calibri"/>
      <family val="2"/>
    </font>
    <font>
      <b/>
      <sz val="13"/>
      <color theme="3"/>
      <name val="Times New Roman"/>
      <family val="2"/>
    </font>
    <font>
      <b/>
      <sz val="11"/>
      <color indexed="62"/>
      <name val="Calibri"/>
      <family val="2"/>
    </font>
    <font>
      <b/>
      <sz val="11"/>
      <color theme="3"/>
      <name val="Times New Roman"/>
      <family val="2"/>
    </font>
    <font>
      <sz val="11"/>
      <color indexed="48"/>
      <name val="Calibri"/>
      <family val="2"/>
    </font>
    <font>
      <sz val="11"/>
      <color rgb="FF3F3F76"/>
      <name val="Times New Roman"/>
      <family val="2"/>
    </font>
    <font>
      <sz val="11"/>
      <color indexed="17"/>
      <name val="Calibri"/>
      <family val="2"/>
    </font>
    <font>
      <sz val="11"/>
      <color rgb="FFFA7D00"/>
      <name val="Times New Roman"/>
      <family val="2"/>
    </font>
    <font>
      <sz val="11"/>
      <color rgb="FF9C6500"/>
      <name val="Times New Roman"/>
      <family val="2"/>
    </font>
    <font>
      <sz val="8"/>
      <name val="Arial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1"/>
      <color rgb="FF3F3F3F"/>
      <name val="Times New Roman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11"/>
      <color theme="1"/>
      <name val="Times New Roman"/>
      <family val="2"/>
    </font>
    <font>
      <sz val="11"/>
      <color indexed="14"/>
      <name val="Calibri"/>
      <family val="2"/>
    </font>
    <font>
      <sz val="11"/>
      <color rgb="FFFF0000"/>
      <name val="Times New Roman"/>
      <family val="2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8.8000000000000007"/>
      <name val="Times New Roman"/>
      <family val="1"/>
    </font>
  </fonts>
  <fills count="8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232">
    <xf numFmtId="0" fontId="0" fillId="0" borderId="0"/>
    <xf numFmtId="43" fontId="1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9" fillId="35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7" fillId="9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9" fillId="39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7" fillId="13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9" fillId="43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7" fillId="17" borderId="0" applyNumberFormat="0" applyBorder="0" applyAlignment="0" applyProtection="0"/>
    <xf numFmtId="0" fontId="8" fillId="37" borderId="0" applyNumberFormat="0" applyBorder="0" applyAlignment="0" applyProtection="0"/>
    <xf numFmtId="0" fontId="8" fillId="45" borderId="0" applyNumberFormat="0" applyBorder="0" applyAlignment="0" applyProtection="0"/>
    <xf numFmtId="0" fontId="9" fillId="38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7" fillId="21" borderId="0" applyNumberFormat="0" applyBorder="0" applyAlignment="0" applyProtection="0"/>
    <xf numFmtId="0" fontId="8" fillId="47" borderId="0" applyNumberFormat="0" applyBorder="0" applyAlignment="0" applyProtection="0"/>
    <xf numFmtId="0" fontId="8" fillId="48" borderId="0" applyNumberFormat="0" applyBorder="0" applyAlignment="0" applyProtection="0"/>
    <xf numFmtId="0" fontId="9" fillId="3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7" fillId="25" borderId="0" applyNumberFormat="0" applyBorder="0" applyAlignment="0" applyProtection="0"/>
    <xf numFmtId="0" fontId="8" fillId="49" borderId="0" applyNumberFormat="0" applyBorder="0" applyAlignment="0" applyProtection="0"/>
    <xf numFmtId="0" fontId="8" fillId="50" borderId="0" applyNumberFormat="0" applyBorder="0" applyAlignment="0" applyProtection="0"/>
    <xf numFmtId="0" fontId="9" fillId="51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7" fillId="29" borderId="0" applyNumberFormat="0" applyBorder="0" applyAlignment="0" applyProtection="0"/>
    <xf numFmtId="0" fontId="10" fillId="49" borderId="0" applyNumberFormat="0" applyBorder="0" applyAlignment="0" applyProtection="0"/>
    <xf numFmtId="0" fontId="11" fillId="3" borderId="0" applyNumberFormat="0" applyBorder="0" applyAlignment="0" applyProtection="0"/>
    <xf numFmtId="0" fontId="12" fillId="53" borderId="13" applyNumberFormat="0" applyAlignment="0" applyProtection="0"/>
    <xf numFmtId="0" fontId="13" fillId="6" borderId="4" applyNumberFormat="0" applyAlignment="0" applyProtection="0"/>
    <xf numFmtId="0" fontId="14" fillId="46" borderId="14" applyNumberFormat="0" applyAlignment="0" applyProtection="0"/>
    <xf numFmtId="0" fontId="15" fillId="7" borderId="7" applyNumberFormat="0" applyAlignment="0" applyProtection="0"/>
    <xf numFmtId="43" fontId="8" fillId="0" borderId="0" applyFont="0" applyFill="0" applyBorder="0" applyAlignment="0" applyProtection="0"/>
    <xf numFmtId="0" fontId="16" fillId="54" borderId="0" applyNumberFormat="0" applyBorder="0" applyAlignment="0" applyProtection="0"/>
    <xf numFmtId="0" fontId="16" fillId="55" borderId="0" applyNumberFormat="0" applyBorder="0" applyAlignment="0" applyProtection="0"/>
    <xf numFmtId="0" fontId="16" fillId="56" borderId="0" applyNumberFormat="0" applyBorder="0" applyAlignment="0" applyProtection="0"/>
    <xf numFmtId="0" fontId="17" fillId="0" borderId="0" applyNumberFormat="0" applyFill="0" applyBorder="0" applyAlignment="0" applyProtection="0"/>
    <xf numFmtId="0" fontId="8" fillId="42" borderId="0" applyNumberFormat="0" applyBorder="0" applyAlignment="0" applyProtection="0"/>
    <xf numFmtId="0" fontId="18" fillId="2" borderId="0" applyNumberFormat="0" applyBorder="0" applyAlignment="0" applyProtection="0"/>
    <xf numFmtId="0" fontId="19" fillId="0" borderId="15" applyNumberFormat="0" applyFill="0" applyAlignment="0" applyProtection="0"/>
    <xf numFmtId="0" fontId="20" fillId="0" borderId="1" applyNumberFormat="0" applyFill="0" applyAlignment="0" applyProtection="0"/>
    <xf numFmtId="0" fontId="21" fillId="0" borderId="16" applyNumberFormat="0" applyFill="0" applyAlignment="0" applyProtection="0"/>
    <xf numFmtId="0" fontId="22" fillId="0" borderId="2" applyNumberFormat="0" applyFill="0" applyAlignment="0" applyProtection="0"/>
    <xf numFmtId="0" fontId="23" fillId="0" borderId="17" applyNumberFormat="0" applyFill="0" applyAlignment="0" applyProtection="0"/>
    <xf numFmtId="0" fontId="24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50" borderId="13" applyNumberFormat="0" applyAlignment="0" applyProtection="0"/>
    <xf numFmtId="0" fontId="26" fillId="5" borderId="4" applyNumberFormat="0" applyAlignment="0" applyProtection="0"/>
    <xf numFmtId="0" fontId="27" fillId="0" borderId="18" applyNumberFormat="0" applyFill="0" applyAlignment="0" applyProtection="0"/>
    <xf numFmtId="0" fontId="28" fillId="0" borderId="6" applyNumberFormat="0" applyFill="0" applyAlignment="0" applyProtection="0"/>
    <xf numFmtId="0" fontId="27" fillId="50" borderId="0" applyNumberFormat="0" applyBorder="0" applyAlignment="0" applyProtection="0"/>
    <xf numFmtId="0" fontId="29" fillId="4" borderId="0" applyNumberFormat="0" applyBorder="0" applyAlignment="0" applyProtection="0"/>
    <xf numFmtId="0" fontId="30" fillId="57" borderId="0"/>
    <xf numFmtId="0" fontId="30" fillId="57" borderId="0"/>
    <xf numFmtId="0" fontId="31" fillId="0" borderId="0"/>
    <xf numFmtId="0" fontId="6" fillId="0" borderId="0"/>
    <xf numFmtId="0" fontId="30" fillId="49" borderId="13" applyNumberFormat="0" applyFont="0" applyAlignment="0" applyProtection="0"/>
    <xf numFmtId="0" fontId="30" fillId="49" borderId="13" applyNumberFormat="0" applyFont="0" applyAlignment="0" applyProtection="0"/>
    <xf numFmtId="0" fontId="6" fillId="8" borderId="8" applyNumberFormat="0" applyFont="0" applyAlignment="0" applyProtection="0"/>
    <xf numFmtId="0" fontId="32" fillId="53" borderId="19" applyNumberFormat="0" applyAlignment="0" applyProtection="0"/>
    <xf numFmtId="0" fontId="33" fillId="6" borderId="5" applyNumberFormat="0" applyAlignment="0" applyProtection="0"/>
    <xf numFmtId="4" fontId="30" fillId="58" borderId="13" applyNumberFormat="0" applyProtection="0">
      <alignment vertical="center"/>
    </xf>
    <xf numFmtId="4" fontId="30" fillId="58" borderId="13" applyNumberFormat="0" applyProtection="0">
      <alignment vertical="center"/>
    </xf>
    <xf numFmtId="4" fontId="34" fillId="59" borderId="13" applyNumberFormat="0" applyProtection="0">
      <alignment vertical="center"/>
    </xf>
    <xf numFmtId="4" fontId="30" fillId="59" borderId="13" applyNumberFormat="0" applyProtection="0">
      <alignment horizontal="left" vertical="center" indent="1"/>
    </xf>
    <xf numFmtId="4" fontId="30" fillId="59" borderId="13" applyNumberFormat="0" applyProtection="0">
      <alignment horizontal="left" vertical="center" indent="1"/>
    </xf>
    <xf numFmtId="0" fontId="35" fillId="58" borderId="20" applyNumberFormat="0" applyProtection="0">
      <alignment horizontal="left" vertical="top" indent="1"/>
    </xf>
    <xf numFmtId="4" fontId="30" fillId="60" borderId="13" applyNumberFormat="0" applyProtection="0">
      <alignment horizontal="left" vertical="center" indent="1"/>
    </xf>
    <xf numFmtId="4" fontId="30" fillId="60" borderId="13" applyNumberFormat="0" applyProtection="0">
      <alignment horizontal="left" vertical="center" indent="1"/>
    </xf>
    <xf numFmtId="4" fontId="30" fillId="61" borderId="13" applyNumberFormat="0" applyProtection="0">
      <alignment horizontal="right" vertical="center"/>
    </xf>
    <xf numFmtId="4" fontId="30" fillId="61" borderId="13" applyNumberFormat="0" applyProtection="0">
      <alignment horizontal="right" vertical="center"/>
    </xf>
    <xf numFmtId="4" fontId="30" fillId="62" borderId="13" applyNumberFormat="0" applyProtection="0">
      <alignment horizontal="right" vertical="center"/>
    </xf>
    <xf numFmtId="4" fontId="30" fillId="62" borderId="13" applyNumberFormat="0" applyProtection="0">
      <alignment horizontal="right" vertical="center"/>
    </xf>
    <xf numFmtId="4" fontId="30" fillId="63" borderId="21" applyNumberFormat="0" applyProtection="0">
      <alignment horizontal="right" vertical="center"/>
    </xf>
    <xf numFmtId="4" fontId="30" fillId="63" borderId="21" applyNumberFormat="0" applyProtection="0">
      <alignment horizontal="right" vertical="center"/>
    </xf>
    <xf numFmtId="4" fontId="30" fillId="64" borderId="13" applyNumberFormat="0" applyProtection="0">
      <alignment horizontal="right" vertical="center"/>
    </xf>
    <xf numFmtId="4" fontId="30" fillId="64" borderId="13" applyNumberFormat="0" applyProtection="0">
      <alignment horizontal="right" vertical="center"/>
    </xf>
    <xf numFmtId="4" fontId="30" fillId="65" borderId="13" applyNumberFormat="0" applyProtection="0">
      <alignment horizontal="right" vertical="center"/>
    </xf>
    <xf numFmtId="4" fontId="30" fillId="65" borderId="13" applyNumberFormat="0" applyProtection="0">
      <alignment horizontal="right" vertical="center"/>
    </xf>
    <xf numFmtId="4" fontId="30" fillId="66" borderId="13" applyNumberFormat="0" applyProtection="0">
      <alignment horizontal="right" vertical="center"/>
    </xf>
    <xf numFmtId="4" fontId="30" fillId="66" borderId="13" applyNumberFormat="0" applyProtection="0">
      <alignment horizontal="right" vertical="center"/>
    </xf>
    <xf numFmtId="4" fontId="30" fillId="67" borderId="13" applyNumberFormat="0" applyProtection="0">
      <alignment horizontal="right" vertical="center"/>
    </xf>
    <xf numFmtId="4" fontId="30" fillId="67" borderId="13" applyNumberFormat="0" applyProtection="0">
      <alignment horizontal="right" vertical="center"/>
    </xf>
    <xf numFmtId="4" fontId="30" fillId="68" borderId="13" applyNumberFormat="0" applyProtection="0">
      <alignment horizontal="right" vertical="center"/>
    </xf>
    <xf numFmtId="4" fontId="30" fillId="68" borderId="13" applyNumberFormat="0" applyProtection="0">
      <alignment horizontal="right" vertical="center"/>
    </xf>
    <xf numFmtId="4" fontId="30" fillId="69" borderId="13" applyNumberFormat="0" applyProtection="0">
      <alignment horizontal="right" vertical="center"/>
    </xf>
    <xf numFmtId="4" fontId="30" fillId="69" borderId="13" applyNumberFormat="0" applyProtection="0">
      <alignment horizontal="right" vertical="center"/>
    </xf>
    <xf numFmtId="4" fontId="30" fillId="70" borderId="21" applyNumberFormat="0" applyProtection="0">
      <alignment horizontal="left" vertical="center" indent="1"/>
    </xf>
    <xf numFmtId="4" fontId="30" fillId="70" borderId="21" applyNumberFormat="0" applyProtection="0">
      <alignment horizontal="left" vertical="center" indent="1"/>
    </xf>
    <xf numFmtId="4" fontId="31" fillId="71" borderId="21" applyNumberFormat="0" applyProtection="0">
      <alignment horizontal="left" vertical="center" indent="1"/>
    </xf>
    <xf numFmtId="4" fontId="31" fillId="71" borderId="21" applyNumberFormat="0" applyProtection="0">
      <alignment horizontal="left" vertical="center" indent="1"/>
    </xf>
    <xf numFmtId="4" fontId="30" fillId="72" borderId="13" applyNumberFormat="0" applyProtection="0">
      <alignment horizontal="right" vertical="center"/>
    </xf>
    <xf numFmtId="4" fontId="30" fillId="72" borderId="13" applyNumberFormat="0" applyProtection="0">
      <alignment horizontal="right" vertical="center"/>
    </xf>
    <xf numFmtId="4" fontId="30" fillId="73" borderId="21" applyNumberFormat="0" applyProtection="0">
      <alignment horizontal="left" vertical="center" indent="1"/>
    </xf>
    <xf numFmtId="4" fontId="30" fillId="73" borderId="21" applyNumberFormat="0" applyProtection="0">
      <alignment horizontal="left" vertical="center" indent="1"/>
    </xf>
    <xf numFmtId="4" fontId="30" fillId="72" borderId="21" applyNumberFormat="0" applyProtection="0">
      <alignment horizontal="left" vertical="center" indent="1"/>
    </xf>
    <xf numFmtId="4" fontId="30" fillId="72" borderId="21" applyNumberFormat="0" applyProtection="0">
      <alignment horizontal="left" vertical="center" indent="1"/>
    </xf>
    <xf numFmtId="0" fontId="30" fillId="74" borderId="13" applyNumberFormat="0" applyProtection="0">
      <alignment horizontal="left" vertical="center" indent="1"/>
    </xf>
    <xf numFmtId="0" fontId="30" fillId="74" borderId="13" applyNumberFormat="0" applyProtection="0">
      <alignment horizontal="left" vertical="center" indent="1"/>
    </xf>
    <xf numFmtId="0" fontId="30" fillId="71" borderId="20" applyNumberFormat="0" applyProtection="0">
      <alignment horizontal="left" vertical="top" indent="1"/>
    </xf>
    <xf numFmtId="0" fontId="30" fillId="71" borderId="20" applyNumberFormat="0" applyProtection="0">
      <alignment horizontal="left" vertical="top" indent="1"/>
    </xf>
    <xf numFmtId="0" fontId="30" fillId="75" borderId="13" applyNumberFormat="0" applyProtection="0">
      <alignment horizontal="left" vertical="center" indent="1"/>
    </xf>
    <xf numFmtId="0" fontId="30" fillId="75" borderId="13" applyNumberFormat="0" applyProtection="0">
      <alignment horizontal="left" vertical="center" indent="1"/>
    </xf>
    <xf numFmtId="0" fontId="30" fillId="72" borderId="20" applyNumberFormat="0" applyProtection="0">
      <alignment horizontal="left" vertical="top" indent="1"/>
    </xf>
    <xf numFmtId="0" fontId="30" fillId="72" borderId="20" applyNumberFormat="0" applyProtection="0">
      <alignment horizontal="left" vertical="top" indent="1"/>
    </xf>
    <xf numFmtId="0" fontId="30" fillId="76" borderId="13" applyNumberFormat="0" applyProtection="0">
      <alignment horizontal="left" vertical="center" indent="1"/>
    </xf>
    <xf numFmtId="0" fontId="30" fillId="76" borderId="13" applyNumberFormat="0" applyProtection="0">
      <alignment horizontal="left" vertical="center" indent="1"/>
    </xf>
    <xf numFmtId="0" fontId="30" fillId="76" borderId="20" applyNumberFormat="0" applyProtection="0">
      <alignment horizontal="left" vertical="top" indent="1"/>
    </xf>
    <xf numFmtId="0" fontId="30" fillId="76" borderId="20" applyNumberFormat="0" applyProtection="0">
      <alignment horizontal="left" vertical="top" indent="1"/>
    </xf>
    <xf numFmtId="0" fontId="30" fillId="73" borderId="13" applyNumberFormat="0" applyProtection="0">
      <alignment horizontal="left" vertical="center" indent="1"/>
    </xf>
    <xf numFmtId="0" fontId="30" fillId="73" borderId="13" applyNumberFormat="0" applyProtection="0">
      <alignment horizontal="left" vertical="center" indent="1"/>
    </xf>
    <xf numFmtId="0" fontId="30" fillId="73" borderId="20" applyNumberFormat="0" applyProtection="0">
      <alignment horizontal="left" vertical="top" indent="1"/>
    </xf>
    <xf numFmtId="0" fontId="30" fillId="73" borderId="20" applyNumberFormat="0" applyProtection="0">
      <alignment horizontal="left" vertical="top" indent="1"/>
    </xf>
    <xf numFmtId="0" fontId="30" fillId="77" borderId="22" applyNumberFormat="0">
      <protection locked="0"/>
    </xf>
    <xf numFmtId="0" fontId="30" fillId="77" borderId="22" applyNumberFormat="0">
      <protection locked="0"/>
    </xf>
    <xf numFmtId="0" fontId="36" fillId="71" borderId="23" applyBorder="0"/>
    <xf numFmtId="4" fontId="37" fillId="78" borderId="20" applyNumberFormat="0" applyProtection="0">
      <alignment vertical="center"/>
    </xf>
    <xf numFmtId="4" fontId="34" fillId="79" borderId="24" applyNumberFormat="0" applyProtection="0">
      <alignment vertical="center"/>
    </xf>
    <xf numFmtId="4" fontId="37" fillId="74" borderId="20" applyNumberFormat="0" applyProtection="0">
      <alignment horizontal="left" vertical="center" indent="1"/>
    </xf>
    <xf numFmtId="0" fontId="37" fillId="78" borderId="20" applyNumberFormat="0" applyProtection="0">
      <alignment horizontal="left" vertical="top" indent="1"/>
    </xf>
    <xf numFmtId="4" fontId="30" fillId="0" borderId="13" applyNumberFormat="0" applyProtection="0">
      <alignment horizontal="right" vertical="center"/>
    </xf>
    <xf numFmtId="4" fontId="30" fillId="0" borderId="13" applyNumberFormat="0" applyProtection="0">
      <alignment horizontal="right" vertical="center"/>
    </xf>
    <xf numFmtId="4" fontId="34" fillId="80" borderId="13" applyNumberFormat="0" applyProtection="0">
      <alignment horizontal="right" vertical="center"/>
    </xf>
    <xf numFmtId="4" fontId="30" fillId="60" borderId="13" applyNumberFormat="0" applyProtection="0">
      <alignment horizontal="left" vertical="center" indent="1"/>
    </xf>
    <xf numFmtId="4" fontId="30" fillId="60" borderId="13" applyNumberFormat="0" applyProtection="0">
      <alignment horizontal="left" vertical="center" indent="1"/>
    </xf>
    <xf numFmtId="0" fontId="37" fillId="72" borderId="20" applyNumberFormat="0" applyProtection="0">
      <alignment horizontal="left" vertical="top" indent="1"/>
    </xf>
    <xf numFmtId="4" fontId="38" fillId="81" borderId="21" applyNumberFormat="0" applyProtection="0">
      <alignment horizontal="left" vertical="center" indent="1"/>
    </xf>
    <xf numFmtId="0" fontId="30" fillId="82" borderId="24"/>
    <xf numFmtId="0" fontId="30" fillId="82" borderId="24"/>
    <xf numFmtId="4" fontId="39" fillId="77" borderId="13" applyNumberFormat="0" applyProtection="0">
      <alignment horizontal="right" vertical="center"/>
    </xf>
    <xf numFmtId="0" fontId="40" fillId="0" borderId="0" applyNumberFormat="0" applyFill="0" applyBorder="0" applyAlignment="0" applyProtection="0"/>
    <xf numFmtId="0" fontId="16" fillId="0" borderId="25" applyNumberFormat="0" applyFill="0" applyAlignment="0" applyProtection="0"/>
    <xf numFmtId="0" fontId="41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NumberFormat="1" applyFont="1" applyFill="1" applyAlignment="1"/>
    <xf numFmtId="0" fontId="2" fillId="0" borderId="0" xfId="0" applyNumberFormat="1" applyFont="1" applyFill="1" applyAlignment="1">
      <alignment horizontal="centerContinuous"/>
    </xf>
    <xf numFmtId="0" fontId="2" fillId="0" borderId="0" xfId="0" applyNumberFormat="1" applyFont="1" applyFill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/>
    <xf numFmtId="0" fontId="3" fillId="0" borderId="0" xfId="0" applyNumberFormat="1" applyFont="1" applyFill="1" applyAlignment="1"/>
    <xf numFmtId="0" fontId="3" fillId="0" borderId="10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Continuous" vertical="center" wrapText="1"/>
    </xf>
    <xf numFmtId="41" fontId="3" fillId="0" borderId="10" xfId="0" applyNumberFormat="1" applyFont="1" applyFill="1" applyBorder="1" applyAlignment="1">
      <alignment horizontal="centerContinuous" vertical="center" wrapText="1"/>
    </xf>
    <xf numFmtId="0" fontId="3" fillId="0" borderId="0" xfId="0" applyNumberFormat="1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3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 applyProtection="1">
      <alignment horizontal="left"/>
      <protection locked="0"/>
    </xf>
    <xf numFmtId="41" fontId="3" fillId="0" borderId="0" xfId="0" applyNumberFormat="1" applyFont="1" applyFill="1" applyAlignment="1" applyProtection="1">
      <alignment horizontal="right"/>
      <protection locked="0"/>
    </xf>
    <xf numFmtId="41" fontId="3" fillId="0" borderId="0" xfId="0" applyNumberFormat="1" applyFont="1" applyFill="1" applyBorder="1" applyAlignment="1"/>
    <xf numFmtId="41" fontId="3" fillId="0" borderId="10" xfId="0" applyNumberFormat="1" applyFont="1" applyFill="1" applyBorder="1" applyAlignment="1" applyProtection="1">
      <alignment horizontal="right"/>
      <protection locked="0"/>
    </xf>
    <xf numFmtId="41" fontId="3" fillId="0" borderId="10" xfId="0" applyNumberFormat="1" applyFont="1" applyFill="1" applyBorder="1" applyAlignment="1"/>
    <xf numFmtId="1" fontId="3" fillId="0" borderId="0" xfId="0" applyNumberFormat="1" applyFont="1" applyFill="1" applyAlignment="1">
      <alignment horizontal="left"/>
    </xf>
    <xf numFmtId="41" fontId="3" fillId="0" borderId="0" xfId="1" applyNumberFormat="1" applyFont="1" applyFill="1" applyAlignment="1">
      <alignment horizontal="right"/>
    </xf>
    <xf numFmtId="41" fontId="3" fillId="0" borderId="0" xfId="0" applyNumberFormat="1" applyFont="1" applyFill="1" applyAlignment="1"/>
    <xf numFmtId="41" fontId="3" fillId="0" borderId="0" xfId="1" applyNumberFormat="1" applyFont="1" applyFill="1" applyAlignment="1"/>
    <xf numFmtId="0" fontId="4" fillId="0" borderId="0" xfId="0" applyNumberFormat="1" applyFont="1" applyFill="1" applyAlignment="1">
      <alignment horizontal="left"/>
    </xf>
    <xf numFmtId="41" fontId="3" fillId="0" borderId="0" xfId="0" applyNumberFormat="1" applyFont="1" applyFill="1" applyAlignment="1">
      <alignment horizontal="left"/>
    </xf>
    <xf numFmtId="0" fontId="3" fillId="0" borderId="0" xfId="0" quotePrefix="1" applyNumberFormat="1" applyFont="1" applyFill="1" applyAlignment="1"/>
    <xf numFmtId="1" fontId="3" fillId="0" borderId="0" xfId="0" quotePrefix="1" applyNumberFormat="1" applyFont="1" applyFill="1" applyAlignment="1">
      <alignment horizontal="left"/>
    </xf>
    <xf numFmtId="0" fontId="3" fillId="0" borderId="0" xfId="0" applyFont="1" applyFill="1" applyBorder="1" applyAlignment="1" applyProtection="1">
      <alignment horizontal="left"/>
      <protection locked="0"/>
    </xf>
    <xf numFmtId="41" fontId="3" fillId="0" borderId="0" xfId="0" applyNumberFormat="1" applyFont="1" applyFill="1" applyBorder="1" applyAlignment="1" applyProtection="1">
      <alignment horizontal="left"/>
      <protection locked="0"/>
    </xf>
    <xf numFmtId="0" fontId="3" fillId="0" borderId="0" xfId="0" applyFont="1" applyFill="1" applyAlignment="1"/>
    <xf numFmtId="0" fontId="3" fillId="0" borderId="0" xfId="0" applyFont="1" applyFill="1" applyAlignment="1">
      <alignment horizontal="left" indent="1"/>
    </xf>
    <xf numFmtId="41" fontId="3" fillId="0" borderId="0" xfId="0" applyNumberFormat="1" applyFont="1" applyFill="1" applyAlignment="1">
      <alignment horizontal="left" indent="1"/>
    </xf>
    <xf numFmtId="41" fontId="3" fillId="0" borderId="0" xfId="0" applyNumberFormat="1" applyFont="1" applyFill="1" applyBorder="1" applyAlignment="1">
      <alignment horizontal="left" indent="1"/>
    </xf>
    <xf numFmtId="0" fontId="2" fillId="0" borderId="0" xfId="0" applyFont="1" applyFill="1" applyAlignment="1">
      <alignment horizontal="left" indent="1"/>
    </xf>
    <xf numFmtId="41" fontId="3" fillId="0" borderId="11" xfId="0" applyNumberFormat="1" applyFont="1" applyFill="1" applyBorder="1" applyAlignment="1"/>
    <xf numFmtId="43" fontId="3" fillId="0" borderId="0" xfId="0" applyNumberFormat="1" applyFont="1" applyFill="1" applyBorder="1" applyAlignment="1"/>
    <xf numFmtId="41" fontId="3" fillId="0" borderId="0" xfId="0" quotePrefix="1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41" fontId="3" fillId="0" borderId="0" xfId="0" applyNumberFormat="1" applyFont="1" applyFill="1" applyAlignment="1">
      <alignment horizontal="left" wrapText="1"/>
    </xf>
    <xf numFmtId="41" fontId="3" fillId="0" borderId="0" xfId="0" applyNumberFormat="1" applyFont="1" applyFill="1" applyBorder="1" applyAlignment="1">
      <alignment horizontal="center"/>
    </xf>
    <xf numFmtId="42" fontId="3" fillId="0" borderId="12" xfId="0" applyNumberFormat="1" applyFont="1" applyFill="1" applyBorder="1" applyAlignment="1"/>
    <xf numFmtId="0" fontId="5" fillId="0" borderId="0" xfId="0" applyNumberFormat="1" applyFont="1" applyFill="1" applyAlignment="1">
      <alignment horizontal="left"/>
    </xf>
    <xf numFmtId="14" fontId="3" fillId="0" borderId="0" xfId="0" applyNumberFormat="1" applyFont="1" applyFill="1" applyAlignment="1"/>
    <xf numFmtId="0" fontId="3" fillId="0" borderId="0" xfId="0" applyNumberFormat="1" applyFont="1" applyFill="1" applyBorder="1" applyAlignment="1"/>
    <xf numFmtId="0" fontId="44" fillId="0" borderId="0" xfId="0" applyFont="1" applyAlignment="1">
      <alignment horizontal="centerContinuous"/>
    </xf>
    <xf numFmtId="0" fontId="45" fillId="0" borderId="0" xfId="0" applyFont="1" applyFill="1" applyAlignment="1">
      <alignment horizontal="centerContinuous"/>
    </xf>
    <xf numFmtId="0" fontId="46" fillId="0" borderId="0" xfId="0" applyNumberFormat="1" applyFont="1" applyFill="1" applyAlignment="1">
      <alignment horizontal="centerContinuous"/>
    </xf>
    <xf numFmtId="0" fontId="46" fillId="0" borderId="0" xfId="0" applyNumberFormat="1" applyFont="1" applyFill="1" applyAlignment="1"/>
    <xf numFmtId="0" fontId="46" fillId="0" borderId="0" xfId="0" applyFont="1" applyFill="1" applyAlignment="1">
      <alignment horizontal="centerContinuous"/>
    </xf>
    <xf numFmtId="0" fontId="46" fillId="0" borderId="0" xfId="0" applyFont="1"/>
    <xf numFmtId="0" fontId="46" fillId="0" borderId="0" xfId="0" applyFont="1" applyFill="1"/>
    <xf numFmtId="14" fontId="46" fillId="0" borderId="0" xfId="0" applyNumberFormat="1" applyFont="1" applyFill="1" applyAlignment="1"/>
    <xf numFmtId="41" fontId="3" fillId="0" borderId="10" xfId="0" applyNumberFormat="1" applyFont="1" applyFill="1" applyBorder="1" applyAlignment="1">
      <alignment horizontal="left" indent="1"/>
    </xf>
  </cellXfs>
  <cellStyles count="232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- 20%" xfId="20"/>
    <cellStyle name="Accent1 - 40%" xfId="21"/>
    <cellStyle name="Accent1 - 60%" xfId="22"/>
    <cellStyle name="Accent1 10" xfId="23"/>
    <cellStyle name="Accent1 11" xfId="24"/>
    <cellStyle name="Accent1 12" xfId="25"/>
    <cellStyle name="Accent1 13" xfId="26"/>
    <cellStyle name="Accent1 14" xfId="27"/>
    <cellStyle name="Accent1 15" xfId="28"/>
    <cellStyle name="Accent1 2" xfId="29"/>
    <cellStyle name="Accent1 3" xfId="30"/>
    <cellStyle name="Accent1 4" xfId="31"/>
    <cellStyle name="Accent1 5" xfId="32"/>
    <cellStyle name="Accent1 6" xfId="33"/>
    <cellStyle name="Accent1 7" xfId="34"/>
    <cellStyle name="Accent1 8" xfId="35"/>
    <cellStyle name="Accent1 9" xfId="36"/>
    <cellStyle name="Accent2 - 20%" xfId="37"/>
    <cellStyle name="Accent2 - 40%" xfId="38"/>
    <cellStyle name="Accent2 - 60%" xfId="39"/>
    <cellStyle name="Accent2 10" xfId="40"/>
    <cellStyle name="Accent2 11" xfId="41"/>
    <cellStyle name="Accent2 12" xfId="42"/>
    <cellStyle name="Accent2 13" xfId="43"/>
    <cellStyle name="Accent2 14" xfId="44"/>
    <cellStyle name="Accent2 15" xfId="45"/>
    <cellStyle name="Accent2 2" xfId="46"/>
    <cellStyle name="Accent2 3" xfId="47"/>
    <cellStyle name="Accent2 4" xfId="48"/>
    <cellStyle name="Accent2 5" xfId="49"/>
    <cellStyle name="Accent2 6" xfId="50"/>
    <cellStyle name="Accent2 7" xfId="51"/>
    <cellStyle name="Accent2 8" xfId="52"/>
    <cellStyle name="Accent2 9" xfId="53"/>
    <cellStyle name="Accent3 - 20%" xfId="54"/>
    <cellStyle name="Accent3 - 40%" xfId="55"/>
    <cellStyle name="Accent3 - 60%" xfId="56"/>
    <cellStyle name="Accent3 10" xfId="57"/>
    <cellStyle name="Accent3 11" xfId="58"/>
    <cellStyle name="Accent3 12" xfId="59"/>
    <cellStyle name="Accent3 13" xfId="60"/>
    <cellStyle name="Accent3 14" xfId="61"/>
    <cellStyle name="Accent3 15" xfId="62"/>
    <cellStyle name="Accent3 2" xfId="63"/>
    <cellStyle name="Accent3 3" xfId="64"/>
    <cellStyle name="Accent3 4" xfId="65"/>
    <cellStyle name="Accent3 5" xfId="66"/>
    <cellStyle name="Accent3 6" xfId="67"/>
    <cellStyle name="Accent3 7" xfId="68"/>
    <cellStyle name="Accent3 8" xfId="69"/>
    <cellStyle name="Accent3 9" xfId="70"/>
    <cellStyle name="Accent4 - 20%" xfId="71"/>
    <cellStyle name="Accent4 - 40%" xfId="72"/>
    <cellStyle name="Accent4 - 60%" xfId="73"/>
    <cellStyle name="Accent4 10" xfId="74"/>
    <cellStyle name="Accent4 11" xfId="75"/>
    <cellStyle name="Accent4 12" xfId="76"/>
    <cellStyle name="Accent4 13" xfId="77"/>
    <cellStyle name="Accent4 14" xfId="78"/>
    <cellStyle name="Accent4 15" xfId="79"/>
    <cellStyle name="Accent4 2" xfId="80"/>
    <cellStyle name="Accent4 3" xfId="81"/>
    <cellStyle name="Accent4 4" xfId="82"/>
    <cellStyle name="Accent4 5" xfId="83"/>
    <cellStyle name="Accent4 6" xfId="84"/>
    <cellStyle name="Accent4 7" xfId="85"/>
    <cellStyle name="Accent4 8" xfId="86"/>
    <cellStyle name="Accent4 9" xfId="87"/>
    <cellStyle name="Accent5 - 20%" xfId="88"/>
    <cellStyle name="Accent5 - 40%" xfId="89"/>
    <cellStyle name="Accent5 - 60%" xfId="90"/>
    <cellStyle name="Accent5 10" xfId="91"/>
    <cellStyle name="Accent5 11" xfId="92"/>
    <cellStyle name="Accent5 12" xfId="93"/>
    <cellStyle name="Accent5 13" xfId="94"/>
    <cellStyle name="Accent5 14" xfId="95"/>
    <cellStyle name="Accent5 15" xfId="96"/>
    <cellStyle name="Accent5 2" xfId="97"/>
    <cellStyle name="Accent5 3" xfId="98"/>
    <cellStyle name="Accent5 4" xfId="99"/>
    <cellStyle name="Accent5 5" xfId="100"/>
    <cellStyle name="Accent5 6" xfId="101"/>
    <cellStyle name="Accent5 7" xfId="102"/>
    <cellStyle name="Accent5 8" xfId="103"/>
    <cellStyle name="Accent5 9" xfId="104"/>
    <cellStyle name="Accent6 - 20%" xfId="105"/>
    <cellStyle name="Accent6 - 40%" xfId="106"/>
    <cellStyle name="Accent6 - 60%" xfId="107"/>
    <cellStyle name="Accent6 10" xfId="108"/>
    <cellStyle name="Accent6 11" xfId="109"/>
    <cellStyle name="Accent6 12" xfId="110"/>
    <cellStyle name="Accent6 13" xfId="111"/>
    <cellStyle name="Accent6 14" xfId="112"/>
    <cellStyle name="Accent6 15" xfId="113"/>
    <cellStyle name="Accent6 2" xfId="114"/>
    <cellStyle name="Accent6 3" xfId="115"/>
    <cellStyle name="Accent6 4" xfId="116"/>
    <cellStyle name="Accent6 5" xfId="117"/>
    <cellStyle name="Accent6 6" xfId="118"/>
    <cellStyle name="Accent6 7" xfId="119"/>
    <cellStyle name="Accent6 8" xfId="120"/>
    <cellStyle name="Accent6 9" xfId="121"/>
    <cellStyle name="Bad 2" xfId="122"/>
    <cellStyle name="Bad 3" xfId="123"/>
    <cellStyle name="Calculation 2" xfId="124"/>
    <cellStyle name="Calculation 3" xfId="125"/>
    <cellStyle name="Check Cell 2" xfId="126"/>
    <cellStyle name="Check Cell 3" xfId="127"/>
    <cellStyle name="Comma" xfId="1" builtinId="3"/>
    <cellStyle name="Comma 2" xfId="128"/>
    <cellStyle name="Emphasis 1" xfId="129"/>
    <cellStyle name="Emphasis 2" xfId="130"/>
    <cellStyle name="Emphasis 3" xfId="131"/>
    <cellStyle name="Explanatory Text 2" xfId="132"/>
    <cellStyle name="Good 2" xfId="133"/>
    <cellStyle name="Good 3" xfId="134"/>
    <cellStyle name="Heading 1 2" xfId="135"/>
    <cellStyle name="Heading 1 3" xfId="136"/>
    <cellStyle name="Heading 2 2" xfId="137"/>
    <cellStyle name="Heading 2 3" xfId="138"/>
    <cellStyle name="Heading 3 2" xfId="139"/>
    <cellStyle name="Heading 3 3" xfId="140"/>
    <cellStyle name="Heading 4 2" xfId="141"/>
    <cellStyle name="Heading 4 3" xfId="142"/>
    <cellStyle name="Input 2" xfId="143"/>
    <cellStyle name="Input 3" xfId="144"/>
    <cellStyle name="Linked Cell 2" xfId="145"/>
    <cellStyle name="Linked Cell 3" xfId="146"/>
    <cellStyle name="Neutral 2" xfId="147"/>
    <cellStyle name="Neutral 3" xfId="148"/>
    <cellStyle name="Normal" xfId="0" builtinId="0"/>
    <cellStyle name="Normal 2" xfId="149"/>
    <cellStyle name="Normal 3" xfId="150"/>
    <cellStyle name="Normal 4" xfId="151"/>
    <cellStyle name="Normal 5" xfId="152"/>
    <cellStyle name="Note 2" xfId="153"/>
    <cellStyle name="Note 3" xfId="154"/>
    <cellStyle name="Note 4" xfId="155"/>
    <cellStyle name="Output 2" xfId="156"/>
    <cellStyle name="Output 3" xfId="157"/>
    <cellStyle name="SAPBEXaggData" xfId="158"/>
    <cellStyle name="SAPBEXaggData 2" xfId="159"/>
    <cellStyle name="SAPBEXaggDataEmph" xfId="160"/>
    <cellStyle name="SAPBEXaggItem" xfId="161"/>
    <cellStyle name="SAPBEXaggItem 2" xfId="162"/>
    <cellStyle name="SAPBEXaggItemX" xfId="163"/>
    <cellStyle name="SAPBEXchaText" xfId="164"/>
    <cellStyle name="SAPBEXchaText 2" xfId="165"/>
    <cellStyle name="SAPBEXexcBad7" xfId="166"/>
    <cellStyle name="SAPBEXexcBad7 2" xfId="167"/>
    <cellStyle name="SAPBEXexcBad8" xfId="168"/>
    <cellStyle name="SAPBEXexcBad8 2" xfId="169"/>
    <cellStyle name="SAPBEXexcBad9" xfId="170"/>
    <cellStyle name="SAPBEXexcBad9 2" xfId="171"/>
    <cellStyle name="SAPBEXexcCritical4" xfId="172"/>
    <cellStyle name="SAPBEXexcCritical4 2" xfId="173"/>
    <cellStyle name="SAPBEXexcCritical5" xfId="174"/>
    <cellStyle name="SAPBEXexcCritical5 2" xfId="175"/>
    <cellStyle name="SAPBEXexcCritical6" xfId="176"/>
    <cellStyle name="SAPBEXexcCritical6 2" xfId="177"/>
    <cellStyle name="SAPBEXexcGood1" xfId="178"/>
    <cellStyle name="SAPBEXexcGood1 2" xfId="179"/>
    <cellStyle name="SAPBEXexcGood2" xfId="180"/>
    <cellStyle name="SAPBEXexcGood2 2" xfId="181"/>
    <cellStyle name="SAPBEXexcGood3" xfId="182"/>
    <cellStyle name="SAPBEXexcGood3 2" xfId="183"/>
    <cellStyle name="SAPBEXfilterDrill" xfId="184"/>
    <cellStyle name="SAPBEXfilterDrill 2" xfId="185"/>
    <cellStyle name="SAPBEXfilterItem" xfId="186"/>
    <cellStyle name="SAPBEXfilterText" xfId="187"/>
    <cellStyle name="SAPBEXformats" xfId="188"/>
    <cellStyle name="SAPBEXformats 2" xfId="189"/>
    <cellStyle name="SAPBEXheaderItem" xfId="190"/>
    <cellStyle name="SAPBEXheaderItem 2" xfId="191"/>
    <cellStyle name="SAPBEXheaderText" xfId="192"/>
    <cellStyle name="SAPBEXheaderText 2" xfId="193"/>
    <cellStyle name="SAPBEXHLevel0" xfId="194"/>
    <cellStyle name="SAPBEXHLevel0 2" xfId="195"/>
    <cellStyle name="SAPBEXHLevel0X" xfId="196"/>
    <cellStyle name="SAPBEXHLevel0X 2" xfId="197"/>
    <cellStyle name="SAPBEXHLevel1" xfId="198"/>
    <cellStyle name="SAPBEXHLevel1 2" xfId="199"/>
    <cellStyle name="SAPBEXHLevel1X" xfId="200"/>
    <cellStyle name="SAPBEXHLevel1X 2" xfId="201"/>
    <cellStyle name="SAPBEXHLevel2" xfId="202"/>
    <cellStyle name="SAPBEXHLevel2 2" xfId="203"/>
    <cellStyle name="SAPBEXHLevel2X" xfId="204"/>
    <cellStyle name="SAPBEXHLevel2X 2" xfId="205"/>
    <cellStyle name="SAPBEXHLevel3" xfId="206"/>
    <cellStyle name="SAPBEXHLevel3 2" xfId="207"/>
    <cellStyle name="SAPBEXHLevel3X" xfId="208"/>
    <cellStyle name="SAPBEXHLevel3X 2" xfId="209"/>
    <cellStyle name="SAPBEXinputData" xfId="210"/>
    <cellStyle name="SAPBEXinputData 2" xfId="211"/>
    <cellStyle name="SAPBEXItemHeader" xfId="212"/>
    <cellStyle name="SAPBEXresData" xfId="213"/>
    <cellStyle name="SAPBEXresDataEmph" xfId="214"/>
    <cellStyle name="SAPBEXresItem" xfId="215"/>
    <cellStyle name="SAPBEXresItemX" xfId="216"/>
    <cellStyle name="SAPBEXstdData" xfId="217"/>
    <cellStyle name="SAPBEXstdData 2" xfId="218"/>
    <cellStyle name="SAPBEXstdDataEmph" xfId="219"/>
    <cellStyle name="SAPBEXstdItem" xfId="220"/>
    <cellStyle name="SAPBEXstdItem 2" xfId="221"/>
    <cellStyle name="SAPBEXstdItemX" xfId="222"/>
    <cellStyle name="SAPBEXtitle" xfId="223"/>
    <cellStyle name="SAPBEXunassignedItem" xfId="224"/>
    <cellStyle name="SAPBEXunassignedItem 2" xfId="225"/>
    <cellStyle name="SAPBEXundefined" xfId="226"/>
    <cellStyle name="Sheet Title" xfId="227"/>
    <cellStyle name="Total 2" xfId="228"/>
    <cellStyle name="Total 3" xfId="229"/>
    <cellStyle name="Warning Text 2" xfId="230"/>
    <cellStyle name="Warning Text 3" xfId="2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2"/>
  <sheetViews>
    <sheetView tabSelected="1" zoomScaleNormal="100" workbookViewId="0">
      <selection activeCell="D32" sqref="D32"/>
    </sheetView>
  </sheetViews>
  <sheetFormatPr defaultColWidth="8.85546875" defaultRowHeight="15" x14ac:dyDescent="0.25"/>
  <cols>
    <col min="1" max="1" width="5.42578125" style="51" bestFit="1" customWidth="1"/>
    <col min="2" max="2" width="62.28515625" style="51" customWidth="1"/>
    <col min="3" max="3" width="13.28515625" style="51" bestFit="1" customWidth="1"/>
    <col min="4" max="4" width="13.7109375" style="51" bestFit="1" customWidth="1"/>
    <col min="5" max="5" width="12.7109375" style="51" customWidth="1"/>
    <col min="6" max="6" width="18.42578125" style="51" bestFit="1" customWidth="1"/>
    <col min="7" max="7" width="18.42578125" style="51" customWidth="1"/>
    <col min="8" max="8" width="8.42578125" style="51" customWidth="1"/>
    <col min="9" max="9" width="15" style="51" bestFit="1" customWidth="1"/>
    <col min="10" max="11" width="14.28515625" style="51" bestFit="1" customWidth="1"/>
    <col min="12" max="254" width="8.85546875" style="51"/>
    <col min="255" max="255" width="5.42578125" style="51" bestFit="1" customWidth="1"/>
    <col min="256" max="256" width="69.42578125" style="51" customWidth="1"/>
    <col min="257" max="257" width="12.85546875" style="51" bestFit="1" customWidth="1"/>
    <col min="258" max="258" width="13.140625" style="51" customWidth="1"/>
    <col min="259" max="259" width="12.7109375" style="51" customWidth="1"/>
    <col min="260" max="260" width="13.5703125" style="51" customWidth="1"/>
    <col min="261" max="510" width="8.85546875" style="51"/>
    <col min="511" max="511" width="5.42578125" style="51" bestFit="1" customWidth="1"/>
    <col min="512" max="512" width="69.42578125" style="51" customWidth="1"/>
    <col min="513" max="513" width="12.85546875" style="51" bestFit="1" customWidth="1"/>
    <col min="514" max="514" width="13.140625" style="51" customWidth="1"/>
    <col min="515" max="515" width="12.7109375" style="51" customWidth="1"/>
    <col min="516" max="516" width="13.5703125" style="51" customWidth="1"/>
    <col min="517" max="766" width="8.85546875" style="51"/>
    <col min="767" max="767" width="5.42578125" style="51" bestFit="1" customWidth="1"/>
    <col min="768" max="768" width="69.42578125" style="51" customWidth="1"/>
    <col min="769" max="769" width="12.85546875" style="51" bestFit="1" customWidth="1"/>
    <col min="770" max="770" width="13.140625" style="51" customWidth="1"/>
    <col min="771" max="771" width="12.7109375" style="51" customWidth="1"/>
    <col min="772" max="772" width="13.5703125" style="51" customWidth="1"/>
    <col min="773" max="1022" width="8.85546875" style="51"/>
    <col min="1023" max="1023" width="5.42578125" style="51" bestFit="1" customWidth="1"/>
    <col min="1024" max="1024" width="69.42578125" style="51" customWidth="1"/>
    <col min="1025" max="1025" width="12.85546875" style="51" bestFit="1" customWidth="1"/>
    <col min="1026" max="1026" width="13.140625" style="51" customWidth="1"/>
    <col min="1027" max="1027" width="12.7109375" style="51" customWidth="1"/>
    <col min="1028" max="1028" width="13.5703125" style="51" customWidth="1"/>
    <col min="1029" max="1278" width="8.85546875" style="51"/>
    <col min="1279" max="1279" width="5.42578125" style="51" bestFit="1" customWidth="1"/>
    <col min="1280" max="1280" width="69.42578125" style="51" customWidth="1"/>
    <col min="1281" max="1281" width="12.85546875" style="51" bestFit="1" customWidth="1"/>
    <col min="1282" max="1282" width="13.140625" style="51" customWidth="1"/>
    <col min="1283" max="1283" width="12.7109375" style="51" customWidth="1"/>
    <col min="1284" max="1284" width="13.5703125" style="51" customWidth="1"/>
    <col min="1285" max="1534" width="8.85546875" style="51"/>
    <col min="1535" max="1535" width="5.42578125" style="51" bestFit="1" customWidth="1"/>
    <col min="1536" max="1536" width="69.42578125" style="51" customWidth="1"/>
    <col min="1537" max="1537" width="12.85546875" style="51" bestFit="1" customWidth="1"/>
    <col min="1538" max="1538" width="13.140625" style="51" customWidth="1"/>
    <col min="1539" max="1539" width="12.7109375" style="51" customWidth="1"/>
    <col min="1540" max="1540" width="13.5703125" style="51" customWidth="1"/>
    <col min="1541" max="1790" width="8.85546875" style="51"/>
    <col min="1791" max="1791" width="5.42578125" style="51" bestFit="1" customWidth="1"/>
    <col min="1792" max="1792" width="69.42578125" style="51" customWidth="1"/>
    <col min="1793" max="1793" width="12.85546875" style="51" bestFit="1" customWidth="1"/>
    <col min="1794" max="1794" width="13.140625" style="51" customWidth="1"/>
    <col min="1795" max="1795" width="12.7109375" style="51" customWidth="1"/>
    <col min="1796" max="1796" width="13.5703125" style="51" customWidth="1"/>
    <col min="1797" max="2046" width="8.85546875" style="51"/>
    <col min="2047" max="2047" width="5.42578125" style="51" bestFit="1" customWidth="1"/>
    <col min="2048" max="2048" width="69.42578125" style="51" customWidth="1"/>
    <col min="2049" max="2049" width="12.85546875" style="51" bestFit="1" customWidth="1"/>
    <col min="2050" max="2050" width="13.140625" style="51" customWidth="1"/>
    <col min="2051" max="2051" width="12.7109375" style="51" customWidth="1"/>
    <col min="2052" max="2052" width="13.5703125" style="51" customWidth="1"/>
    <col min="2053" max="2302" width="8.85546875" style="51"/>
    <col min="2303" max="2303" width="5.42578125" style="51" bestFit="1" customWidth="1"/>
    <col min="2304" max="2304" width="69.42578125" style="51" customWidth="1"/>
    <col min="2305" max="2305" width="12.85546875" style="51" bestFit="1" customWidth="1"/>
    <col min="2306" max="2306" width="13.140625" style="51" customWidth="1"/>
    <col min="2307" max="2307" width="12.7109375" style="51" customWidth="1"/>
    <col min="2308" max="2308" width="13.5703125" style="51" customWidth="1"/>
    <col min="2309" max="2558" width="8.85546875" style="51"/>
    <col min="2559" max="2559" width="5.42578125" style="51" bestFit="1" customWidth="1"/>
    <col min="2560" max="2560" width="69.42578125" style="51" customWidth="1"/>
    <col min="2561" max="2561" width="12.85546875" style="51" bestFit="1" customWidth="1"/>
    <col min="2562" max="2562" width="13.140625" style="51" customWidth="1"/>
    <col min="2563" max="2563" width="12.7109375" style="51" customWidth="1"/>
    <col min="2564" max="2564" width="13.5703125" style="51" customWidth="1"/>
    <col min="2565" max="2814" width="8.85546875" style="51"/>
    <col min="2815" max="2815" width="5.42578125" style="51" bestFit="1" customWidth="1"/>
    <col min="2816" max="2816" width="69.42578125" style="51" customWidth="1"/>
    <col min="2817" max="2817" width="12.85546875" style="51" bestFit="1" customWidth="1"/>
    <col min="2818" max="2818" width="13.140625" style="51" customWidth="1"/>
    <col min="2819" max="2819" width="12.7109375" style="51" customWidth="1"/>
    <col min="2820" max="2820" width="13.5703125" style="51" customWidth="1"/>
    <col min="2821" max="3070" width="8.85546875" style="51"/>
    <col min="3071" max="3071" width="5.42578125" style="51" bestFit="1" customWidth="1"/>
    <col min="3072" max="3072" width="69.42578125" style="51" customWidth="1"/>
    <col min="3073" max="3073" width="12.85546875" style="51" bestFit="1" customWidth="1"/>
    <col min="3074" max="3074" width="13.140625" style="51" customWidth="1"/>
    <col min="3075" max="3075" width="12.7109375" style="51" customWidth="1"/>
    <col min="3076" max="3076" width="13.5703125" style="51" customWidth="1"/>
    <col min="3077" max="3326" width="8.85546875" style="51"/>
    <col min="3327" max="3327" width="5.42578125" style="51" bestFit="1" customWidth="1"/>
    <col min="3328" max="3328" width="69.42578125" style="51" customWidth="1"/>
    <col min="3329" max="3329" width="12.85546875" style="51" bestFit="1" customWidth="1"/>
    <col min="3330" max="3330" width="13.140625" style="51" customWidth="1"/>
    <col min="3331" max="3331" width="12.7109375" style="51" customWidth="1"/>
    <col min="3332" max="3332" width="13.5703125" style="51" customWidth="1"/>
    <col min="3333" max="3582" width="8.85546875" style="51"/>
    <col min="3583" max="3583" width="5.42578125" style="51" bestFit="1" customWidth="1"/>
    <col min="3584" max="3584" width="69.42578125" style="51" customWidth="1"/>
    <col min="3585" max="3585" width="12.85546875" style="51" bestFit="1" customWidth="1"/>
    <col min="3586" max="3586" width="13.140625" style="51" customWidth="1"/>
    <col min="3587" max="3587" width="12.7109375" style="51" customWidth="1"/>
    <col min="3588" max="3588" width="13.5703125" style="51" customWidth="1"/>
    <col min="3589" max="3838" width="8.85546875" style="51"/>
    <col min="3839" max="3839" width="5.42578125" style="51" bestFit="1" customWidth="1"/>
    <col min="3840" max="3840" width="69.42578125" style="51" customWidth="1"/>
    <col min="3841" max="3841" width="12.85546875" style="51" bestFit="1" customWidth="1"/>
    <col min="3842" max="3842" width="13.140625" style="51" customWidth="1"/>
    <col min="3843" max="3843" width="12.7109375" style="51" customWidth="1"/>
    <col min="3844" max="3844" width="13.5703125" style="51" customWidth="1"/>
    <col min="3845" max="4094" width="8.85546875" style="51"/>
    <col min="4095" max="4095" width="5.42578125" style="51" bestFit="1" customWidth="1"/>
    <col min="4096" max="4096" width="69.42578125" style="51" customWidth="1"/>
    <col min="4097" max="4097" width="12.85546875" style="51" bestFit="1" customWidth="1"/>
    <col min="4098" max="4098" width="13.140625" style="51" customWidth="1"/>
    <col min="4099" max="4099" width="12.7109375" style="51" customWidth="1"/>
    <col min="4100" max="4100" width="13.5703125" style="51" customWidth="1"/>
    <col min="4101" max="4350" width="8.85546875" style="51"/>
    <col min="4351" max="4351" width="5.42578125" style="51" bestFit="1" customWidth="1"/>
    <col min="4352" max="4352" width="69.42578125" style="51" customWidth="1"/>
    <col min="4353" max="4353" width="12.85546875" style="51" bestFit="1" customWidth="1"/>
    <col min="4354" max="4354" width="13.140625" style="51" customWidth="1"/>
    <col min="4355" max="4355" width="12.7109375" style="51" customWidth="1"/>
    <col min="4356" max="4356" width="13.5703125" style="51" customWidth="1"/>
    <col min="4357" max="4606" width="8.85546875" style="51"/>
    <col min="4607" max="4607" width="5.42578125" style="51" bestFit="1" customWidth="1"/>
    <col min="4608" max="4608" width="69.42578125" style="51" customWidth="1"/>
    <col min="4609" max="4609" width="12.85546875" style="51" bestFit="1" customWidth="1"/>
    <col min="4610" max="4610" width="13.140625" style="51" customWidth="1"/>
    <col min="4611" max="4611" width="12.7109375" style="51" customWidth="1"/>
    <col min="4612" max="4612" width="13.5703125" style="51" customWidth="1"/>
    <col min="4613" max="4862" width="8.85546875" style="51"/>
    <col min="4863" max="4863" width="5.42578125" style="51" bestFit="1" customWidth="1"/>
    <col min="4864" max="4864" width="69.42578125" style="51" customWidth="1"/>
    <col min="4865" max="4865" width="12.85546875" style="51" bestFit="1" customWidth="1"/>
    <col min="4866" max="4866" width="13.140625" style="51" customWidth="1"/>
    <col min="4867" max="4867" width="12.7109375" style="51" customWidth="1"/>
    <col min="4868" max="4868" width="13.5703125" style="51" customWidth="1"/>
    <col min="4869" max="5118" width="8.85546875" style="51"/>
    <col min="5119" max="5119" width="5.42578125" style="51" bestFit="1" customWidth="1"/>
    <col min="5120" max="5120" width="69.42578125" style="51" customWidth="1"/>
    <col min="5121" max="5121" width="12.85546875" style="51" bestFit="1" customWidth="1"/>
    <col min="5122" max="5122" width="13.140625" style="51" customWidth="1"/>
    <col min="5123" max="5123" width="12.7109375" style="51" customWidth="1"/>
    <col min="5124" max="5124" width="13.5703125" style="51" customWidth="1"/>
    <col min="5125" max="5374" width="8.85546875" style="51"/>
    <col min="5375" max="5375" width="5.42578125" style="51" bestFit="1" customWidth="1"/>
    <col min="5376" max="5376" width="69.42578125" style="51" customWidth="1"/>
    <col min="5377" max="5377" width="12.85546875" style="51" bestFit="1" customWidth="1"/>
    <col min="5378" max="5378" width="13.140625" style="51" customWidth="1"/>
    <col min="5379" max="5379" width="12.7109375" style="51" customWidth="1"/>
    <col min="5380" max="5380" width="13.5703125" style="51" customWidth="1"/>
    <col min="5381" max="5630" width="8.85546875" style="51"/>
    <col min="5631" max="5631" width="5.42578125" style="51" bestFit="1" customWidth="1"/>
    <col min="5632" max="5632" width="69.42578125" style="51" customWidth="1"/>
    <col min="5633" max="5633" width="12.85546875" style="51" bestFit="1" customWidth="1"/>
    <col min="5634" max="5634" width="13.140625" style="51" customWidth="1"/>
    <col min="5635" max="5635" width="12.7109375" style="51" customWidth="1"/>
    <col min="5636" max="5636" width="13.5703125" style="51" customWidth="1"/>
    <col min="5637" max="5886" width="8.85546875" style="51"/>
    <col min="5887" max="5887" width="5.42578125" style="51" bestFit="1" customWidth="1"/>
    <col min="5888" max="5888" width="69.42578125" style="51" customWidth="1"/>
    <col min="5889" max="5889" width="12.85546875" style="51" bestFit="1" customWidth="1"/>
    <col min="5890" max="5890" width="13.140625" style="51" customWidth="1"/>
    <col min="5891" max="5891" width="12.7109375" style="51" customWidth="1"/>
    <col min="5892" max="5892" width="13.5703125" style="51" customWidth="1"/>
    <col min="5893" max="6142" width="8.85546875" style="51"/>
    <col min="6143" max="6143" width="5.42578125" style="51" bestFit="1" customWidth="1"/>
    <col min="6144" max="6144" width="69.42578125" style="51" customWidth="1"/>
    <col min="6145" max="6145" width="12.85546875" style="51" bestFit="1" customWidth="1"/>
    <col min="6146" max="6146" width="13.140625" style="51" customWidth="1"/>
    <col min="6147" max="6147" width="12.7109375" style="51" customWidth="1"/>
    <col min="6148" max="6148" width="13.5703125" style="51" customWidth="1"/>
    <col min="6149" max="6398" width="8.85546875" style="51"/>
    <col min="6399" max="6399" width="5.42578125" style="51" bestFit="1" customWidth="1"/>
    <col min="6400" max="6400" width="69.42578125" style="51" customWidth="1"/>
    <col min="6401" max="6401" width="12.85546875" style="51" bestFit="1" customWidth="1"/>
    <col min="6402" max="6402" width="13.140625" style="51" customWidth="1"/>
    <col min="6403" max="6403" width="12.7109375" style="51" customWidth="1"/>
    <col min="6404" max="6404" width="13.5703125" style="51" customWidth="1"/>
    <col min="6405" max="6654" width="8.85546875" style="51"/>
    <col min="6655" max="6655" width="5.42578125" style="51" bestFit="1" customWidth="1"/>
    <col min="6656" max="6656" width="69.42578125" style="51" customWidth="1"/>
    <col min="6657" max="6657" width="12.85546875" style="51" bestFit="1" customWidth="1"/>
    <col min="6658" max="6658" width="13.140625" style="51" customWidth="1"/>
    <col min="6659" max="6659" width="12.7109375" style="51" customWidth="1"/>
    <col min="6660" max="6660" width="13.5703125" style="51" customWidth="1"/>
    <col min="6661" max="6910" width="8.85546875" style="51"/>
    <col min="6911" max="6911" width="5.42578125" style="51" bestFit="1" customWidth="1"/>
    <col min="6912" max="6912" width="69.42578125" style="51" customWidth="1"/>
    <col min="6913" max="6913" width="12.85546875" style="51" bestFit="1" customWidth="1"/>
    <col min="6914" max="6914" width="13.140625" style="51" customWidth="1"/>
    <col min="6915" max="6915" width="12.7109375" style="51" customWidth="1"/>
    <col min="6916" max="6916" width="13.5703125" style="51" customWidth="1"/>
    <col min="6917" max="7166" width="8.85546875" style="51"/>
    <col min="7167" max="7167" width="5.42578125" style="51" bestFit="1" customWidth="1"/>
    <col min="7168" max="7168" width="69.42578125" style="51" customWidth="1"/>
    <col min="7169" max="7169" width="12.85546875" style="51" bestFit="1" customWidth="1"/>
    <col min="7170" max="7170" width="13.140625" style="51" customWidth="1"/>
    <col min="7171" max="7171" width="12.7109375" style="51" customWidth="1"/>
    <col min="7172" max="7172" width="13.5703125" style="51" customWidth="1"/>
    <col min="7173" max="7422" width="8.85546875" style="51"/>
    <col min="7423" max="7423" width="5.42578125" style="51" bestFit="1" customWidth="1"/>
    <col min="7424" max="7424" width="69.42578125" style="51" customWidth="1"/>
    <col min="7425" max="7425" width="12.85546875" style="51" bestFit="1" customWidth="1"/>
    <col min="7426" max="7426" width="13.140625" style="51" customWidth="1"/>
    <col min="7427" max="7427" width="12.7109375" style="51" customWidth="1"/>
    <col min="7428" max="7428" width="13.5703125" style="51" customWidth="1"/>
    <col min="7429" max="7678" width="8.85546875" style="51"/>
    <col min="7679" max="7679" width="5.42578125" style="51" bestFit="1" customWidth="1"/>
    <col min="7680" max="7680" width="69.42578125" style="51" customWidth="1"/>
    <col min="7681" max="7681" width="12.85546875" style="51" bestFit="1" customWidth="1"/>
    <col min="7682" max="7682" width="13.140625" style="51" customWidth="1"/>
    <col min="7683" max="7683" width="12.7109375" style="51" customWidth="1"/>
    <col min="7684" max="7684" width="13.5703125" style="51" customWidth="1"/>
    <col min="7685" max="7934" width="8.85546875" style="51"/>
    <col min="7935" max="7935" width="5.42578125" style="51" bestFit="1" customWidth="1"/>
    <col min="7936" max="7936" width="69.42578125" style="51" customWidth="1"/>
    <col min="7937" max="7937" width="12.85546875" style="51" bestFit="1" customWidth="1"/>
    <col min="7938" max="7938" width="13.140625" style="51" customWidth="1"/>
    <col min="7939" max="7939" width="12.7109375" style="51" customWidth="1"/>
    <col min="7940" max="7940" width="13.5703125" style="51" customWidth="1"/>
    <col min="7941" max="8190" width="8.85546875" style="51"/>
    <col min="8191" max="8191" width="5.42578125" style="51" bestFit="1" customWidth="1"/>
    <col min="8192" max="8192" width="69.42578125" style="51" customWidth="1"/>
    <col min="8193" max="8193" width="12.85546875" style="51" bestFit="1" customWidth="1"/>
    <col min="8194" max="8194" width="13.140625" style="51" customWidth="1"/>
    <col min="8195" max="8195" width="12.7109375" style="51" customWidth="1"/>
    <col min="8196" max="8196" width="13.5703125" style="51" customWidth="1"/>
    <col min="8197" max="8446" width="8.85546875" style="51"/>
    <col min="8447" max="8447" width="5.42578125" style="51" bestFit="1" customWidth="1"/>
    <col min="8448" max="8448" width="69.42578125" style="51" customWidth="1"/>
    <col min="8449" max="8449" width="12.85546875" style="51" bestFit="1" customWidth="1"/>
    <col min="8450" max="8450" width="13.140625" style="51" customWidth="1"/>
    <col min="8451" max="8451" width="12.7109375" style="51" customWidth="1"/>
    <col min="8452" max="8452" width="13.5703125" style="51" customWidth="1"/>
    <col min="8453" max="8702" width="8.85546875" style="51"/>
    <col min="8703" max="8703" width="5.42578125" style="51" bestFit="1" customWidth="1"/>
    <col min="8704" max="8704" width="69.42578125" style="51" customWidth="1"/>
    <col min="8705" max="8705" width="12.85546875" style="51" bestFit="1" customWidth="1"/>
    <col min="8706" max="8706" width="13.140625" style="51" customWidth="1"/>
    <col min="8707" max="8707" width="12.7109375" style="51" customWidth="1"/>
    <col min="8708" max="8708" width="13.5703125" style="51" customWidth="1"/>
    <col min="8709" max="8958" width="8.85546875" style="51"/>
    <col min="8959" max="8959" width="5.42578125" style="51" bestFit="1" customWidth="1"/>
    <col min="8960" max="8960" width="69.42578125" style="51" customWidth="1"/>
    <col min="8961" max="8961" width="12.85546875" style="51" bestFit="1" customWidth="1"/>
    <col min="8962" max="8962" width="13.140625" style="51" customWidth="1"/>
    <col min="8963" max="8963" width="12.7109375" style="51" customWidth="1"/>
    <col min="8964" max="8964" width="13.5703125" style="51" customWidth="1"/>
    <col min="8965" max="9214" width="8.85546875" style="51"/>
    <col min="9215" max="9215" width="5.42578125" style="51" bestFit="1" customWidth="1"/>
    <col min="9216" max="9216" width="69.42578125" style="51" customWidth="1"/>
    <col min="9217" max="9217" width="12.85546875" style="51" bestFit="1" customWidth="1"/>
    <col min="9218" max="9218" width="13.140625" style="51" customWidth="1"/>
    <col min="9219" max="9219" width="12.7109375" style="51" customWidth="1"/>
    <col min="9220" max="9220" width="13.5703125" style="51" customWidth="1"/>
    <col min="9221" max="9470" width="8.85546875" style="51"/>
    <col min="9471" max="9471" width="5.42578125" style="51" bestFit="1" customWidth="1"/>
    <col min="9472" max="9472" width="69.42578125" style="51" customWidth="1"/>
    <col min="9473" max="9473" width="12.85546875" style="51" bestFit="1" customWidth="1"/>
    <col min="9474" max="9474" width="13.140625" style="51" customWidth="1"/>
    <col min="9475" max="9475" width="12.7109375" style="51" customWidth="1"/>
    <col min="9476" max="9476" width="13.5703125" style="51" customWidth="1"/>
    <col min="9477" max="9726" width="8.85546875" style="51"/>
    <col min="9727" max="9727" width="5.42578125" style="51" bestFit="1" customWidth="1"/>
    <col min="9728" max="9728" width="69.42578125" style="51" customWidth="1"/>
    <col min="9729" max="9729" width="12.85546875" style="51" bestFit="1" customWidth="1"/>
    <col min="9730" max="9730" width="13.140625" style="51" customWidth="1"/>
    <col min="9731" max="9731" width="12.7109375" style="51" customWidth="1"/>
    <col min="9732" max="9732" width="13.5703125" style="51" customWidth="1"/>
    <col min="9733" max="9982" width="8.85546875" style="51"/>
    <col min="9983" max="9983" width="5.42578125" style="51" bestFit="1" customWidth="1"/>
    <col min="9984" max="9984" width="69.42578125" style="51" customWidth="1"/>
    <col min="9985" max="9985" width="12.85546875" style="51" bestFit="1" customWidth="1"/>
    <col min="9986" max="9986" width="13.140625" style="51" customWidth="1"/>
    <col min="9987" max="9987" width="12.7109375" style="51" customWidth="1"/>
    <col min="9988" max="9988" width="13.5703125" style="51" customWidth="1"/>
    <col min="9989" max="10238" width="8.85546875" style="51"/>
    <col min="10239" max="10239" width="5.42578125" style="51" bestFit="1" customWidth="1"/>
    <col min="10240" max="10240" width="69.42578125" style="51" customWidth="1"/>
    <col min="10241" max="10241" width="12.85546875" style="51" bestFit="1" customWidth="1"/>
    <col min="10242" max="10242" width="13.140625" style="51" customWidth="1"/>
    <col min="10243" max="10243" width="12.7109375" style="51" customWidth="1"/>
    <col min="10244" max="10244" width="13.5703125" style="51" customWidth="1"/>
    <col min="10245" max="10494" width="8.85546875" style="51"/>
    <col min="10495" max="10495" width="5.42578125" style="51" bestFit="1" customWidth="1"/>
    <col min="10496" max="10496" width="69.42578125" style="51" customWidth="1"/>
    <col min="10497" max="10497" width="12.85546875" style="51" bestFit="1" customWidth="1"/>
    <col min="10498" max="10498" width="13.140625" style="51" customWidth="1"/>
    <col min="10499" max="10499" width="12.7109375" style="51" customWidth="1"/>
    <col min="10500" max="10500" width="13.5703125" style="51" customWidth="1"/>
    <col min="10501" max="10750" width="8.85546875" style="51"/>
    <col min="10751" max="10751" width="5.42578125" style="51" bestFit="1" customWidth="1"/>
    <col min="10752" max="10752" width="69.42578125" style="51" customWidth="1"/>
    <col min="10753" max="10753" width="12.85546875" style="51" bestFit="1" customWidth="1"/>
    <col min="10754" max="10754" width="13.140625" style="51" customWidth="1"/>
    <col min="10755" max="10755" width="12.7109375" style="51" customWidth="1"/>
    <col min="10756" max="10756" width="13.5703125" style="51" customWidth="1"/>
    <col min="10757" max="11006" width="8.85546875" style="51"/>
    <col min="11007" max="11007" width="5.42578125" style="51" bestFit="1" customWidth="1"/>
    <col min="11008" max="11008" width="69.42578125" style="51" customWidth="1"/>
    <col min="11009" max="11009" width="12.85546875" style="51" bestFit="1" customWidth="1"/>
    <col min="11010" max="11010" width="13.140625" style="51" customWidth="1"/>
    <col min="11011" max="11011" width="12.7109375" style="51" customWidth="1"/>
    <col min="11012" max="11012" width="13.5703125" style="51" customWidth="1"/>
    <col min="11013" max="11262" width="8.85546875" style="51"/>
    <col min="11263" max="11263" width="5.42578125" style="51" bestFit="1" customWidth="1"/>
    <col min="11264" max="11264" width="69.42578125" style="51" customWidth="1"/>
    <col min="11265" max="11265" width="12.85546875" style="51" bestFit="1" customWidth="1"/>
    <col min="11266" max="11266" width="13.140625" style="51" customWidth="1"/>
    <col min="11267" max="11267" width="12.7109375" style="51" customWidth="1"/>
    <col min="11268" max="11268" width="13.5703125" style="51" customWidth="1"/>
    <col min="11269" max="11518" width="8.85546875" style="51"/>
    <col min="11519" max="11519" width="5.42578125" style="51" bestFit="1" customWidth="1"/>
    <col min="11520" max="11520" width="69.42578125" style="51" customWidth="1"/>
    <col min="11521" max="11521" width="12.85546875" style="51" bestFit="1" customWidth="1"/>
    <col min="11522" max="11522" width="13.140625" style="51" customWidth="1"/>
    <col min="11523" max="11523" width="12.7109375" style="51" customWidth="1"/>
    <col min="11524" max="11524" width="13.5703125" style="51" customWidth="1"/>
    <col min="11525" max="11774" width="8.85546875" style="51"/>
    <col min="11775" max="11775" width="5.42578125" style="51" bestFit="1" customWidth="1"/>
    <col min="11776" max="11776" width="69.42578125" style="51" customWidth="1"/>
    <col min="11777" max="11777" width="12.85546875" style="51" bestFit="1" customWidth="1"/>
    <col min="11778" max="11778" width="13.140625" style="51" customWidth="1"/>
    <col min="11779" max="11779" width="12.7109375" style="51" customWidth="1"/>
    <col min="11780" max="11780" width="13.5703125" style="51" customWidth="1"/>
    <col min="11781" max="12030" width="8.85546875" style="51"/>
    <col min="12031" max="12031" width="5.42578125" style="51" bestFit="1" customWidth="1"/>
    <col min="12032" max="12032" width="69.42578125" style="51" customWidth="1"/>
    <col min="12033" max="12033" width="12.85546875" style="51" bestFit="1" customWidth="1"/>
    <col min="12034" max="12034" width="13.140625" style="51" customWidth="1"/>
    <col min="12035" max="12035" width="12.7109375" style="51" customWidth="1"/>
    <col min="12036" max="12036" width="13.5703125" style="51" customWidth="1"/>
    <col min="12037" max="12286" width="8.85546875" style="51"/>
    <col min="12287" max="12287" width="5.42578125" style="51" bestFit="1" customWidth="1"/>
    <col min="12288" max="12288" width="69.42578125" style="51" customWidth="1"/>
    <col min="12289" max="12289" width="12.85546875" style="51" bestFit="1" customWidth="1"/>
    <col min="12290" max="12290" width="13.140625" style="51" customWidth="1"/>
    <col min="12291" max="12291" width="12.7109375" style="51" customWidth="1"/>
    <col min="12292" max="12292" width="13.5703125" style="51" customWidth="1"/>
    <col min="12293" max="12542" width="8.85546875" style="51"/>
    <col min="12543" max="12543" width="5.42578125" style="51" bestFit="1" customWidth="1"/>
    <col min="12544" max="12544" width="69.42578125" style="51" customWidth="1"/>
    <col min="12545" max="12545" width="12.85546875" style="51" bestFit="1" customWidth="1"/>
    <col min="12546" max="12546" width="13.140625" style="51" customWidth="1"/>
    <col min="12547" max="12547" width="12.7109375" style="51" customWidth="1"/>
    <col min="12548" max="12548" width="13.5703125" style="51" customWidth="1"/>
    <col min="12549" max="12798" width="8.85546875" style="51"/>
    <col min="12799" max="12799" width="5.42578125" style="51" bestFit="1" customWidth="1"/>
    <col min="12800" max="12800" width="69.42578125" style="51" customWidth="1"/>
    <col min="12801" max="12801" width="12.85546875" style="51" bestFit="1" customWidth="1"/>
    <col min="12802" max="12802" width="13.140625" style="51" customWidth="1"/>
    <col min="12803" max="12803" width="12.7109375" style="51" customWidth="1"/>
    <col min="12804" max="12804" width="13.5703125" style="51" customWidth="1"/>
    <col min="12805" max="13054" width="8.85546875" style="51"/>
    <col min="13055" max="13055" width="5.42578125" style="51" bestFit="1" customWidth="1"/>
    <col min="13056" max="13056" width="69.42578125" style="51" customWidth="1"/>
    <col min="13057" max="13057" width="12.85546875" style="51" bestFit="1" customWidth="1"/>
    <col min="13058" max="13058" width="13.140625" style="51" customWidth="1"/>
    <col min="13059" max="13059" width="12.7109375" style="51" customWidth="1"/>
    <col min="13060" max="13060" width="13.5703125" style="51" customWidth="1"/>
    <col min="13061" max="13310" width="8.85546875" style="51"/>
    <col min="13311" max="13311" width="5.42578125" style="51" bestFit="1" customWidth="1"/>
    <col min="13312" max="13312" width="69.42578125" style="51" customWidth="1"/>
    <col min="13313" max="13313" width="12.85546875" style="51" bestFit="1" customWidth="1"/>
    <col min="13314" max="13314" width="13.140625" style="51" customWidth="1"/>
    <col min="13315" max="13315" width="12.7109375" style="51" customWidth="1"/>
    <col min="13316" max="13316" width="13.5703125" style="51" customWidth="1"/>
    <col min="13317" max="13566" width="8.85546875" style="51"/>
    <col min="13567" max="13567" width="5.42578125" style="51" bestFit="1" customWidth="1"/>
    <col min="13568" max="13568" width="69.42578125" style="51" customWidth="1"/>
    <col min="13569" max="13569" width="12.85546875" style="51" bestFit="1" customWidth="1"/>
    <col min="13570" max="13570" width="13.140625" style="51" customWidth="1"/>
    <col min="13571" max="13571" width="12.7109375" style="51" customWidth="1"/>
    <col min="13572" max="13572" width="13.5703125" style="51" customWidth="1"/>
    <col min="13573" max="13822" width="8.85546875" style="51"/>
    <col min="13823" max="13823" width="5.42578125" style="51" bestFit="1" customWidth="1"/>
    <col min="13824" max="13824" width="69.42578125" style="51" customWidth="1"/>
    <col min="13825" max="13825" width="12.85546875" style="51" bestFit="1" customWidth="1"/>
    <col min="13826" max="13826" width="13.140625" style="51" customWidth="1"/>
    <col min="13827" max="13827" width="12.7109375" style="51" customWidth="1"/>
    <col min="13828" max="13828" width="13.5703125" style="51" customWidth="1"/>
    <col min="13829" max="14078" width="8.85546875" style="51"/>
    <col min="14079" max="14079" width="5.42578125" style="51" bestFit="1" customWidth="1"/>
    <col min="14080" max="14080" width="69.42578125" style="51" customWidth="1"/>
    <col min="14081" max="14081" width="12.85546875" style="51" bestFit="1" customWidth="1"/>
    <col min="14082" max="14082" width="13.140625" style="51" customWidth="1"/>
    <col min="14083" max="14083" width="12.7109375" style="51" customWidth="1"/>
    <col min="14084" max="14084" width="13.5703125" style="51" customWidth="1"/>
    <col min="14085" max="14334" width="8.85546875" style="51"/>
    <col min="14335" max="14335" width="5.42578125" style="51" bestFit="1" customWidth="1"/>
    <col min="14336" max="14336" width="69.42578125" style="51" customWidth="1"/>
    <col min="14337" max="14337" width="12.85546875" style="51" bestFit="1" customWidth="1"/>
    <col min="14338" max="14338" width="13.140625" style="51" customWidth="1"/>
    <col min="14339" max="14339" width="12.7109375" style="51" customWidth="1"/>
    <col min="14340" max="14340" width="13.5703125" style="51" customWidth="1"/>
    <col min="14341" max="14590" width="8.85546875" style="51"/>
    <col min="14591" max="14591" width="5.42578125" style="51" bestFit="1" customWidth="1"/>
    <col min="14592" max="14592" width="69.42578125" style="51" customWidth="1"/>
    <col min="14593" max="14593" width="12.85546875" style="51" bestFit="1" customWidth="1"/>
    <col min="14594" max="14594" width="13.140625" style="51" customWidth="1"/>
    <col min="14595" max="14595" width="12.7109375" style="51" customWidth="1"/>
    <col min="14596" max="14596" width="13.5703125" style="51" customWidth="1"/>
    <col min="14597" max="14846" width="8.85546875" style="51"/>
    <col min="14847" max="14847" width="5.42578125" style="51" bestFit="1" customWidth="1"/>
    <col min="14848" max="14848" width="69.42578125" style="51" customWidth="1"/>
    <col min="14849" max="14849" width="12.85546875" style="51" bestFit="1" customWidth="1"/>
    <col min="14850" max="14850" width="13.140625" style="51" customWidth="1"/>
    <col min="14851" max="14851" width="12.7109375" style="51" customWidth="1"/>
    <col min="14852" max="14852" width="13.5703125" style="51" customWidth="1"/>
    <col min="14853" max="15102" width="8.85546875" style="51"/>
    <col min="15103" max="15103" width="5.42578125" style="51" bestFit="1" customWidth="1"/>
    <col min="15104" max="15104" width="69.42578125" style="51" customWidth="1"/>
    <col min="15105" max="15105" width="12.85546875" style="51" bestFit="1" customWidth="1"/>
    <col min="15106" max="15106" width="13.140625" style="51" customWidth="1"/>
    <col min="15107" max="15107" width="12.7109375" style="51" customWidth="1"/>
    <col min="15108" max="15108" width="13.5703125" style="51" customWidth="1"/>
    <col min="15109" max="15358" width="8.85546875" style="51"/>
    <col min="15359" max="15359" width="5.42578125" style="51" bestFit="1" customWidth="1"/>
    <col min="15360" max="15360" width="69.42578125" style="51" customWidth="1"/>
    <col min="15361" max="15361" width="12.85546875" style="51" bestFit="1" customWidth="1"/>
    <col min="15362" max="15362" width="13.140625" style="51" customWidth="1"/>
    <col min="15363" max="15363" width="12.7109375" style="51" customWidth="1"/>
    <col min="15364" max="15364" width="13.5703125" style="51" customWidth="1"/>
    <col min="15365" max="15614" width="8.85546875" style="51"/>
    <col min="15615" max="15615" width="5.42578125" style="51" bestFit="1" customWidth="1"/>
    <col min="15616" max="15616" width="69.42578125" style="51" customWidth="1"/>
    <col min="15617" max="15617" width="12.85546875" style="51" bestFit="1" customWidth="1"/>
    <col min="15618" max="15618" width="13.140625" style="51" customWidth="1"/>
    <col min="15619" max="15619" width="12.7109375" style="51" customWidth="1"/>
    <col min="15620" max="15620" width="13.5703125" style="51" customWidth="1"/>
    <col min="15621" max="15870" width="8.85546875" style="51"/>
    <col min="15871" max="15871" width="5.42578125" style="51" bestFit="1" customWidth="1"/>
    <col min="15872" max="15872" width="69.42578125" style="51" customWidth="1"/>
    <col min="15873" max="15873" width="12.85546875" style="51" bestFit="1" customWidth="1"/>
    <col min="15874" max="15874" width="13.140625" style="51" customWidth="1"/>
    <col min="15875" max="15875" width="12.7109375" style="51" customWidth="1"/>
    <col min="15876" max="15876" width="13.5703125" style="51" customWidth="1"/>
    <col min="15877" max="16126" width="8.85546875" style="51"/>
    <col min="16127" max="16127" width="5.42578125" style="51" bestFit="1" customWidth="1"/>
    <col min="16128" max="16128" width="69.42578125" style="51" customWidth="1"/>
    <col min="16129" max="16129" width="12.85546875" style="51" bestFit="1" customWidth="1"/>
    <col min="16130" max="16130" width="13.140625" style="51" customWidth="1"/>
    <col min="16131" max="16131" width="12.7109375" style="51" customWidth="1"/>
    <col min="16132" max="16132" width="13.5703125" style="51" customWidth="1"/>
    <col min="16133" max="16384" width="8.85546875" style="51"/>
  </cols>
  <sheetData>
    <row r="1" spans="1:6" ht="18.75" x14ac:dyDescent="0.3">
      <c r="A1" s="48" t="s">
        <v>48</v>
      </c>
      <c r="B1" s="49"/>
      <c r="C1" s="49"/>
      <c r="D1" s="49"/>
      <c r="E1" s="50"/>
    </row>
    <row r="2" spans="1:6" ht="18.75" x14ac:dyDescent="0.3">
      <c r="A2" s="48" t="s">
        <v>44</v>
      </c>
      <c r="B2" s="49"/>
      <c r="C2" s="49"/>
      <c r="D2" s="52"/>
      <c r="E2" s="52"/>
      <c r="F2" s="53"/>
    </row>
    <row r="3" spans="1:6" ht="18.75" x14ac:dyDescent="0.3">
      <c r="A3" s="48" t="s">
        <v>43</v>
      </c>
      <c r="B3" s="49"/>
      <c r="C3" s="49"/>
      <c r="D3" s="52"/>
      <c r="E3" s="52"/>
      <c r="F3" s="53"/>
    </row>
    <row r="4" spans="1:6" x14ac:dyDescent="0.25">
      <c r="A4" s="1"/>
      <c r="B4" s="1"/>
      <c r="C4" s="1"/>
      <c r="D4" s="54"/>
      <c r="E4" s="54"/>
      <c r="F4" s="53"/>
    </row>
    <row r="5" spans="1:6" x14ac:dyDescent="0.25">
      <c r="A5" s="2" t="s">
        <v>47</v>
      </c>
      <c r="B5" s="2"/>
      <c r="C5" s="2"/>
      <c r="D5" s="2"/>
      <c r="E5" s="2"/>
    </row>
    <row r="6" spans="1:6" ht="8.4499999999999993" customHeight="1" x14ac:dyDescent="0.25">
      <c r="A6" s="1"/>
      <c r="B6" s="3"/>
      <c r="C6" s="3"/>
      <c r="D6" s="3"/>
      <c r="E6" s="3"/>
    </row>
    <row r="7" spans="1:6" x14ac:dyDescent="0.25">
      <c r="A7" s="4" t="s">
        <v>0</v>
      </c>
      <c r="B7" s="5"/>
      <c r="C7" s="5"/>
      <c r="D7" s="5"/>
      <c r="E7" s="5"/>
    </row>
    <row r="8" spans="1:6" x14ac:dyDescent="0.25">
      <c r="A8" s="6" t="s">
        <v>1</v>
      </c>
      <c r="B8" s="7" t="s">
        <v>2</v>
      </c>
      <c r="C8" s="8"/>
      <c r="D8" s="8"/>
      <c r="E8" s="7" t="s">
        <v>3</v>
      </c>
    </row>
    <row r="9" spans="1:6" x14ac:dyDescent="0.25">
      <c r="A9" s="9"/>
      <c r="B9" s="9"/>
      <c r="C9" s="9"/>
      <c r="D9" s="9"/>
      <c r="E9" s="9"/>
    </row>
    <row r="10" spans="1:6" x14ac:dyDescent="0.25">
      <c r="A10" s="10"/>
      <c r="B10" s="11" t="s">
        <v>4</v>
      </c>
      <c r="C10" s="11"/>
      <c r="D10" s="12"/>
      <c r="E10" s="12"/>
    </row>
    <row r="11" spans="1:6" x14ac:dyDescent="0.25">
      <c r="A11" s="13">
        <v>1</v>
      </c>
      <c r="B11" s="14"/>
      <c r="C11" s="14" t="s">
        <v>5</v>
      </c>
      <c r="D11" s="14" t="s">
        <v>6</v>
      </c>
      <c r="E11" s="14" t="s">
        <v>7</v>
      </c>
    </row>
    <row r="12" spans="1:6" x14ac:dyDescent="0.25">
      <c r="A12" s="13">
        <f t="shared" ref="A12:A60" si="0">A11+1</f>
        <v>2</v>
      </c>
      <c r="B12" s="15" t="s">
        <v>8</v>
      </c>
      <c r="C12" s="15"/>
      <c r="D12" s="15"/>
      <c r="E12" s="16"/>
    </row>
    <row r="13" spans="1:6" x14ac:dyDescent="0.25">
      <c r="A13" s="13">
        <f t="shared" si="0"/>
        <v>3</v>
      </c>
      <c r="B13" s="17" t="s">
        <v>9</v>
      </c>
      <c r="C13" s="18">
        <v>146577.86000000002</v>
      </c>
      <c r="D13" s="18">
        <v>9324412.6900000013</v>
      </c>
      <c r="E13" s="18">
        <f t="shared" ref="E13:E18" si="1">SUM(C13:D13)</f>
        <v>9470990.5500000007</v>
      </c>
    </row>
    <row r="14" spans="1:6" x14ac:dyDescent="0.25">
      <c r="A14" s="13">
        <f t="shared" si="0"/>
        <v>4</v>
      </c>
      <c r="B14" s="17" t="s">
        <v>10</v>
      </c>
      <c r="C14" s="18">
        <v>330553.87999999983</v>
      </c>
      <c r="D14" s="18">
        <v>11614287.549999999</v>
      </c>
      <c r="E14" s="18">
        <f t="shared" si="1"/>
        <v>11944841.429999998</v>
      </c>
    </row>
    <row r="15" spans="1:6" x14ac:dyDescent="0.25">
      <c r="A15" s="13">
        <f t="shared" si="0"/>
        <v>5</v>
      </c>
      <c r="B15" s="17" t="s">
        <v>11</v>
      </c>
      <c r="C15" s="18">
        <v>115489.18000000001</v>
      </c>
      <c r="D15" s="18">
        <v>5128914.879999999</v>
      </c>
      <c r="E15" s="18">
        <f t="shared" si="1"/>
        <v>5244404.0599999987</v>
      </c>
    </row>
    <row r="16" spans="1:6" x14ac:dyDescent="0.25">
      <c r="A16" s="13">
        <f t="shared" si="0"/>
        <v>6</v>
      </c>
      <c r="B16" s="17" t="s">
        <v>12</v>
      </c>
      <c r="C16" s="18">
        <v>427808.19999999995</v>
      </c>
      <c r="D16" s="18">
        <v>12676575.679999998</v>
      </c>
      <c r="E16" s="18">
        <f t="shared" si="1"/>
        <v>13104383.879999997</v>
      </c>
    </row>
    <row r="17" spans="1:13" x14ac:dyDescent="0.25">
      <c r="A17" s="13">
        <f t="shared" si="0"/>
        <v>7</v>
      </c>
      <c r="B17" s="17" t="s">
        <v>13</v>
      </c>
      <c r="C17" s="18">
        <v>718705.77</v>
      </c>
      <c r="D17" s="18">
        <v>12394591.869999999</v>
      </c>
      <c r="E17" s="19">
        <f t="shared" si="1"/>
        <v>13113297.639999999</v>
      </c>
    </row>
    <row r="18" spans="1:13" x14ac:dyDescent="0.25">
      <c r="A18" s="13">
        <f t="shared" si="0"/>
        <v>8</v>
      </c>
      <c r="B18" s="17" t="s">
        <v>14</v>
      </c>
      <c r="C18" s="20">
        <v>506068.88000000006</v>
      </c>
      <c r="D18" s="20">
        <v>10553488.410000002</v>
      </c>
      <c r="E18" s="21">
        <f t="shared" si="1"/>
        <v>11059557.290000003</v>
      </c>
    </row>
    <row r="19" spans="1:13" x14ac:dyDescent="0.25">
      <c r="A19" s="13">
        <f t="shared" si="0"/>
        <v>9</v>
      </c>
      <c r="B19" s="22" t="s">
        <v>15</v>
      </c>
      <c r="C19" s="23">
        <f>SUM(C13:C18)</f>
        <v>2245203.77</v>
      </c>
      <c r="D19" s="23">
        <f>SUM(D13:D18)</f>
        <v>61692271.079999998</v>
      </c>
      <c r="E19" s="23">
        <f>SUM(E13:E18)</f>
        <v>63937474.849999994</v>
      </c>
    </row>
    <row r="20" spans="1:13" x14ac:dyDescent="0.25">
      <c r="A20" s="13">
        <f t="shared" si="0"/>
        <v>10</v>
      </c>
      <c r="B20" s="9"/>
      <c r="C20" s="24"/>
      <c r="D20" s="24"/>
      <c r="E20" s="24"/>
    </row>
    <row r="21" spans="1:13" x14ac:dyDescent="0.25">
      <c r="A21" s="13">
        <f t="shared" si="0"/>
        <v>11</v>
      </c>
      <c r="B21" s="9" t="s">
        <v>16</v>
      </c>
      <c r="C21" s="25">
        <f>C19/6</f>
        <v>374200.62833333336</v>
      </c>
      <c r="D21" s="25">
        <f>D19/6</f>
        <v>10282045.18</v>
      </c>
      <c r="E21" s="19">
        <f>+E19/6</f>
        <v>10656245.808333332</v>
      </c>
    </row>
    <row r="22" spans="1:13" x14ac:dyDescent="0.25">
      <c r="A22" s="13">
        <f t="shared" si="0"/>
        <v>12</v>
      </c>
      <c r="B22" s="9"/>
      <c r="C22" s="24"/>
      <c r="D22" s="24"/>
      <c r="E22" s="24"/>
    </row>
    <row r="23" spans="1:13" x14ac:dyDescent="0.25">
      <c r="A23" s="13">
        <f t="shared" si="0"/>
        <v>13</v>
      </c>
      <c r="B23" s="26" t="s">
        <v>17</v>
      </c>
      <c r="C23" s="27"/>
      <c r="D23" s="27"/>
      <c r="E23" s="24"/>
    </row>
    <row r="24" spans="1:13" x14ac:dyDescent="0.25">
      <c r="A24" s="13">
        <f t="shared" si="0"/>
        <v>14</v>
      </c>
      <c r="B24" s="28" t="s">
        <v>18</v>
      </c>
      <c r="C24" s="21">
        <f>C18</f>
        <v>506068.88000000006</v>
      </c>
      <c r="D24" s="21">
        <f>D18</f>
        <v>10553488.410000002</v>
      </c>
      <c r="E24" s="21">
        <f>E18</f>
        <v>11059557.290000003</v>
      </c>
    </row>
    <row r="25" spans="1:13" x14ac:dyDescent="0.25">
      <c r="A25" s="13">
        <f t="shared" si="0"/>
        <v>15</v>
      </c>
      <c r="B25" s="9"/>
      <c r="C25" s="24"/>
      <c r="D25" s="24"/>
      <c r="E25" s="24"/>
    </row>
    <row r="26" spans="1:13" x14ac:dyDescent="0.25">
      <c r="A26" s="13">
        <f t="shared" si="0"/>
        <v>16</v>
      </c>
      <c r="B26" s="29" t="s">
        <v>19</v>
      </c>
      <c r="C26" s="19">
        <f>C21-C24</f>
        <v>-131868.25166666671</v>
      </c>
      <c r="D26" s="19">
        <f>D21-D24</f>
        <v>-271443.23000000231</v>
      </c>
      <c r="E26" s="19">
        <f>E21-E24</f>
        <v>-403311.48166667111</v>
      </c>
    </row>
    <row r="27" spans="1:13" ht="9.6" customHeight="1" x14ac:dyDescent="0.25">
      <c r="A27" s="13"/>
      <c r="B27" s="9"/>
      <c r="C27" s="24"/>
      <c r="D27" s="24"/>
      <c r="E27" s="24"/>
    </row>
    <row r="28" spans="1:13" x14ac:dyDescent="0.25">
      <c r="A28" s="10"/>
      <c r="B28" s="11" t="s">
        <v>20</v>
      </c>
      <c r="C28" s="11"/>
      <c r="D28" s="12"/>
      <c r="E28" s="12"/>
    </row>
    <row r="29" spans="1:13" x14ac:dyDescent="0.25">
      <c r="A29" s="13">
        <f>A26+3</f>
        <v>19</v>
      </c>
      <c r="B29" s="30" t="s">
        <v>21</v>
      </c>
      <c r="C29" s="30"/>
      <c r="D29" s="31"/>
      <c r="E29" s="31"/>
    </row>
    <row r="30" spans="1:13" x14ac:dyDescent="0.25">
      <c r="A30" s="13">
        <f t="shared" si="0"/>
        <v>20</v>
      </c>
      <c r="B30" s="32" t="s">
        <v>22</v>
      </c>
      <c r="C30" s="24"/>
      <c r="D30" s="24"/>
      <c r="E30" s="24"/>
      <c r="F30" s="53"/>
      <c r="G30" s="53"/>
      <c r="H30" s="53"/>
      <c r="I30" s="53"/>
      <c r="J30" s="53"/>
      <c r="K30" s="53"/>
      <c r="L30" s="53"/>
      <c r="M30" s="53"/>
    </row>
    <row r="31" spans="1:13" x14ac:dyDescent="0.25">
      <c r="A31" s="13">
        <f t="shared" si="0"/>
        <v>21</v>
      </c>
      <c r="B31" s="33" t="s">
        <v>23</v>
      </c>
      <c r="C31" s="34">
        <f>K31</f>
        <v>0</v>
      </c>
      <c r="F31" s="53"/>
      <c r="G31" s="53"/>
      <c r="H31" s="53"/>
      <c r="I31" s="53"/>
      <c r="J31" s="53"/>
      <c r="K31" s="53"/>
      <c r="L31" s="53"/>
      <c r="M31" s="53"/>
    </row>
    <row r="32" spans="1:13" x14ac:dyDescent="0.25">
      <c r="A32" s="13">
        <f t="shared" si="0"/>
        <v>22</v>
      </c>
      <c r="B32" s="33" t="s">
        <v>24</v>
      </c>
      <c r="C32" s="34">
        <v>50185.88</v>
      </c>
      <c r="D32" s="24"/>
      <c r="E32" s="24"/>
      <c r="F32" s="53"/>
      <c r="G32" s="53"/>
      <c r="H32" s="53"/>
      <c r="I32" s="53"/>
      <c r="J32" s="53"/>
      <c r="K32" s="53"/>
      <c r="L32" s="53"/>
      <c r="M32" s="53"/>
    </row>
    <row r="33" spans="1:13" x14ac:dyDescent="0.25">
      <c r="A33" s="13">
        <f t="shared" si="0"/>
        <v>23</v>
      </c>
      <c r="B33" s="33" t="s">
        <v>25</v>
      </c>
      <c r="C33" s="35">
        <v>18185672.66</v>
      </c>
      <c r="D33" s="24"/>
      <c r="E33" s="24"/>
      <c r="F33" s="53"/>
      <c r="G33" s="53"/>
      <c r="H33" s="53"/>
      <c r="I33" s="53"/>
      <c r="J33" s="53"/>
      <c r="K33" s="53"/>
      <c r="L33" s="53"/>
      <c r="M33" s="53"/>
    </row>
    <row r="34" spans="1:13" x14ac:dyDescent="0.25">
      <c r="A34" s="13">
        <f t="shared" si="0"/>
        <v>24</v>
      </c>
      <c r="B34" s="33" t="s">
        <v>26</v>
      </c>
      <c r="C34" s="35">
        <v>24157767.119999997</v>
      </c>
      <c r="D34" s="24"/>
      <c r="E34" s="24"/>
      <c r="F34" s="53"/>
      <c r="G34" s="53"/>
      <c r="H34" s="53"/>
      <c r="I34" s="53"/>
      <c r="J34" s="53"/>
      <c r="K34" s="53"/>
      <c r="L34" s="53"/>
      <c r="M34" s="53"/>
    </row>
    <row r="35" spans="1:13" x14ac:dyDescent="0.25">
      <c r="A35" s="13">
        <f t="shared" si="0"/>
        <v>25</v>
      </c>
      <c r="B35" s="36" t="s">
        <v>27</v>
      </c>
      <c r="C35" s="35">
        <v>10437020.220000001</v>
      </c>
      <c r="D35" s="24"/>
      <c r="E35" s="24"/>
      <c r="F35" s="53"/>
      <c r="G35" s="53"/>
      <c r="H35" s="53"/>
      <c r="I35" s="53"/>
      <c r="J35" s="53"/>
      <c r="K35" s="53"/>
      <c r="L35" s="53"/>
      <c r="M35" s="53"/>
    </row>
    <row r="36" spans="1:13" x14ac:dyDescent="0.25">
      <c r="A36" s="13">
        <f t="shared" si="0"/>
        <v>26</v>
      </c>
      <c r="B36" s="36" t="s">
        <v>28</v>
      </c>
      <c r="C36" s="56">
        <v>12215518.98</v>
      </c>
      <c r="D36" s="24"/>
      <c r="E36" s="24"/>
      <c r="F36" s="53"/>
      <c r="G36" s="53"/>
      <c r="H36" s="53"/>
      <c r="I36" s="53"/>
      <c r="J36" s="53"/>
      <c r="K36" s="53"/>
      <c r="L36" s="53"/>
      <c r="M36" s="53"/>
    </row>
    <row r="37" spans="1:13" x14ac:dyDescent="0.25">
      <c r="A37" s="13">
        <f t="shared" si="0"/>
        <v>27</v>
      </c>
      <c r="B37" s="32" t="s">
        <v>29</v>
      </c>
      <c r="C37" s="37">
        <f>SUM(C31:C36)</f>
        <v>65046164.859999999</v>
      </c>
      <c r="D37" s="24"/>
      <c r="E37" s="24"/>
      <c r="F37" s="53"/>
      <c r="G37" s="53"/>
      <c r="H37" s="53"/>
      <c r="I37" s="53"/>
      <c r="J37" s="53"/>
      <c r="K37" s="53"/>
      <c r="L37" s="53"/>
      <c r="M37" s="53"/>
    </row>
    <row r="38" spans="1:13" x14ac:dyDescent="0.25">
      <c r="A38" s="13">
        <f t="shared" si="0"/>
        <v>28</v>
      </c>
      <c r="B38" s="32" t="s">
        <v>30</v>
      </c>
      <c r="C38" s="24"/>
      <c r="D38" s="24">
        <f>(C37/48)*12</f>
        <v>16261541.215</v>
      </c>
      <c r="E38" s="19"/>
      <c r="F38" s="53"/>
      <c r="G38" s="53"/>
      <c r="H38" s="53"/>
      <c r="I38" s="53"/>
      <c r="J38" s="53"/>
      <c r="K38" s="53"/>
      <c r="L38" s="53"/>
      <c r="M38" s="53"/>
    </row>
    <row r="39" spans="1:13" x14ac:dyDescent="0.25">
      <c r="A39" s="13">
        <f t="shared" si="0"/>
        <v>29</v>
      </c>
      <c r="B39" s="32"/>
      <c r="C39" s="24"/>
      <c r="D39" s="24"/>
      <c r="E39" s="19"/>
      <c r="F39" s="53"/>
      <c r="G39" s="53"/>
      <c r="H39" s="53"/>
      <c r="I39" s="53"/>
      <c r="J39" s="53"/>
      <c r="K39" s="53"/>
      <c r="L39" s="53"/>
      <c r="M39" s="53"/>
    </row>
    <row r="40" spans="1:13" x14ac:dyDescent="0.25">
      <c r="A40" s="13">
        <f t="shared" si="0"/>
        <v>30</v>
      </c>
      <c r="B40" s="32"/>
      <c r="C40" s="24"/>
      <c r="D40" s="24"/>
      <c r="E40" s="19"/>
      <c r="F40" s="53"/>
      <c r="G40" s="53"/>
      <c r="H40" s="53"/>
      <c r="I40" s="53"/>
      <c r="J40" s="53"/>
      <c r="K40" s="53"/>
      <c r="L40" s="53"/>
      <c r="M40" s="53"/>
    </row>
    <row r="41" spans="1:13" x14ac:dyDescent="0.25">
      <c r="A41" s="13">
        <f t="shared" si="0"/>
        <v>31</v>
      </c>
      <c r="B41" s="30" t="s">
        <v>31</v>
      </c>
      <c r="C41" s="31"/>
      <c r="D41" s="24"/>
      <c r="E41" s="19"/>
      <c r="F41" s="53"/>
      <c r="G41" s="53"/>
      <c r="H41" s="53"/>
      <c r="I41" s="53"/>
      <c r="J41" s="53"/>
      <c r="K41" s="53"/>
      <c r="L41" s="53"/>
      <c r="M41" s="53"/>
    </row>
    <row r="42" spans="1:13" x14ac:dyDescent="0.25">
      <c r="A42" s="13">
        <f t="shared" si="0"/>
        <v>32</v>
      </c>
      <c r="B42" s="32" t="s">
        <v>32</v>
      </c>
      <c r="C42" s="24"/>
      <c r="D42" s="24"/>
      <c r="E42" s="19"/>
      <c r="F42" s="53"/>
      <c r="G42" s="53"/>
      <c r="H42" s="53"/>
      <c r="I42" s="53"/>
      <c r="J42" s="53"/>
      <c r="K42" s="53"/>
      <c r="L42" s="53"/>
      <c r="M42" s="53"/>
    </row>
    <row r="43" spans="1:13" x14ac:dyDescent="0.25">
      <c r="A43" s="13">
        <f t="shared" si="0"/>
        <v>33</v>
      </c>
      <c r="B43" s="33" t="s">
        <v>33</v>
      </c>
      <c r="C43" s="35">
        <f>K42</f>
        <v>0</v>
      </c>
      <c r="D43" s="24"/>
      <c r="E43" s="19"/>
      <c r="F43" s="53"/>
      <c r="G43" s="53"/>
      <c r="H43" s="53"/>
      <c r="I43" s="53"/>
      <c r="J43" s="53"/>
      <c r="K43" s="53"/>
      <c r="L43" s="53"/>
      <c r="M43" s="53"/>
    </row>
    <row r="44" spans="1:13" x14ac:dyDescent="0.25">
      <c r="A44" s="13">
        <f t="shared" si="0"/>
        <v>34</v>
      </c>
      <c r="B44" s="32" t="s">
        <v>34</v>
      </c>
      <c r="C44" s="24"/>
      <c r="D44" s="24"/>
      <c r="E44" s="19"/>
      <c r="F44" s="53"/>
      <c r="G44" s="53"/>
      <c r="H44" s="53"/>
      <c r="I44" s="53"/>
      <c r="J44" s="53"/>
      <c r="K44" s="53"/>
      <c r="L44" s="53"/>
      <c r="M44" s="53"/>
    </row>
    <row r="45" spans="1:13" x14ac:dyDescent="0.25">
      <c r="A45" s="13">
        <f t="shared" si="0"/>
        <v>35</v>
      </c>
      <c r="B45" s="32" t="s">
        <v>45</v>
      </c>
      <c r="C45" s="24"/>
      <c r="D45" s="35">
        <f>C43</f>
        <v>0</v>
      </c>
      <c r="E45" s="19"/>
      <c r="F45" s="53"/>
      <c r="G45" s="53"/>
      <c r="H45" s="53"/>
      <c r="I45" s="53"/>
      <c r="J45" s="53"/>
      <c r="K45" s="53"/>
      <c r="L45" s="53"/>
      <c r="M45" s="53"/>
    </row>
    <row r="46" spans="1:13" x14ac:dyDescent="0.25">
      <c r="A46" s="13">
        <f t="shared" si="0"/>
        <v>36</v>
      </c>
      <c r="B46" s="32"/>
      <c r="C46" s="24"/>
      <c r="D46" s="38"/>
      <c r="E46" s="19"/>
      <c r="F46" s="53"/>
      <c r="G46" s="53"/>
      <c r="H46" s="53"/>
      <c r="I46" s="53"/>
      <c r="J46" s="53"/>
      <c r="K46" s="53"/>
      <c r="L46" s="53"/>
      <c r="M46" s="53"/>
    </row>
    <row r="47" spans="1:13" x14ac:dyDescent="0.25">
      <c r="A47" s="13">
        <f t="shared" si="0"/>
        <v>37</v>
      </c>
      <c r="B47" s="30" t="s">
        <v>35</v>
      </c>
      <c r="C47" s="35"/>
      <c r="D47" s="24"/>
      <c r="E47" s="19"/>
      <c r="F47" s="53"/>
      <c r="G47" s="53"/>
      <c r="H47" s="53"/>
      <c r="I47" s="53"/>
      <c r="J47" s="53"/>
      <c r="K47" s="53"/>
      <c r="L47" s="53"/>
      <c r="M47" s="53"/>
    </row>
    <row r="48" spans="1:13" x14ac:dyDescent="0.25">
      <c r="A48" s="13">
        <f t="shared" si="0"/>
        <v>38</v>
      </c>
      <c r="B48" s="33" t="s">
        <v>36</v>
      </c>
      <c r="C48" s="35">
        <v>54368273.069999993</v>
      </c>
      <c r="D48" s="19"/>
      <c r="E48" s="19"/>
      <c r="F48" s="53"/>
      <c r="G48" s="53"/>
      <c r="H48" s="53"/>
      <c r="I48" s="53"/>
      <c r="J48" s="53"/>
      <c r="K48" s="53"/>
      <c r="L48" s="53"/>
      <c r="M48" s="53"/>
    </row>
    <row r="49" spans="1:13" x14ac:dyDescent="0.25">
      <c r="A49" s="13">
        <f t="shared" si="0"/>
        <v>39</v>
      </c>
      <c r="B49" s="32" t="s">
        <v>46</v>
      </c>
      <c r="C49" s="19"/>
      <c r="D49" s="21">
        <f>C48/72*12</f>
        <v>9061378.8449999988</v>
      </c>
      <c r="E49" s="19"/>
      <c r="F49" s="53"/>
      <c r="G49" s="53"/>
      <c r="H49" s="53"/>
      <c r="I49" s="53"/>
      <c r="J49" s="53"/>
      <c r="K49" s="53"/>
      <c r="L49" s="53"/>
      <c r="M49" s="53"/>
    </row>
    <row r="50" spans="1:13" x14ac:dyDescent="0.25">
      <c r="A50" s="13">
        <f t="shared" si="0"/>
        <v>40</v>
      </c>
      <c r="B50" s="33"/>
      <c r="C50" s="35"/>
      <c r="D50" s="24"/>
      <c r="E50" s="19"/>
      <c r="F50" s="53"/>
      <c r="G50" s="53"/>
      <c r="H50" s="53"/>
      <c r="I50" s="53"/>
      <c r="J50" s="53"/>
      <c r="K50" s="53"/>
      <c r="L50" s="53"/>
      <c r="M50" s="53"/>
    </row>
    <row r="51" spans="1:13" x14ac:dyDescent="0.25">
      <c r="A51" s="13">
        <f t="shared" si="0"/>
        <v>41</v>
      </c>
      <c r="B51" s="32" t="s">
        <v>37</v>
      </c>
      <c r="C51" s="24"/>
      <c r="D51" s="19">
        <f>D38+D45+D49</f>
        <v>25322920.059999999</v>
      </c>
      <c r="F51" s="53"/>
      <c r="G51" s="53"/>
      <c r="H51" s="53"/>
      <c r="I51" s="53"/>
      <c r="J51" s="53"/>
      <c r="K51" s="53"/>
      <c r="L51" s="53"/>
      <c r="M51" s="53"/>
    </row>
    <row r="52" spans="1:13" x14ac:dyDescent="0.25">
      <c r="A52" s="13">
        <f t="shared" si="0"/>
        <v>42</v>
      </c>
      <c r="B52" s="32" t="s">
        <v>38</v>
      </c>
      <c r="C52" s="24"/>
      <c r="D52" s="21">
        <v>15477396</v>
      </c>
      <c r="F52" s="53"/>
      <c r="G52" s="53"/>
      <c r="H52" s="53"/>
      <c r="I52" s="53"/>
      <c r="J52" s="53"/>
      <c r="K52" s="53"/>
      <c r="L52" s="53"/>
      <c r="M52" s="53"/>
    </row>
    <row r="53" spans="1:13" x14ac:dyDescent="0.25">
      <c r="A53" s="13">
        <f t="shared" si="0"/>
        <v>43</v>
      </c>
      <c r="B53" s="32"/>
      <c r="C53" s="24"/>
      <c r="D53" s="24"/>
      <c r="E53" s="19"/>
      <c r="F53" s="53"/>
      <c r="G53" s="53"/>
      <c r="H53" s="53"/>
      <c r="I53" s="53"/>
      <c r="J53" s="53"/>
      <c r="K53" s="53"/>
      <c r="L53" s="53"/>
      <c r="M53" s="53"/>
    </row>
    <row r="54" spans="1:13" x14ac:dyDescent="0.25">
      <c r="A54" s="13">
        <f t="shared" si="0"/>
        <v>44</v>
      </c>
      <c r="B54" s="29" t="s">
        <v>39</v>
      </c>
      <c r="C54" s="39"/>
      <c r="D54" s="24"/>
      <c r="E54" s="21">
        <f>D51-D52</f>
        <v>9845524.0599999987</v>
      </c>
      <c r="F54" s="53"/>
      <c r="G54" s="53"/>
      <c r="H54" s="53"/>
      <c r="I54" s="53"/>
      <c r="J54" s="53"/>
      <c r="K54" s="53"/>
      <c r="L54" s="53"/>
      <c r="M54" s="53"/>
    </row>
    <row r="55" spans="1:13" x14ac:dyDescent="0.25">
      <c r="A55" s="13">
        <f t="shared" si="0"/>
        <v>45</v>
      </c>
      <c r="B55" s="32"/>
      <c r="C55" s="24"/>
      <c r="D55" s="24"/>
      <c r="E55" s="19"/>
      <c r="F55" s="53"/>
      <c r="G55" s="53"/>
      <c r="H55" s="53"/>
      <c r="I55" s="53"/>
      <c r="J55" s="53"/>
      <c r="K55" s="53"/>
      <c r="L55" s="53"/>
      <c r="M55" s="53"/>
    </row>
    <row r="56" spans="1:13" x14ac:dyDescent="0.25">
      <c r="A56" s="13">
        <f t="shared" si="0"/>
        <v>46</v>
      </c>
      <c r="B56" s="40" t="s">
        <v>40</v>
      </c>
      <c r="C56" s="27"/>
      <c r="D56" s="24"/>
      <c r="E56" s="19">
        <f>E26+E54</f>
        <v>9442212.5783333275</v>
      </c>
      <c r="F56" s="53"/>
      <c r="G56" s="53"/>
      <c r="H56" s="53"/>
      <c r="I56" s="53"/>
      <c r="J56" s="53"/>
      <c r="K56" s="53"/>
      <c r="L56" s="53"/>
      <c r="M56" s="53"/>
    </row>
    <row r="57" spans="1:13" x14ac:dyDescent="0.25">
      <c r="A57" s="13">
        <f t="shared" si="0"/>
        <v>47</v>
      </c>
      <c r="B57" s="41"/>
      <c r="C57" s="42"/>
      <c r="D57" s="43"/>
      <c r="E57" s="19"/>
      <c r="F57" s="53"/>
      <c r="G57" s="53"/>
      <c r="H57" s="53"/>
      <c r="I57" s="53"/>
      <c r="J57" s="53"/>
      <c r="K57" s="53"/>
      <c r="L57" s="53"/>
      <c r="M57" s="53"/>
    </row>
    <row r="58" spans="1:13" x14ac:dyDescent="0.25">
      <c r="A58" s="13">
        <f t="shared" si="0"/>
        <v>48</v>
      </c>
      <c r="B58" s="41" t="s">
        <v>41</v>
      </c>
      <c r="C58" s="42"/>
      <c r="D58" s="24"/>
      <c r="E58" s="21">
        <f>-E56*0.35</f>
        <v>-3304774.4024166646</v>
      </c>
      <c r="F58" s="53"/>
      <c r="G58" s="53"/>
      <c r="H58" s="53"/>
      <c r="I58" s="53"/>
      <c r="J58" s="53"/>
      <c r="K58" s="53"/>
      <c r="L58" s="53"/>
      <c r="M58" s="53"/>
    </row>
    <row r="59" spans="1:13" x14ac:dyDescent="0.25">
      <c r="A59" s="13">
        <f t="shared" si="0"/>
        <v>49</v>
      </c>
      <c r="B59" s="41"/>
      <c r="C59" s="42"/>
      <c r="D59" s="24"/>
      <c r="E59" s="19"/>
      <c r="F59" s="53"/>
      <c r="G59" s="53"/>
      <c r="H59" s="53"/>
      <c r="I59" s="53"/>
      <c r="J59" s="53"/>
      <c r="K59" s="53"/>
      <c r="L59" s="53"/>
      <c r="M59" s="53"/>
    </row>
    <row r="60" spans="1:13" ht="15.75" thickBot="1" x14ac:dyDescent="0.3">
      <c r="A60" s="13">
        <f t="shared" si="0"/>
        <v>50</v>
      </c>
      <c r="B60" s="41" t="s">
        <v>42</v>
      </c>
      <c r="C60" s="42"/>
      <c r="D60" s="24"/>
      <c r="E60" s="44">
        <f>-E56-E58</f>
        <v>-6137438.1759166624</v>
      </c>
      <c r="F60" s="53"/>
      <c r="G60" s="53"/>
      <c r="H60" s="53"/>
      <c r="I60" s="53"/>
      <c r="J60" s="53"/>
      <c r="K60" s="53"/>
      <c r="L60" s="53"/>
      <c r="M60" s="53"/>
    </row>
    <row r="61" spans="1:13" ht="15.75" thickTop="1" x14ac:dyDescent="0.25">
      <c r="A61" s="45"/>
      <c r="B61" s="9"/>
      <c r="C61" s="46"/>
      <c r="D61" s="9"/>
      <c r="E61" s="47"/>
      <c r="F61" s="53"/>
      <c r="G61" s="53"/>
      <c r="H61" s="53"/>
      <c r="I61" s="53"/>
      <c r="J61" s="53"/>
      <c r="K61" s="53"/>
      <c r="L61" s="53"/>
      <c r="M61" s="53"/>
    </row>
    <row r="62" spans="1:13" x14ac:dyDescent="0.25">
      <c r="A62" s="9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</row>
    <row r="63" spans="1:13" x14ac:dyDescent="0.25">
      <c r="A63" s="9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</row>
    <row r="64" spans="1:13" x14ac:dyDescent="0.25">
      <c r="A64" s="9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</row>
    <row r="65" spans="1:13" x14ac:dyDescent="0.25">
      <c r="A65" s="9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</row>
    <row r="66" spans="1:13" x14ac:dyDescent="0.25"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</row>
    <row r="67" spans="1:13" x14ac:dyDescent="0.25"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</row>
    <row r="68" spans="1:13" x14ac:dyDescent="0.25"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</row>
    <row r="69" spans="1:13" x14ac:dyDescent="0.25"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</row>
    <row r="70" spans="1:13" x14ac:dyDescent="0.25"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</row>
    <row r="71" spans="1:13" x14ac:dyDescent="0.25"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</row>
    <row r="72" spans="1:13" x14ac:dyDescent="0.25"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</row>
    <row r="73" spans="1:13" x14ac:dyDescent="0.25"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</row>
    <row r="74" spans="1:13" x14ac:dyDescent="0.25"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</row>
    <row r="75" spans="1:13" x14ac:dyDescent="0.25"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</row>
    <row r="76" spans="1:13" x14ac:dyDescent="0.25"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</row>
    <row r="77" spans="1:13" x14ac:dyDescent="0.25"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</row>
    <row r="78" spans="1:13" x14ac:dyDescent="0.25"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</row>
    <row r="79" spans="1:13" x14ac:dyDescent="0.25"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</row>
    <row r="80" spans="1:13" x14ac:dyDescent="0.25"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</row>
    <row r="81" spans="2:13" x14ac:dyDescent="0.25"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</row>
    <row r="82" spans="2:13" x14ac:dyDescent="0.25">
      <c r="C82" s="55"/>
      <c r="F82" s="53"/>
      <c r="G82" s="53"/>
      <c r="H82" s="53"/>
      <c r="I82" s="53"/>
      <c r="J82" s="53"/>
      <c r="K82" s="53"/>
      <c r="L82" s="53"/>
      <c r="M82" s="53"/>
    </row>
    <row r="83" spans="2:13" x14ac:dyDescent="0.25">
      <c r="C83" s="55"/>
      <c r="F83" s="53"/>
      <c r="G83" s="53"/>
      <c r="H83" s="53"/>
      <c r="I83" s="53"/>
      <c r="J83" s="53"/>
      <c r="K83" s="53"/>
      <c r="L83" s="53"/>
      <c r="M83" s="53"/>
    </row>
    <row r="84" spans="2:13" x14ac:dyDescent="0.25">
      <c r="C84" s="55"/>
      <c r="F84" s="53"/>
      <c r="G84" s="53"/>
      <c r="H84" s="53"/>
      <c r="I84" s="53"/>
      <c r="J84" s="53"/>
      <c r="K84" s="53"/>
      <c r="L84" s="53"/>
      <c r="M84" s="53"/>
    </row>
    <row r="85" spans="2:13" x14ac:dyDescent="0.25">
      <c r="C85" s="55"/>
      <c r="F85" s="53"/>
      <c r="G85" s="53"/>
      <c r="H85" s="53"/>
      <c r="I85" s="53"/>
      <c r="J85" s="53"/>
      <c r="K85" s="53"/>
      <c r="L85" s="53"/>
      <c r="M85" s="53"/>
    </row>
    <row r="86" spans="2:13" x14ac:dyDescent="0.25">
      <c r="C86" s="55"/>
    </row>
    <row r="87" spans="2:13" x14ac:dyDescent="0.25">
      <c r="C87" s="55"/>
    </row>
    <row r="88" spans="2:13" x14ac:dyDescent="0.25">
      <c r="C88" s="55"/>
    </row>
    <row r="89" spans="2:13" x14ac:dyDescent="0.25">
      <c r="C89" s="55"/>
    </row>
    <row r="90" spans="2:13" x14ac:dyDescent="0.25">
      <c r="C90" s="55"/>
    </row>
    <row r="91" spans="2:13" x14ac:dyDescent="0.25">
      <c r="C91" s="55"/>
    </row>
    <row r="92" spans="2:13" x14ac:dyDescent="0.25">
      <c r="C92" s="55"/>
    </row>
    <row r="93" spans="2:13" x14ac:dyDescent="0.25">
      <c r="C93" s="55"/>
    </row>
    <row r="94" spans="2:13" x14ac:dyDescent="0.25">
      <c r="C94" s="55"/>
    </row>
    <row r="95" spans="2:13" x14ac:dyDescent="0.25">
      <c r="C95" s="55"/>
    </row>
    <row r="96" spans="2:13" x14ac:dyDescent="0.25">
      <c r="C96" s="55"/>
    </row>
    <row r="97" spans="3:3" x14ac:dyDescent="0.25">
      <c r="C97" s="55"/>
    </row>
    <row r="98" spans="3:3" x14ac:dyDescent="0.25">
      <c r="C98" s="55"/>
    </row>
    <row r="99" spans="3:3" x14ac:dyDescent="0.25">
      <c r="C99" s="55"/>
    </row>
    <row r="100" spans="3:3" x14ac:dyDescent="0.25">
      <c r="C100" s="55"/>
    </row>
    <row r="101" spans="3:3" x14ac:dyDescent="0.25">
      <c r="C101" s="55"/>
    </row>
    <row r="102" spans="3:3" x14ac:dyDescent="0.25">
      <c r="C102" s="55"/>
    </row>
    <row r="103" spans="3:3" x14ac:dyDescent="0.25">
      <c r="C103" s="55"/>
    </row>
    <row r="104" spans="3:3" x14ac:dyDescent="0.25">
      <c r="C104" s="55"/>
    </row>
    <row r="105" spans="3:3" x14ac:dyDescent="0.25">
      <c r="C105" s="55"/>
    </row>
    <row r="106" spans="3:3" x14ac:dyDescent="0.25">
      <c r="C106" s="55"/>
    </row>
    <row r="107" spans="3:3" x14ac:dyDescent="0.25">
      <c r="C107" s="55"/>
    </row>
    <row r="108" spans="3:3" x14ac:dyDescent="0.25">
      <c r="C108" s="55"/>
    </row>
    <row r="109" spans="3:3" x14ac:dyDescent="0.25">
      <c r="C109" s="55"/>
    </row>
    <row r="110" spans="3:3" x14ac:dyDescent="0.25">
      <c r="C110" s="55"/>
    </row>
    <row r="111" spans="3:3" x14ac:dyDescent="0.25">
      <c r="C111" s="55"/>
    </row>
    <row r="112" spans="3:3" x14ac:dyDescent="0.25">
      <c r="C112" s="55"/>
    </row>
    <row r="113" spans="3:3" x14ac:dyDescent="0.25">
      <c r="C113" s="55"/>
    </row>
    <row r="114" spans="3:3" x14ac:dyDescent="0.25">
      <c r="C114" s="55"/>
    </row>
    <row r="115" spans="3:3" x14ac:dyDescent="0.25">
      <c r="C115" s="55"/>
    </row>
    <row r="116" spans="3:3" x14ac:dyDescent="0.25">
      <c r="C116" s="55"/>
    </row>
    <row r="117" spans="3:3" x14ac:dyDescent="0.25">
      <c r="C117" s="55"/>
    </row>
    <row r="118" spans="3:3" x14ac:dyDescent="0.25">
      <c r="C118" s="55"/>
    </row>
    <row r="119" spans="3:3" x14ac:dyDescent="0.25">
      <c r="C119" s="55"/>
    </row>
    <row r="120" spans="3:3" x14ac:dyDescent="0.25">
      <c r="C120" s="55"/>
    </row>
    <row r="121" spans="3:3" x14ac:dyDescent="0.25">
      <c r="C121" s="55"/>
    </row>
    <row r="122" spans="3:3" x14ac:dyDescent="0.25">
      <c r="C122" s="55"/>
    </row>
    <row r="123" spans="3:3" x14ac:dyDescent="0.25">
      <c r="C123" s="55"/>
    </row>
    <row r="124" spans="3:3" x14ac:dyDescent="0.25">
      <c r="C124" s="55"/>
    </row>
    <row r="125" spans="3:3" x14ac:dyDescent="0.25">
      <c r="C125" s="55"/>
    </row>
    <row r="126" spans="3:3" x14ac:dyDescent="0.25">
      <c r="C126" s="55"/>
    </row>
    <row r="127" spans="3:3" x14ac:dyDescent="0.25">
      <c r="C127" s="55"/>
    </row>
    <row r="128" spans="3:3" x14ac:dyDescent="0.25">
      <c r="C128" s="55"/>
    </row>
    <row r="129" spans="3:3" x14ac:dyDescent="0.25">
      <c r="C129" s="55"/>
    </row>
    <row r="130" spans="3:3" x14ac:dyDescent="0.25">
      <c r="C130" s="55"/>
    </row>
    <row r="131" spans="3:3" x14ac:dyDescent="0.25">
      <c r="C131" s="55"/>
    </row>
    <row r="132" spans="3:3" x14ac:dyDescent="0.25">
      <c r="C132" s="55"/>
    </row>
    <row r="133" spans="3:3" x14ac:dyDescent="0.25">
      <c r="C133" s="55"/>
    </row>
    <row r="134" spans="3:3" x14ac:dyDescent="0.25">
      <c r="C134" s="55"/>
    </row>
    <row r="135" spans="3:3" x14ac:dyDescent="0.25">
      <c r="C135" s="55"/>
    </row>
    <row r="136" spans="3:3" x14ac:dyDescent="0.25">
      <c r="C136" s="55"/>
    </row>
    <row r="137" spans="3:3" x14ac:dyDescent="0.25">
      <c r="C137" s="55"/>
    </row>
    <row r="138" spans="3:3" x14ac:dyDescent="0.25">
      <c r="C138" s="55"/>
    </row>
    <row r="139" spans="3:3" x14ac:dyDescent="0.25">
      <c r="C139" s="55"/>
    </row>
    <row r="140" spans="3:3" x14ac:dyDescent="0.25">
      <c r="C140" s="55"/>
    </row>
    <row r="141" spans="3:3" x14ac:dyDescent="0.25">
      <c r="C141" s="55"/>
    </row>
    <row r="142" spans="3:3" x14ac:dyDescent="0.25">
      <c r="C142" s="55"/>
    </row>
    <row r="143" spans="3:3" x14ac:dyDescent="0.25">
      <c r="C143" s="55"/>
    </row>
    <row r="144" spans="3:3" x14ac:dyDescent="0.25">
      <c r="C144" s="55"/>
    </row>
    <row r="145" spans="3:3" x14ac:dyDescent="0.25">
      <c r="C145" s="55"/>
    </row>
    <row r="146" spans="3:3" x14ac:dyDescent="0.25">
      <c r="C146" s="55"/>
    </row>
    <row r="147" spans="3:3" x14ac:dyDescent="0.25">
      <c r="C147" s="55"/>
    </row>
    <row r="148" spans="3:3" x14ac:dyDescent="0.25">
      <c r="C148" s="55"/>
    </row>
    <row r="149" spans="3:3" x14ac:dyDescent="0.25">
      <c r="C149" s="55"/>
    </row>
    <row r="150" spans="3:3" x14ac:dyDescent="0.25">
      <c r="C150" s="55"/>
    </row>
    <row r="151" spans="3:3" x14ac:dyDescent="0.25">
      <c r="C151" s="55"/>
    </row>
    <row r="152" spans="3:3" x14ac:dyDescent="0.25">
      <c r="C152" s="55"/>
    </row>
    <row r="153" spans="3:3" x14ac:dyDescent="0.25">
      <c r="C153" s="55"/>
    </row>
    <row r="154" spans="3:3" x14ac:dyDescent="0.25">
      <c r="C154" s="55"/>
    </row>
    <row r="155" spans="3:3" x14ac:dyDescent="0.25">
      <c r="C155" s="55"/>
    </row>
    <row r="156" spans="3:3" x14ac:dyDescent="0.25">
      <c r="C156" s="55"/>
    </row>
    <row r="157" spans="3:3" x14ac:dyDescent="0.25">
      <c r="C157" s="55"/>
    </row>
    <row r="158" spans="3:3" x14ac:dyDescent="0.25">
      <c r="C158" s="55"/>
    </row>
    <row r="159" spans="3:3" x14ac:dyDescent="0.25">
      <c r="C159" s="55"/>
    </row>
    <row r="160" spans="3:3" x14ac:dyDescent="0.25">
      <c r="C160" s="55"/>
    </row>
    <row r="161" spans="3:3" x14ac:dyDescent="0.25">
      <c r="C161" s="55"/>
    </row>
    <row r="162" spans="3:3" x14ac:dyDescent="0.25">
      <c r="C162" s="55"/>
    </row>
    <row r="163" spans="3:3" x14ac:dyDescent="0.25">
      <c r="C163" s="55"/>
    </row>
    <row r="164" spans="3:3" x14ac:dyDescent="0.25">
      <c r="C164" s="55"/>
    </row>
    <row r="165" spans="3:3" x14ac:dyDescent="0.25">
      <c r="C165" s="55"/>
    </row>
    <row r="166" spans="3:3" x14ac:dyDescent="0.25">
      <c r="C166" s="55"/>
    </row>
    <row r="167" spans="3:3" x14ac:dyDescent="0.25">
      <c r="C167" s="55"/>
    </row>
    <row r="168" spans="3:3" x14ac:dyDescent="0.25">
      <c r="C168" s="55"/>
    </row>
    <row r="169" spans="3:3" x14ac:dyDescent="0.25">
      <c r="C169" s="55"/>
    </row>
    <row r="170" spans="3:3" x14ac:dyDescent="0.25">
      <c r="C170" s="55"/>
    </row>
    <row r="171" spans="3:3" x14ac:dyDescent="0.25">
      <c r="C171" s="55"/>
    </row>
    <row r="172" spans="3:3" x14ac:dyDescent="0.25">
      <c r="C172" s="55"/>
    </row>
    <row r="173" spans="3:3" x14ac:dyDescent="0.25">
      <c r="C173" s="55"/>
    </row>
    <row r="174" spans="3:3" x14ac:dyDescent="0.25">
      <c r="C174" s="55"/>
    </row>
    <row r="175" spans="3:3" x14ac:dyDescent="0.25">
      <c r="C175" s="55"/>
    </row>
    <row r="176" spans="3:3" x14ac:dyDescent="0.25">
      <c r="C176" s="55"/>
    </row>
    <row r="177" spans="3:3" x14ac:dyDescent="0.25">
      <c r="C177" s="55"/>
    </row>
    <row r="178" spans="3:3" x14ac:dyDescent="0.25">
      <c r="C178" s="55"/>
    </row>
    <row r="179" spans="3:3" x14ac:dyDescent="0.25">
      <c r="C179" s="55"/>
    </row>
    <row r="180" spans="3:3" x14ac:dyDescent="0.25">
      <c r="C180" s="55"/>
    </row>
    <row r="181" spans="3:3" x14ac:dyDescent="0.25">
      <c r="C181" s="55"/>
    </row>
    <row r="182" spans="3:3" x14ac:dyDescent="0.25">
      <c r="C182" s="55"/>
    </row>
  </sheetData>
  <pageMargins left="1" right="1" top="1" bottom="1" header="0.5" footer="0.5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Agreement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2017-09-15T07:00:00+00:00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46297155-A1A1-4B50-83A5-F2669925D0A1}"/>
</file>

<file path=customXml/itemProps2.xml><?xml version="1.0" encoding="utf-8"?>
<ds:datastoreItem xmlns:ds="http://schemas.openxmlformats.org/officeDocument/2006/customXml" ds:itemID="{5DB415A7-1BEB-4A6C-941E-FD6CEAF588EA}"/>
</file>

<file path=customXml/itemProps3.xml><?xml version="1.0" encoding="utf-8"?>
<ds:datastoreItem xmlns:ds="http://schemas.openxmlformats.org/officeDocument/2006/customXml" ds:itemID="{73C46C3C-4AC5-4925-BB93-88D91A51A305}"/>
</file>

<file path=customXml/itemProps4.xml><?xml version="1.0" encoding="utf-8"?>
<ds:datastoreItem xmlns:ds="http://schemas.openxmlformats.org/officeDocument/2006/customXml" ds:itemID="{5572E945-2044-401F-A0A7-852F4E5029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F</vt:lpstr>
      <vt:lpstr>'Exhibit F'!Print_Area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Free, Susan</dc:creator>
  <cp:lastModifiedBy>SFree</cp:lastModifiedBy>
  <dcterms:created xsi:type="dcterms:W3CDTF">2017-09-14T22:57:44Z</dcterms:created>
  <dcterms:modified xsi:type="dcterms:W3CDTF">2017-09-14T22:57:44Z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