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1\8. August 2021\"/>
    </mc:Choice>
  </mc:AlternateContent>
  <bookViews>
    <workbookView xWindow="90" yWindow="210" windowWidth="15170" windowHeight="8390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A4" i="2" l="1"/>
  <c r="A3" i="2"/>
  <c r="D84" i="2" l="1"/>
  <c r="D66" i="2"/>
  <c r="D46" i="2"/>
  <c r="D18" i="2"/>
  <c r="D19" i="2" s="1"/>
  <c r="D37" i="2" l="1"/>
  <c r="D28" i="2" l="1"/>
  <c r="D80" i="2" l="1"/>
  <c r="D73" i="2"/>
  <c r="D85" i="2" s="1"/>
  <c r="D55" i="2"/>
  <c r="D56" i="2" s="1"/>
  <c r="D47" i="2" l="1"/>
  <c r="D29" i="2" l="1"/>
  <c r="D38" i="2"/>
  <c r="D67" i="2"/>
  <c r="D74" i="2"/>
  <c r="D81" i="2"/>
  <c r="D88" i="2" l="1"/>
  <c r="D86" i="2"/>
  <c r="D87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<sst xmlns="http://schemas.openxmlformats.org/spreadsheetml/2006/main" count="77" uniqueCount="33">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</sst>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  <numFmt numFmtId="167" formatCode="mmmm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4" fontId="4" fillId="0" borderId="0" xfId="0" applyNumberFormat="1" applyFont="1"/>
    <xf numFmtId="44" fontId="5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7" fontId="6" fillId="0" borderId="0" xfId="0" applyNumberFormat="1" applyFont="1" applyAlignment="1">
      <alignment horizontal="center" wrapText="1"/>
    </xf>
    <xf numFmtId="167" fontId="7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4" fontId="12" fillId="0" borderId="0" xfId="0" applyNumberFormat="1" applyFont="1"/>
    <xf numFmtId="44" fontId="12" fillId="0" borderId="0" xfId="0" applyNumberFormat="1" applyFont="1"/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89</xdr:row>
      <xdr:rowOff>44450</xdr:rowOff>
    </xdr:from>
    <xdr:to>
      <xdr:col>10</xdr:col>
      <xdr:colOff>425450</xdr:colOff>
      <xdr:row>106</xdr:row>
      <xdr:rowOff>55120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850" y="11925300"/>
          <a:ext cx="6400800" cy="2372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tabSelected="1" zoomScaleNormal="100" workbookViewId="0">
      <pane ySplit="9" topLeftCell="A10" activePane="bottomLeft" state="frozen"/>
      <selection pane="bottomLeft" activeCell="A3" sqref="A3:D3"/>
    </sheetView>
  </sheetViews>
  <sheetFormatPr defaultColWidth="9.1796875" defaultRowHeight="10.5" outlineLevelCol="1" x14ac:dyDescent="0.25"/>
  <cols>
    <col min="1" max="1" width="5.7265625" style="1" customWidth="1"/>
    <col min="2" max="2" width="41.7265625" style="1" bestFit="1" customWidth="1"/>
    <col min="3" max="3" width="7.54296875" style="4" customWidth="1"/>
    <col min="4" max="4" width="13.81640625" style="4" bestFit="1" customWidth="1"/>
    <col min="5" max="5" width="9.1796875" style="1" hidden="1" customWidth="1" outlineLevel="1"/>
    <col min="6" max="6" width="16.1796875" style="2" hidden="1" customWidth="1" outlineLevel="1"/>
    <col min="7" max="7" width="20.54296875" style="1" hidden="1" customWidth="1" outlineLevel="1"/>
    <col min="8" max="8" width="9.1796875" style="1" hidden="1" customWidth="1" outlineLevel="1"/>
    <col min="9" max="9" width="14" style="1" bestFit="1" customWidth="1" collapsed="1"/>
    <col min="10" max="10" width="9.1796875" style="1"/>
    <col min="11" max="11" width="13.26953125" style="1" bestFit="1" customWidth="1"/>
    <col min="12" max="12" width="9.1796875" style="1"/>
    <col min="13" max="13" width="12.26953125" style="1" bestFit="1" customWidth="1"/>
    <col min="14" max="16384" width="9.1796875" style="1"/>
  </cols>
  <sheetData>
    <row r="1" spans="1:13" x14ac:dyDescent="0.25">
      <c r="A1" s="54" t="s">
        <v>25</v>
      </c>
      <c r="B1" s="55"/>
      <c r="C1" s="55"/>
      <c r="D1" s="55"/>
    </row>
    <row r="2" spans="1:13" x14ac:dyDescent="0.25">
      <c r="A2" s="54" t="s">
        <v>27</v>
      </c>
      <c r="B2" s="55"/>
      <c r="C2" s="55"/>
      <c r="D2" s="55"/>
    </row>
    <row r="3" spans="1:13" x14ac:dyDescent="0.25">
      <c r="A3" s="56">
        <f>D8</f>
        <v>44408</v>
      </c>
      <c r="B3" s="57" t="s">
        <v>26</v>
      </c>
      <c r="C3" s="57"/>
      <c r="D3" s="57"/>
    </row>
    <row r="4" spans="1:13" x14ac:dyDescent="0.25">
      <c r="A4" s="58">
        <f>YEAR(D8)</f>
        <v>2021</v>
      </c>
      <c r="B4" s="59"/>
      <c r="C4" s="59"/>
      <c r="D4" s="59"/>
    </row>
    <row r="5" spans="1:13" x14ac:dyDescent="0.25">
      <c r="C5" s="3"/>
    </row>
    <row r="6" spans="1:13" x14ac:dyDescent="0.25">
      <c r="B6" s="5"/>
    </row>
    <row r="8" spans="1:13" x14ac:dyDescent="0.25">
      <c r="A8" s="6"/>
      <c r="B8" s="6"/>
      <c r="C8" s="7" t="s">
        <v>20</v>
      </c>
      <c r="D8" s="8">
        <v>44408</v>
      </c>
      <c r="F8" s="9"/>
    </row>
    <row r="9" spans="1:13" x14ac:dyDescent="0.25">
      <c r="A9" s="6"/>
      <c r="B9" s="6"/>
      <c r="C9" s="7"/>
      <c r="D9" s="10"/>
      <c r="F9" s="11"/>
    </row>
    <row r="10" spans="1:13" x14ac:dyDescent="0.25">
      <c r="A10" s="12" t="s">
        <v>0</v>
      </c>
      <c r="B10" s="6"/>
      <c r="C10" s="6"/>
      <c r="D10" s="13"/>
    </row>
    <row r="11" spans="1:13" x14ac:dyDescent="0.25">
      <c r="A11" s="14" t="s">
        <v>1</v>
      </c>
      <c r="B11" s="6"/>
      <c r="C11" s="6">
        <v>19100152</v>
      </c>
      <c r="D11" s="13"/>
      <c r="E11" s="15"/>
      <c r="F11" s="16"/>
    </row>
    <row r="12" spans="1:13" x14ac:dyDescent="0.25">
      <c r="A12" s="6"/>
      <c r="B12" s="6" t="s">
        <v>2</v>
      </c>
      <c r="C12" s="6"/>
      <c r="D12" s="17">
        <v>449349.30000000005</v>
      </c>
      <c r="E12" s="15"/>
      <c r="F12" s="18"/>
      <c r="I12" s="53"/>
      <c r="K12" s="52"/>
      <c r="M12" s="52"/>
    </row>
    <row r="13" spans="1:13" x14ac:dyDescent="0.25">
      <c r="A13" s="6"/>
      <c r="B13" s="6" t="s">
        <v>3</v>
      </c>
      <c r="C13" s="6"/>
      <c r="D13" s="19">
        <v>0</v>
      </c>
      <c r="E13" s="15"/>
      <c r="F13" s="18"/>
      <c r="K13" s="52"/>
      <c r="M13" s="52"/>
    </row>
    <row r="14" spans="1:13" x14ac:dyDescent="0.25">
      <c r="A14" s="6"/>
      <c r="B14" s="6" t="s">
        <v>21</v>
      </c>
      <c r="C14" s="6"/>
      <c r="D14" s="19">
        <v>0</v>
      </c>
      <c r="E14" s="15"/>
      <c r="F14" s="18"/>
      <c r="L14" s="44"/>
      <c r="M14" s="15"/>
    </row>
    <row r="15" spans="1:13" x14ac:dyDescent="0.25">
      <c r="A15" s="6"/>
      <c r="B15" s="6" t="s">
        <v>4</v>
      </c>
      <c r="C15" s="6"/>
      <c r="D15" s="19">
        <v>-58769</v>
      </c>
      <c r="E15" s="15"/>
      <c r="F15" s="18"/>
      <c r="G15" s="18"/>
      <c r="H15" s="18"/>
      <c r="I15" s="18"/>
    </row>
    <row r="16" spans="1:13" x14ac:dyDescent="0.25">
      <c r="A16" s="6"/>
      <c r="B16" s="6" t="s">
        <v>5</v>
      </c>
      <c r="C16" s="6"/>
      <c r="D16" s="19">
        <v>863.05</v>
      </c>
      <c r="E16" s="15"/>
      <c r="F16" s="16"/>
    </row>
    <row r="17" spans="1:14" x14ac:dyDescent="0.25">
      <c r="A17" s="6"/>
      <c r="B17" s="6" t="s">
        <v>6</v>
      </c>
      <c r="C17" s="6"/>
      <c r="D17" s="19">
        <v>-2623.47</v>
      </c>
      <c r="E17" s="15"/>
      <c r="F17" s="16"/>
      <c r="G17" s="16"/>
      <c r="H17" s="16"/>
      <c r="I17" s="16"/>
    </row>
    <row r="18" spans="1:14" x14ac:dyDescent="0.25">
      <c r="A18" s="6"/>
      <c r="B18" s="6" t="s">
        <v>7</v>
      </c>
      <c r="C18" s="6"/>
      <c r="D18" s="20">
        <f>SUM(D13:D17)</f>
        <v>-60529.42</v>
      </c>
      <c r="E18" s="15"/>
      <c r="F18" s="16"/>
      <c r="G18" s="21"/>
      <c r="H18" s="21"/>
      <c r="I18" s="21"/>
    </row>
    <row r="19" spans="1:14" x14ac:dyDescent="0.25">
      <c r="A19" s="6"/>
      <c r="B19" s="6" t="s">
        <v>8</v>
      </c>
      <c r="C19" s="6"/>
      <c r="D19" s="22">
        <f>+D18+D12</f>
        <v>388819.88000000006</v>
      </c>
      <c r="E19" s="15"/>
      <c r="F19" s="16"/>
      <c r="K19" s="15"/>
    </row>
    <row r="20" spans="1:14" x14ac:dyDescent="0.25">
      <c r="A20" s="6"/>
      <c r="B20" s="6"/>
      <c r="C20" s="6"/>
      <c r="D20" s="13"/>
      <c r="E20" s="15"/>
      <c r="F20" s="18"/>
      <c r="G20" s="18"/>
      <c r="H20" s="18"/>
      <c r="I20" s="18"/>
    </row>
    <row r="21" spans="1:14" x14ac:dyDescent="0.25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</row>
    <row r="22" spans="1:14" x14ac:dyDescent="0.25">
      <c r="A22" s="6"/>
      <c r="B22" s="6" t="s">
        <v>2</v>
      </c>
      <c r="C22" s="6"/>
      <c r="D22" s="17">
        <v>4064466.76</v>
      </c>
      <c r="E22" s="15"/>
      <c r="F22" s="18"/>
      <c r="G22" s="18"/>
      <c r="H22" s="18"/>
      <c r="I22" s="18"/>
      <c r="K22" s="52"/>
      <c r="L22" s="52"/>
      <c r="N22" s="52"/>
    </row>
    <row r="23" spans="1:14" x14ac:dyDescent="0.25">
      <c r="A23" s="6"/>
      <c r="B23" s="6" t="s">
        <v>3</v>
      </c>
      <c r="C23" s="6"/>
      <c r="D23" s="19">
        <v>0</v>
      </c>
      <c r="E23" s="15"/>
      <c r="F23" s="16"/>
      <c r="K23" s="52"/>
      <c r="L23" s="52"/>
      <c r="N23" s="52"/>
    </row>
    <row r="24" spans="1:14" x14ac:dyDescent="0.25">
      <c r="A24" s="6"/>
      <c r="B24" s="6" t="s">
        <v>21</v>
      </c>
      <c r="C24" s="6"/>
      <c r="D24" s="19">
        <v>0</v>
      </c>
      <c r="E24" s="15"/>
      <c r="F24" s="16"/>
      <c r="N24" s="15"/>
    </row>
    <row r="25" spans="1:14" x14ac:dyDescent="0.25">
      <c r="A25" s="6"/>
      <c r="B25" s="6" t="s">
        <v>4</v>
      </c>
      <c r="C25" s="6"/>
      <c r="D25" s="19">
        <v>-489769</v>
      </c>
      <c r="E25" s="15"/>
      <c r="F25" s="16"/>
      <c r="G25" s="21"/>
      <c r="H25" s="21"/>
      <c r="I25" s="21"/>
    </row>
    <row r="26" spans="1:14" ht="10" x14ac:dyDescent="0.2">
      <c r="A26" s="6"/>
      <c r="B26" s="23" t="s">
        <v>5</v>
      </c>
      <c r="C26" s="6"/>
      <c r="D26" s="19">
        <v>13637.52</v>
      </c>
      <c r="E26" s="15"/>
      <c r="F26" s="21"/>
      <c r="G26" s="21"/>
      <c r="H26" s="21"/>
      <c r="I26" s="21"/>
    </row>
    <row r="27" spans="1:14" x14ac:dyDescent="0.25">
      <c r="A27" s="6"/>
      <c r="B27" s="6" t="s">
        <v>6</v>
      </c>
      <c r="C27" s="6"/>
      <c r="D27" s="19">
        <v>22376.31</v>
      </c>
      <c r="E27" s="15"/>
      <c r="F27" s="18"/>
    </row>
    <row r="28" spans="1:14" x14ac:dyDescent="0.25">
      <c r="A28" s="6"/>
      <c r="B28" s="6" t="s">
        <v>7</v>
      </c>
      <c r="C28" s="6"/>
      <c r="D28" s="20">
        <f>SUM(D23:D27)</f>
        <v>-453755.17</v>
      </c>
      <c r="E28" s="15"/>
      <c r="F28" s="18"/>
    </row>
    <row r="29" spans="1:14" x14ac:dyDescent="0.25">
      <c r="A29" s="6"/>
      <c r="B29" s="6" t="s">
        <v>8</v>
      </c>
      <c r="C29" s="6"/>
      <c r="D29" s="22">
        <f>+D28+D22</f>
        <v>3610711.59</v>
      </c>
      <c r="E29" s="15"/>
      <c r="F29" s="18"/>
      <c r="I29" s="52"/>
      <c r="J29" s="15"/>
    </row>
    <row r="30" spans="1:14" x14ac:dyDescent="0.25">
      <c r="A30" s="6"/>
      <c r="B30" s="6"/>
      <c r="C30" s="6"/>
      <c r="D30" s="24"/>
      <c r="E30" s="15"/>
      <c r="F30" s="16"/>
      <c r="G30" s="21"/>
    </row>
    <row r="31" spans="1:14" x14ac:dyDescent="0.25">
      <c r="A31" s="14" t="s">
        <v>29</v>
      </c>
      <c r="B31" s="6"/>
      <c r="C31" s="6">
        <v>19100192</v>
      </c>
      <c r="D31" s="24"/>
      <c r="E31" s="15"/>
      <c r="F31" s="18"/>
    </row>
    <row r="32" spans="1:14" x14ac:dyDescent="0.25">
      <c r="A32" s="6"/>
      <c r="B32" s="6" t="s">
        <v>2</v>
      </c>
      <c r="C32" s="6"/>
      <c r="D32" s="17">
        <v>0</v>
      </c>
      <c r="E32" s="15"/>
      <c r="F32" s="18"/>
    </row>
    <row r="33" spans="1:13" x14ac:dyDescent="0.25">
      <c r="A33" s="6"/>
      <c r="B33" s="6" t="s">
        <v>21</v>
      </c>
      <c r="C33" s="6"/>
      <c r="D33" s="19">
        <v>0</v>
      </c>
      <c r="E33" s="15"/>
      <c r="F33" s="25"/>
    </row>
    <row r="34" spans="1:13" x14ac:dyDescent="0.25">
      <c r="A34" s="6"/>
      <c r="B34" s="6" t="s">
        <v>4</v>
      </c>
      <c r="C34" s="6"/>
      <c r="D34" s="19">
        <v>0</v>
      </c>
      <c r="E34" s="15"/>
      <c r="F34" s="25"/>
    </row>
    <row r="35" spans="1:13" x14ac:dyDescent="0.25">
      <c r="A35" s="6"/>
      <c r="B35" s="23" t="s">
        <v>5</v>
      </c>
      <c r="C35" s="6"/>
      <c r="D35" s="19">
        <v>0</v>
      </c>
      <c r="E35" s="15"/>
      <c r="F35" s="16"/>
    </row>
    <row r="36" spans="1:13" s="26" customFormat="1" x14ac:dyDescent="0.25">
      <c r="A36" s="6"/>
      <c r="B36" s="6" t="s">
        <v>6</v>
      </c>
      <c r="C36" s="6"/>
      <c r="D36" s="19">
        <v>0</v>
      </c>
      <c r="E36" s="15"/>
      <c r="F36" s="2"/>
    </row>
    <row r="37" spans="1:13" s="26" customFormat="1" x14ac:dyDescent="0.25">
      <c r="A37" s="6"/>
      <c r="B37" s="6" t="s">
        <v>7</v>
      </c>
      <c r="C37" s="6"/>
      <c r="D37" s="20">
        <f>SUM(D33:D36)</f>
        <v>0</v>
      </c>
      <c r="E37" s="15"/>
      <c r="F37" s="2"/>
    </row>
    <row r="38" spans="1:13" s="27" customFormat="1" x14ac:dyDescent="0.25">
      <c r="A38" s="6"/>
      <c r="B38" s="6" t="s">
        <v>8</v>
      </c>
      <c r="C38" s="6"/>
      <c r="D38" s="24">
        <f>+D37+D32</f>
        <v>0</v>
      </c>
      <c r="E38" s="15"/>
      <c r="F38" s="2"/>
    </row>
    <row r="39" spans="1:13" s="28" customFormat="1" x14ac:dyDescent="0.25">
      <c r="A39" s="6"/>
      <c r="B39" s="6"/>
      <c r="C39" s="6"/>
      <c r="D39" s="13"/>
      <c r="E39" s="15"/>
      <c r="F39" s="2"/>
    </row>
    <row r="40" spans="1:13" x14ac:dyDescent="0.25">
      <c r="A40" s="14" t="s">
        <v>30</v>
      </c>
      <c r="B40" s="6"/>
      <c r="C40" s="6">
        <v>19100202</v>
      </c>
      <c r="D40" s="24"/>
      <c r="E40" s="15"/>
      <c r="F40" s="18"/>
    </row>
    <row r="41" spans="1:13" x14ac:dyDescent="0.25">
      <c r="A41" s="6"/>
      <c r="B41" s="6" t="s">
        <v>2</v>
      </c>
      <c r="C41" s="6"/>
      <c r="D41" s="17">
        <v>49149520.340000011</v>
      </c>
      <c r="E41" s="15"/>
      <c r="F41" s="18"/>
      <c r="J41" s="52"/>
      <c r="K41" s="52"/>
      <c r="M41" s="52"/>
    </row>
    <row r="42" spans="1:13" x14ac:dyDescent="0.25">
      <c r="A42" s="6"/>
      <c r="B42" s="6" t="s">
        <v>21</v>
      </c>
      <c r="C42" s="6"/>
      <c r="D42" s="19">
        <v>0</v>
      </c>
      <c r="E42" s="15"/>
      <c r="F42" s="25"/>
      <c r="J42" s="52"/>
      <c r="K42" s="52"/>
      <c r="M42" s="52"/>
    </row>
    <row r="43" spans="1:13" x14ac:dyDescent="0.25">
      <c r="A43" s="6"/>
      <c r="B43" s="6" t="s">
        <v>4</v>
      </c>
      <c r="C43" s="6"/>
      <c r="D43" s="19">
        <v>-592796</v>
      </c>
      <c r="E43" s="15"/>
      <c r="F43" s="25"/>
      <c r="M43" s="15"/>
    </row>
    <row r="44" spans="1:13" x14ac:dyDescent="0.25">
      <c r="A44" s="6"/>
      <c r="B44" s="23" t="s">
        <v>5</v>
      </c>
      <c r="C44" s="6"/>
      <c r="D44" s="19">
        <v>0</v>
      </c>
      <c r="E44" s="15"/>
      <c r="F44" s="16"/>
    </row>
    <row r="45" spans="1:13" s="26" customFormat="1" x14ac:dyDescent="0.25">
      <c r="A45" s="6"/>
      <c r="B45" s="6" t="s">
        <v>6</v>
      </c>
      <c r="C45" s="6"/>
      <c r="D45" s="19">
        <v>121493.27</v>
      </c>
      <c r="E45" s="15"/>
      <c r="F45" s="2"/>
    </row>
    <row r="46" spans="1:13" s="26" customFormat="1" x14ac:dyDescent="0.25">
      <c r="A46" s="6"/>
      <c r="B46" s="6" t="s">
        <v>7</v>
      </c>
      <c r="C46" s="6"/>
      <c r="D46" s="20">
        <f>SUM(D42:D45)</f>
        <v>-471302.73</v>
      </c>
      <c r="E46" s="15"/>
      <c r="F46" s="2"/>
    </row>
    <row r="47" spans="1:13" s="27" customFormat="1" x14ac:dyDescent="0.25">
      <c r="A47" s="6"/>
      <c r="B47" s="6" t="s">
        <v>8</v>
      </c>
      <c r="C47" s="6"/>
      <c r="D47" s="24">
        <f>+D46+D41</f>
        <v>48678217.610000014</v>
      </c>
      <c r="E47" s="15"/>
      <c r="F47" s="2"/>
      <c r="I47" s="60"/>
      <c r="J47" s="61"/>
    </row>
    <row r="48" spans="1:13" s="27" customFormat="1" x14ac:dyDescent="0.25">
      <c r="A48" s="6"/>
      <c r="B48" s="6"/>
      <c r="C48" s="6"/>
      <c r="D48" s="24"/>
      <c r="E48" s="15"/>
      <c r="F48" s="2"/>
    </row>
    <row r="49" spans="1:14" s="28" customFormat="1" x14ac:dyDescent="0.25">
      <c r="A49" s="12" t="s">
        <v>9</v>
      </c>
      <c r="B49" s="6"/>
      <c r="C49" s="6">
        <v>19100012</v>
      </c>
      <c r="D49" s="13"/>
      <c r="E49" s="15"/>
      <c r="F49" s="2"/>
    </row>
    <row r="50" spans="1:14" s="28" customFormat="1" x14ac:dyDescent="0.25">
      <c r="A50" s="6"/>
      <c r="B50" s="6" t="s">
        <v>2</v>
      </c>
      <c r="C50" s="6"/>
      <c r="D50" s="29">
        <v>-4058110.54</v>
      </c>
      <c r="E50" s="15"/>
      <c r="F50" s="2"/>
      <c r="J50" s="1"/>
      <c r="K50" s="52"/>
      <c r="L50" s="1"/>
      <c r="M50" s="1"/>
    </row>
    <row r="51" spans="1:14" s="28" customFormat="1" x14ac:dyDescent="0.25">
      <c r="A51" s="30"/>
      <c r="B51" s="6" t="s">
        <v>21</v>
      </c>
      <c r="C51" s="30"/>
      <c r="D51" s="19">
        <v>0</v>
      </c>
      <c r="E51" s="15"/>
      <c r="F51" s="2"/>
      <c r="J51" s="52"/>
      <c r="K51" s="1"/>
      <c r="L51" s="52"/>
      <c r="M51" s="52"/>
    </row>
    <row r="52" spans="1:14" s="28" customFormat="1" x14ac:dyDescent="0.25">
      <c r="A52" s="30"/>
      <c r="B52" s="6" t="s">
        <v>19</v>
      </c>
      <c r="C52" s="30"/>
      <c r="D52" s="19">
        <v>0</v>
      </c>
      <c r="E52" s="15"/>
      <c r="F52" s="2"/>
      <c r="J52" s="1"/>
      <c r="K52" s="1"/>
      <c r="L52" s="1"/>
      <c r="M52" s="15"/>
    </row>
    <row r="53" spans="1:14" s="28" customFormat="1" x14ac:dyDescent="0.25">
      <c r="A53" s="31"/>
      <c r="B53" s="6" t="s">
        <v>10</v>
      </c>
      <c r="C53" s="31"/>
      <c r="D53" s="32">
        <v>7254704.4100000001</v>
      </c>
      <c r="E53" s="15"/>
      <c r="F53" s="2"/>
      <c r="J53" s="1"/>
      <c r="K53" s="1"/>
      <c r="L53" s="1"/>
      <c r="M53" s="1"/>
    </row>
    <row r="54" spans="1:14" x14ac:dyDescent="0.25">
      <c r="A54" s="33"/>
      <c r="B54" s="6" t="s">
        <v>11</v>
      </c>
      <c r="C54" s="33"/>
      <c r="D54" s="32">
        <v>0</v>
      </c>
      <c r="E54" s="15"/>
    </row>
    <row r="55" spans="1:14" x14ac:dyDescent="0.25">
      <c r="A55" s="6"/>
      <c r="B55" s="6" t="s">
        <v>7</v>
      </c>
      <c r="C55" s="6"/>
      <c r="D55" s="34">
        <f>SUM(D51:D54)</f>
        <v>7254704.4100000001</v>
      </c>
      <c r="E55" s="15"/>
    </row>
    <row r="56" spans="1:14" x14ac:dyDescent="0.25">
      <c r="A56" s="6"/>
      <c r="B56" s="6" t="s">
        <v>8</v>
      </c>
      <c r="C56" s="6"/>
      <c r="D56" s="35">
        <f>+D55+D50</f>
        <v>3196593.87</v>
      </c>
      <c r="E56" s="15"/>
      <c r="I56" s="60"/>
      <c r="J56" s="61"/>
    </row>
    <row r="57" spans="1:14" x14ac:dyDescent="0.25">
      <c r="A57" s="6"/>
      <c r="B57" s="6"/>
      <c r="C57" s="6"/>
      <c r="D57" s="13"/>
      <c r="E57" s="15"/>
    </row>
    <row r="58" spans="1:14" x14ac:dyDescent="0.25">
      <c r="A58" s="12" t="s">
        <v>13</v>
      </c>
      <c r="B58" s="6"/>
      <c r="C58" s="6">
        <v>19100022</v>
      </c>
      <c r="D58" s="13"/>
      <c r="E58" s="15"/>
      <c r="K58" s="52"/>
      <c r="M58" s="52"/>
      <c r="N58" s="52"/>
    </row>
    <row r="59" spans="1:14" x14ac:dyDescent="0.25">
      <c r="A59" s="6"/>
      <c r="B59" s="6" t="s">
        <v>2</v>
      </c>
      <c r="C59" s="6"/>
      <c r="D59" s="29">
        <v>-306166.56000000006</v>
      </c>
      <c r="E59" s="15"/>
      <c r="L59" s="52"/>
      <c r="N59" s="52"/>
    </row>
    <row r="60" spans="1:14" s="26" customFormat="1" x14ac:dyDescent="0.25">
      <c r="A60" s="30"/>
      <c r="B60" s="6" t="s">
        <v>3</v>
      </c>
      <c r="C60" s="30"/>
      <c r="D60" s="19">
        <v>0</v>
      </c>
      <c r="E60" s="15"/>
      <c r="F60" s="2"/>
      <c r="J60" s="1"/>
      <c r="K60" s="1"/>
      <c r="L60" s="1"/>
      <c r="M60" s="1"/>
      <c r="N60" s="15"/>
    </row>
    <row r="61" spans="1:14" s="26" customFormat="1" x14ac:dyDescent="0.25">
      <c r="A61" s="30"/>
      <c r="B61" s="6" t="s">
        <v>19</v>
      </c>
      <c r="C61" s="30"/>
      <c r="D61" s="36">
        <v>0</v>
      </c>
      <c r="E61" s="15"/>
      <c r="F61" s="2"/>
      <c r="J61" s="1"/>
      <c r="K61" s="1"/>
      <c r="L61" s="1"/>
      <c r="M61" s="1"/>
      <c r="N61" s="1"/>
    </row>
    <row r="62" spans="1:14" s="26" customFormat="1" x14ac:dyDescent="0.25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14" s="27" customFormat="1" x14ac:dyDescent="0.25">
      <c r="A63" s="30"/>
      <c r="B63" s="1" t="s">
        <v>24</v>
      </c>
      <c r="C63" s="30"/>
      <c r="D63" s="36">
        <v>0</v>
      </c>
      <c r="E63" s="15"/>
      <c r="F63" s="2"/>
    </row>
    <row r="64" spans="1:14" s="38" customFormat="1" x14ac:dyDescent="0.25">
      <c r="A64" s="31"/>
      <c r="B64" s="6" t="s">
        <v>10</v>
      </c>
      <c r="C64" s="31"/>
      <c r="D64" s="19">
        <v>-1693674.41</v>
      </c>
      <c r="E64" s="15"/>
      <c r="F64" s="2"/>
    </row>
    <row r="65" spans="1:14" s="41" customFormat="1" x14ac:dyDescent="0.25">
      <c r="A65" s="39"/>
      <c r="B65" s="6" t="s">
        <v>12</v>
      </c>
      <c r="C65" s="39"/>
      <c r="D65" s="40">
        <v>0</v>
      </c>
      <c r="E65" s="15"/>
      <c r="F65" s="2"/>
    </row>
    <row r="66" spans="1:14" s="41" customFormat="1" x14ac:dyDescent="0.25">
      <c r="A66" s="6"/>
      <c r="B66" s="6" t="s">
        <v>7</v>
      </c>
      <c r="C66" s="6"/>
      <c r="D66" s="34">
        <f>SUM(D60:H65)</f>
        <v>-1693674.41</v>
      </c>
      <c r="E66" s="15"/>
      <c r="F66" s="2"/>
    </row>
    <row r="67" spans="1:14" x14ac:dyDescent="0.25">
      <c r="A67" s="6"/>
      <c r="B67" s="6" t="s">
        <v>8</v>
      </c>
      <c r="C67" s="6"/>
      <c r="D67" s="35">
        <f>+D66+D59</f>
        <v>-1999840.97</v>
      </c>
      <c r="E67" s="15"/>
      <c r="I67" s="60"/>
      <c r="J67" s="61"/>
    </row>
    <row r="68" spans="1:14" x14ac:dyDescent="0.25">
      <c r="A68" s="6"/>
      <c r="B68" s="6"/>
      <c r="C68" s="6"/>
      <c r="D68" s="13"/>
      <c r="E68" s="15"/>
    </row>
    <row r="69" spans="1:14" x14ac:dyDescent="0.25">
      <c r="A69" s="12" t="s">
        <v>14</v>
      </c>
      <c r="B69" s="6"/>
      <c r="C69" s="6">
        <v>19100142</v>
      </c>
      <c r="D69" s="13"/>
      <c r="E69" s="15"/>
    </row>
    <row r="70" spans="1:14" x14ac:dyDescent="0.25">
      <c r="A70" s="6"/>
      <c r="B70" s="6" t="s">
        <v>2</v>
      </c>
      <c r="C70" s="6"/>
      <c r="D70" s="29">
        <v>93836.03</v>
      </c>
      <c r="E70" s="15"/>
    </row>
    <row r="71" spans="1:14" x14ac:dyDescent="0.25">
      <c r="A71" s="30"/>
      <c r="B71" s="6" t="s">
        <v>21</v>
      </c>
      <c r="C71" s="30"/>
      <c r="D71" s="19">
        <v>0</v>
      </c>
      <c r="E71" s="15"/>
      <c r="L71" s="52"/>
      <c r="N71" s="52"/>
    </row>
    <row r="72" spans="1:14" s="26" customFormat="1" x14ac:dyDescent="0.25">
      <c r="A72" s="31"/>
      <c r="B72" s="6" t="s">
        <v>31</v>
      </c>
      <c r="C72" s="31"/>
      <c r="D72" s="19">
        <v>-10555.53</v>
      </c>
      <c r="E72" s="15"/>
      <c r="F72" s="2"/>
      <c r="J72" s="1"/>
      <c r="K72" s="1"/>
      <c r="L72" s="52"/>
      <c r="M72" s="1"/>
      <c r="N72" s="52"/>
    </row>
    <row r="73" spans="1:14" s="26" customFormat="1" x14ac:dyDescent="0.25">
      <c r="A73" s="6"/>
      <c r="B73" s="6" t="s">
        <v>7</v>
      </c>
      <c r="C73" s="6"/>
      <c r="D73" s="34">
        <f>SUM(D71:D72)</f>
        <v>-10555.53</v>
      </c>
      <c r="E73" s="15"/>
      <c r="F73" s="2"/>
      <c r="J73" s="1"/>
      <c r="K73" s="1"/>
      <c r="L73" s="1"/>
      <c r="M73" s="1"/>
      <c r="N73" s="15"/>
    </row>
    <row r="74" spans="1:14" s="26" customFormat="1" x14ac:dyDescent="0.25">
      <c r="A74" s="6"/>
      <c r="B74" s="6" t="s">
        <v>8</v>
      </c>
      <c r="C74" s="6"/>
      <c r="D74" s="35">
        <f>+D73+D70</f>
        <v>83280.5</v>
      </c>
      <c r="E74" s="15"/>
      <c r="F74" s="2"/>
      <c r="I74" s="60"/>
      <c r="J74" s="61"/>
    </row>
    <row r="75" spans="1:14" s="26" customFormat="1" x14ac:dyDescent="0.25">
      <c r="A75" s="6"/>
      <c r="B75" s="6"/>
      <c r="C75" s="6"/>
      <c r="D75" s="13"/>
      <c r="E75" s="15"/>
      <c r="F75" s="2"/>
    </row>
    <row r="76" spans="1:14" s="27" customFormat="1" x14ac:dyDescent="0.25">
      <c r="A76" s="12" t="s">
        <v>15</v>
      </c>
      <c r="B76" s="6"/>
      <c r="C76" s="6">
        <v>19100132</v>
      </c>
      <c r="D76" s="13"/>
      <c r="E76" s="15"/>
      <c r="F76" s="2"/>
    </row>
    <row r="77" spans="1:14" s="41" customFormat="1" x14ac:dyDescent="0.25">
      <c r="A77" s="6"/>
      <c r="B77" s="6" t="s">
        <v>2</v>
      </c>
      <c r="C77" s="6"/>
      <c r="D77" s="29">
        <v>31758.720000000001</v>
      </c>
      <c r="E77" s="15"/>
      <c r="F77" s="2"/>
    </row>
    <row r="78" spans="1:14" x14ac:dyDescent="0.25">
      <c r="A78" s="30"/>
      <c r="B78" s="6" t="s">
        <v>21</v>
      </c>
      <c r="C78" s="30"/>
      <c r="D78" s="19">
        <v>0</v>
      </c>
      <c r="E78" s="15"/>
      <c r="K78" s="52"/>
      <c r="M78" s="52"/>
    </row>
    <row r="79" spans="1:14" x14ac:dyDescent="0.25">
      <c r="A79" s="31"/>
      <c r="B79" s="6" t="s">
        <v>32</v>
      </c>
      <c r="C79" s="31"/>
      <c r="D79" s="19">
        <v>-995.91</v>
      </c>
      <c r="E79" s="15"/>
      <c r="M79" s="52"/>
    </row>
    <row r="80" spans="1:14" x14ac:dyDescent="0.25">
      <c r="A80" s="6"/>
      <c r="B80" s="6" t="s">
        <v>7</v>
      </c>
      <c r="C80" s="6"/>
      <c r="D80" s="34">
        <f>SUM(D78:D79)</f>
        <v>-995.91</v>
      </c>
      <c r="E80" s="15"/>
      <c r="M80" s="15"/>
    </row>
    <row r="81" spans="1:10" x14ac:dyDescent="0.25">
      <c r="A81" s="6"/>
      <c r="B81" s="6" t="s">
        <v>8</v>
      </c>
      <c r="C81" s="6"/>
      <c r="D81" s="35">
        <f>+D80+D77</f>
        <v>30762.81</v>
      </c>
      <c r="E81" s="15"/>
      <c r="I81" s="60"/>
      <c r="J81" s="61"/>
    </row>
    <row r="82" spans="1:10" x14ac:dyDescent="0.25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10" s="26" customFormat="1" x14ac:dyDescent="0.25">
      <c r="A83" s="12" t="s">
        <v>16</v>
      </c>
      <c r="B83" s="6"/>
      <c r="C83" s="6"/>
      <c r="D83" s="13"/>
      <c r="E83" s="15"/>
      <c r="F83" s="2"/>
      <c r="G83" s="15"/>
    </row>
    <row r="84" spans="1:10" s="26" customFormat="1" x14ac:dyDescent="0.25">
      <c r="A84" s="6"/>
      <c r="B84" s="6" t="s">
        <v>2</v>
      </c>
      <c r="C84" s="6"/>
      <c r="D84" s="42">
        <f>SUMIF($B$1:$B$81,B84,$D$1:$D$81)</f>
        <v>49424654.050000012</v>
      </c>
      <c r="E84" s="15"/>
      <c r="F84" s="43">
        <f>SUM(D12,D22,D32,D50,D59,D70,D77)</f>
        <v>275133.7099999995</v>
      </c>
      <c r="G84" s="44">
        <f>+F84-D84</f>
        <v>-49149520.340000011</v>
      </c>
    </row>
    <row r="85" spans="1:10" s="27" customFormat="1" x14ac:dyDescent="0.25">
      <c r="A85" s="6"/>
      <c r="B85" s="6" t="s">
        <v>7</v>
      </c>
      <c r="C85" s="6"/>
      <c r="D85" s="45">
        <f>SUMIF($B$1:$B$81,B85,$D$1:$D$81)</f>
        <v>4563891.2399999993</v>
      </c>
      <c r="E85" s="15"/>
      <c r="F85" s="46">
        <f>SUM(D18+D28+D37+D55+D66+D73+D80)</f>
        <v>5035193.97</v>
      </c>
      <c r="G85" s="44">
        <f t="shared" ref="G85:G88" si="0">+F85-D85</f>
        <v>471302.73000000045</v>
      </c>
      <c r="I85" s="60"/>
      <c r="J85" s="61"/>
    </row>
    <row r="86" spans="1:10" ht="11" thickBot="1" x14ac:dyDescent="0.3">
      <c r="A86" s="6"/>
      <c r="B86" s="6" t="s">
        <v>8</v>
      </c>
      <c r="C86" s="6"/>
      <c r="D86" s="47">
        <f>SUMIF($B$1:$B$81,B86,$D$1:$D$81)</f>
        <v>53988545.290000014</v>
      </c>
      <c r="E86" s="15"/>
      <c r="F86" s="43">
        <f>SUM(F84:F85)</f>
        <v>5310327.68</v>
      </c>
      <c r="G86" s="44">
        <f t="shared" si="0"/>
        <v>-48678217.610000014</v>
      </c>
      <c r="I86" s="52"/>
      <c r="J86" s="61"/>
    </row>
    <row r="87" spans="1:10" thickTop="1" x14ac:dyDescent="0.2">
      <c r="A87" s="6" t="s">
        <v>17</v>
      </c>
      <c r="B87" s="6"/>
      <c r="C87" s="6"/>
      <c r="D87" s="48">
        <f>+D19+D29+D38+D47</f>
        <v>52677749.080000013</v>
      </c>
      <c r="E87" s="15"/>
      <c r="F87" s="48">
        <f>+D19+D29+D38</f>
        <v>3999531.4699999997</v>
      </c>
      <c r="G87" s="44">
        <f t="shared" si="0"/>
        <v>-48678217.610000014</v>
      </c>
    </row>
    <row r="88" spans="1:10" ht="11" thickBot="1" x14ac:dyDescent="0.3">
      <c r="A88" s="6" t="s">
        <v>18</v>
      </c>
      <c r="B88" s="6"/>
      <c r="C88" s="6"/>
      <c r="D88" s="49">
        <f>+D81+D74+D67+D56</f>
        <v>1310796.2100000002</v>
      </c>
      <c r="E88" s="15"/>
      <c r="F88" s="43">
        <f>+F86-F87</f>
        <v>1310796.21</v>
      </c>
      <c r="G88" s="44">
        <f t="shared" si="0"/>
        <v>0</v>
      </c>
    </row>
    <row r="89" spans="1:10" ht="11" thickTop="1" x14ac:dyDescent="0.25">
      <c r="A89" s="6"/>
      <c r="B89" s="6"/>
      <c r="C89" s="6"/>
      <c r="E89" s="15"/>
    </row>
    <row r="90" spans="1:10" x14ac:dyDescent="0.25">
      <c r="A90" s="6"/>
      <c r="B90" s="6"/>
      <c r="C90" s="6"/>
      <c r="E90" s="15"/>
    </row>
    <row r="91" spans="1:10" s="26" customFormat="1" x14ac:dyDescent="0.25">
      <c r="A91" s="6"/>
      <c r="B91" s="6"/>
      <c r="C91" s="6"/>
      <c r="D91" s="4"/>
      <c r="E91" s="15"/>
      <c r="F91" s="2"/>
      <c r="G91" s="1"/>
    </row>
    <row r="92" spans="1:10" s="27" customFormat="1" x14ac:dyDescent="0.25">
      <c r="A92" s="6"/>
      <c r="B92" s="6"/>
      <c r="C92" s="6"/>
      <c r="D92" s="4"/>
      <c r="E92" s="15"/>
      <c r="F92" s="2"/>
      <c r="G92" s="1"/>
    </row>
    <row r="93" spans="1:10" x14ac:dyDescent="0.25">
      <c r="A93" s="6"/>
      <c r="B93" s="6"/>
      <c r="C93" s="6"/>
      <c r="E93" s="15"/>
    </row>
    <row r="94" spans="1:10" x14ac:dyDescent="0.25">
      <c r="A94" s="6"/>
      <c r="B94" s="6"/>
      <c r="C94" s="6"/>
      <c r="E94" s="15"/>
    </row>
    <row r="95" spans="1:10" x14ac:dyDescent="0.25">
      <c r="A95" s="6"/>
      <c r="B95" s="6"/>
      <c r="C95" s="6"/>
      <c r="E95" s="15"/>
    </row>
    <row r="96" spans="1:10" x14ac:dyDescent="0.25">
      <c r="A96" s="6"/>
      <c r="B96" s="6"/>
      <c r="C96" s="6"/>
      <c r="E96" s="15"/>
    </row>
    <row r="97" spans="1:5" x14ac:dyDescent="0.25">
      <c r="A97" s="6"/>
      <c r="B97" s="6"/>
      <c r="C97" s="6"/>
      <c r="E97" s="15"/>
    </row>
    <row r="98" spans="1:5" x14ac:dyDescent="0.25">
      <c r="A98" s="6"/>
      <c r="B98" s="6"/>
      <c r="C98" s="6"/>
      <c r="E98" s="15"/>
    </row>
    <row r="99" spans="1:5" x14ac:dyDescent="0.25">
      <c r="A99" s="6"/>
      <c r="B99" s="6"/>
      <c r="C99" s="6"/>
      <c r="E99" s="15"/>
    </row>
    <row r="100" spans="1:5" ht="18" customHeight="1" x14ac:dyDescent="0.25">
      <c r="A100" s="6"/>
      <c r="B100" s="6"/>
      <c r="C100" s="6"/>
      <c r="E100" s="15"/>
    </row>
    <row r="101" spans="1:5" x14ac:dyDescent="0.25">
      <c r="A101" s="6"/>
      <c r="B101" s="6"/>
      <c r="C101" s="6"/>
      <c r="E101" s="15"/>
    </row>
    <row r="102" spans="1:5" x14ac:dyDescent="0.25">
      <c r="A102" s="6"/>
      <c r="B102" s="6"/>
      <c r="C102" s="6"/>
    </row>
    <row r="103" spans="1:5" x14ac:dyDescent="0.25">
      <c r="A103" s="6"/>
      <c r="B103" s="6"/>
      <c r="C103" s="6"/>
    </row>
    <row r="104" spans="1:5" x14ac:dyDescent="0.25">
      <c r="A104" s="6"/>
      <c r="B104" s="6"/>
      <c r="C104" s="6"/>
    </row>
    <row r="105" spans="1:5" x14ac:dyDescent="0.25">
      <c r="A105" s="6"/>
      <c r="B105" s="6"/>
      <c r="C105" s="6"/>
    </row>
    <row r="106" spans="1:5" x14ac:dyDescent="0.25">
      <c r="A106" s="6"/>
      <c r="B106" s="6"/>
      <c r="C106" s="6"/>
    </row>
    <row r="107" spans="1:5" x14ac:dyDescent="0.25">
      <c r="A107" s="6"/>
      <c r="B107" s="6"/>
      <c r="C107" s="6"/>
    </row>
    <row r="108" spans="1:5" x14ac:dyDescent="0.25">
      <c r="A108" s="6"/>
      <c r="B108" s="6"/>
      <c r="C108" s="6"/>
    </row>
    <row r="109" spans="1:5" x14ac:dyDescent="0.25">
      <c r="A109" s="6"/>
      <c r="B109" s="6"/>
      <c r="C109" s="6"/>
    </row>
    <row r="110" spans="1:5" x14ac:dyDescent="0.25">
      <c r="A110" s="6"/>
      <c r="B110" s="6"/>
      <c r="C110" s="6"/>
    </row>
    <row r="131" spans="2:2" x14ac:dyDescent="0.25">
      <c r="B131" s="50"/>
    </row>
    <row r="132" spans="2:2" x14ac:dyDescent="0.25">
      <c r="B132" s="51"/>
    </row>
    <row r="133" spans="2:2" x14ac:dyDescent="0.25">
      <c r="B133" s="51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44F7E274F78D43A0C54C6E36BA179C" ma:contentTypeVersion="52" ma:contentTypeDescription="" ma:contentTypeScope="" ma:versionID="b569ad161a167ef22ec0843ce5031c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2020-09-29T07:00:00+00:00</OpenedDate>
    <SignificantOrder xmlns="dc463f71-b30c-4ab2-9473-d307f9d35888">false</SignificantOrder>
    <Date1 xmlns="dc463f71-b30c-4ab2-9473-d307f9d35888">2021-11-17T08:00:00+00:00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200832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0A5735A2-3780-4F9F-B618-04B03505EF85}"/>
</file>

<file path=customXml/itemProps3.xml><?xml version="1.0" encoding="utf-8"?>
<ds:datastoreItem xmlns:ds="http://schemas.openxmlformats.org/officeDocument/2006/customXml" ds:itemID="{4AC04FAE-FF06-4578-97B9-852CACC1EE0B}"/>
</file>

<file path=customXml/itemProps4.xml><?xml version="1.0" encoding="utf-8"?>
<ds:datastoreItem xmlns:ds="http://schemas.openxmlformats.org/officeDocument/2006/customXml" ds:itemID="{0ADDAD37-5304-41D0-8F7E-9A6B7C79887B}"/>
</file>

<file path=customXml/itemProps5.xml><?xml version="1.0" encoding="utf-8"?>
<ds:datastoreItem xmlns:ds="http://schemas.openxmlformats.org/officeDocument/2006/customXml" ds:itemID="{18224FE0-9F40-4DB9-B184-82A4FB0D2A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lgaeta;Lena.Zakharova@pse.com;Kelima.Yakupova@pse.com</dc:creator>
  <cp:lastModifiedBy>Yakupova, Kelima </cp:lastModifiedBy>
  <cp:lastPrinted>2019-10-30T16:59:02Z</cp:lastPrinted>
  <dcterms:created xsi:type="dcterms:W3CDTF">2005-03-16T23:33:46Z</dcterms:created>
  <dcterms:modified xsi:type="dcterms:W3CDTF">2021-08-05T19:54:25Z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0x0101006E56B4D1795A2E4DB2F0B01679ED314A00F844F7E274F78D43A0C54C6E36BA179C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