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2 Deferred Debits&amp;Credits\"/>
    </mc:Choice>
  </mc:AlternateContent>
  <bookViews>
    <workbookView xWindow="120" yWindow="45" windowWidth="11340" windowHeight="8580" tabRatio="751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H35" i="10" l="1"/>
  <c r="E38" i="12" s="1"/>
  <c r="E41" i="12" s="1"/>
  <c r="G35" i="10"/>
  <c r="I35" i="10" s="1"/>
  <c r="F38" i="12" s="1"/>
  <c r="F41" i="12" s="1"/>
  <c r="D35" i="10"/>
  <c r="D34" i="10"/>
  <c r="H34" i="10" l="1"/>
  <c r="H37" i="10" s="1"/>
  <c r="G34" i="10"/>
  <c r="I34" i="10" l="1"/>
  <c r="I37" i="10" s="1"/>
  <c r="E33" i="10"/>
  <c r="D38" i="12" l="1"/>
  <c r="D41" i="12" s="1"/>
  <c r="E31" i="10"/>
  <c r="H31" i="10" s="1"/>
  <c r="H33" i="10" l="1"/>
  <c r="G33" i="10"/>
  <c r="I33" i="10" l="1"/>
  <c r="G32" i="10"/>
  <c r="E32" i="10"/>
  <c r="I32" i="10" s="1"/>
  <c r="G31" i="10"/>
  <c r="I31" i="10" s="1"/>
  <c r="G30" i="10"/>
  <c r="E30" i="10"/>
  <c r="I30" i="10" s="1"/>
  <c r="G29" i="10"/>
  <c r="E29" i="10"/>
  <c r="G28" i="10"/>
  <c r="E28" i="10"/>
  <c r="I28" i="10" s="1"/>
  <c r="G27" i="10"/>
  <c r="E27" i="10"/>
  <c r="G26" i="10"/>
  <c r="E26" i="10"/>
  <c r="I26" i="10" s="1"/>
  <c r="E25" i="10"/>
  <c r="I25" i="10" s="1"/>
  <c r="E24" i="10"/>
  <c r="H24" i="10" s="1"/>
  <c r="E23" i="10"/>
  <c r="I23" i="10" s="1"/>
  <c r="I24" i="10" l="1"/>
  <c r="I27" i="10"/>
  <c r="I29" i="10"/>
  <c r="H23" i="10"/>
  <c r="H25" i="10"/>
  <c r="H26" i="10"/>
  <c r="H27" i="10"/>
  <c r="H28" i="10"/>
  <c r="H29" i="10"/>
  <c r="H30" i="10"/>
  <c r="H32" i="10"/>
  <c r="E18" i="10" l="1"/>
  <c r="D18" i="10"/>
  <c r="F7" i="10"/>
  <c r="F8" i="10"/>
  <c r="F9" i="10"/>
  <c r="F10" i="10"/>
  <c r="F11" i="10"/>
  <c r="F12" i="10"/>
  <c r="F13" i="10"/>
  <c r="F14" i="10"/>
  <c r="F15" i="10"/>
  <c r="F16" i="10"/>
  <c r="F17" i="10"/>
  <c r="F6" i="10"/>
  <c r="C17" i="12"/>
  <c r="C18" i="12"/>
  <c r="C19" i="12"/>
  <c r="C20" i="12"/>
  <c r="C21" i="12" s="1"/>
  <c r="C22" i="12" s="1"/>
  <c r="C23" i="12" s="1"/>
  <c r="C24" i="12" s="1"/>
  <c r="C25" i="12" s="1"/>
  <c r="C16" i="12"/>
  <c r="C15" i="12"/>
  <c r="F18" i="10" l="1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A2" i="12" l="1"/>
  <c r="D9" i="12" l="1"/>
  <c r="D15" i="12" l="1"/>
  <c r="D16" i="12" l="1"/>
  <c r="D17" i="12" l="1"/>
  <c r="D10" i="12"/>
  <c r="D12" i="12" s="1"/>
  <c r="D14" i="12" s="1"/>
  <c r="C12" i="12"/>
  <c r="C14" i="12" l="1"/>
  <c r="D18" i="12"/>
  <c r="D19" i="12" l="1"/>
  <c r="D20" i="12" l="1"/>
  <c r="D21" i="12" l="1"/>
  <c r="D22" i="12" l="1"/>
  <c r="D23" i="12" l="1"/>
  <c r="D25" i="12" l="1"/>
  <c r="D24" i="12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>
  <authors>
    <author>gzhkw6</author>
    <author>Rff9457</author>
    <author>Anderson, Joel</author>
  </authors>
  <commentList>
    <comment ref="F27" authorId="0" shape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  <comment ref="E35" authorId="2" shapeId="0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FERC 540100</t>
        </r>
      </text>
    </comment>
  </commentList>
</comments>
</file>

<file path=xl/sharedStrings.xml><?xml version="1.0" encoding="utf-8"?>
<sst xmlns="http://schemas.openxmlformats.org/spreadsheetml/2006/main" count="87" uniqueCount="68">
  <si>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</si>
  <si>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</si>
  <si>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</si>
  <si>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</si>
  <si>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</si>
  <si>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</si>
  <si>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</si>
  <si>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</si>
  <si>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</si>
  <si>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</si>
  <si>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</si>
  <si>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</si>
  <si>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</si>
  <si>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</si>
  <si>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</si>
  <si>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</si>
  <si>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</si>
  <si>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</si>
  <si>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</si>
  <si>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</si>
  <si>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</si>
  <si>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</si>
  <si>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</si>
  <si>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</si>
  <si>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</si>
  <si>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</si>
  <si>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</si>
  <si>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</si>
  <si>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</si>
  <si>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</si>
  <si>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</si>
  <si>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</si>
  <si>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</si>
  <si>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</si>
  <si>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</si>
  <si>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</si>
  <si>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</si>
  <si>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</si>
  <si>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</si>
  <si>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</si>
  <si>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</si>
  <si>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</si>
  <si>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</si>
  <si>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</si>
  <si>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</si>
  <si>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</si>
  <si>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Jun</t>
  </si>
  <si>
    <t>Jul</t>
  </si>
  <si>
    <t>Annual Payment</t>
  </si>
  <si>
    <t>Sep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</si>
  <si>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</si>
  <si>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</si>
  <si>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</si>
  <si>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</si>
  <si>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</si>
  <si>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</si>
  <si>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</si>
  <si>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</si>
  <si>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</si>
  <si>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</si>
  <si>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</si>
  <si>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Total 2017 AMA Rate Base</t>
  </si>
  <si>
    <t>February 2018</t>
  </si>
  <si>
    <t>February 2019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</si>
  <si>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</t>
  </si>
  <si>
    <t>February 2020</t>
  </si>
  <si>
    <t xml:space="preserve">  (2019 Expense)</t>
  </si>
  <si>
    <t xml:space="preserve">   Total 2019 Annual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</si>
</sst>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8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166" fontId="5" fillId="0" borderId="3" xfId="0" applyNumberFormat="1" applyFont="1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6" fillId="3" borderId="14" xfId="1" applyNumberFormat="1" applyFont="1" applyFill="1" applyBorder="1" applyAlignment="1">
      <alignment horizontal="right"/>
    </xf>
    <xf numFmtId="0" fontId="17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10" fontId="0" fillId="0" borderId="0" xfId="3" applyNumberFormat="1" applyFont="1"/>
  </cellXfs>
  <cellStyles count="8">
    <cellStyle name="Comma" xfId="1" builtinId="3"/>
    <cellStyle name="Currency" xfId="2" builtinId="4"/>
    <cellStyle name="Normal" xfId="0" builtinId="0"/>
    <cellStyle name="Normal 2" xfId="4"/>
    <cellStyle name="Normal 2 2" xfId="6"/>
    <cellStyle name="Normal 3" xfId="5"/>
    <cellStyle name="Normal 4" xfId="7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4" zoomScaleNormal="100" workbookViewId="0">
      <selection activeCell="E41" sqref="E41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2.425781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95" t="s">
        <v>0</v>
      </c>
      <c r="B1" s="95"/>
      <c r="C1" s="95"/>
      <c r="D1" s="95"/>
      <c r="E1" s="6"/>
      <c r="F1" s="6"/>
      <c r="G1" s="6"/>
      <c r="H1" s="6"/>
      <c r="I1" s="6"/>
      <c r="J1" s="6"/>
    </row>
    <row r="2" spans="1:10" x14ac:dyDescent="0.2">
      <c r="A2" s="96" t="str">
        <f>'E-DDC-22'!A2</f>
        <v>Montana Settlement Lease Payment</v>
      </c>
      <c r="B2" s="96"/>
      <c r="C2" s="96"/>
      <c r="D2" s="96"/>
      <c r="E2" s="2"/>
      <c r="F2" s="2"/>
      <c r="G2" s="2"/>
      <c r="H2" s="2"/>
      <c r="I2" s="2"/>
      <c r="J2" s="2"/>
    </row>
    <row r="3" spans="1:10" ht="12.75" customHeight="1" x14ac:dyDescent="0.2">
      <c r="A3" s="97" t="s">
        <v>44</v>
      </c>
      <c r="B3" s="97"/>
      <c r="C3" s="97"/>
      <c r="D3" s="97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2" t="s">
        <v>21</v>
      </c>
      <c r="D5" s="93"/>
      <c r="E5" s="94"/>
      <c r="F5" s="94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50</v>
      </c>
      <c r="D7" s="40" t="s">
        <v>51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6</v>
      </c>
      <c r="B9" s="10">
        <v>2018</v>
      </c>
      <c r="C9" s="24">
        <v>0</v>
      </c>
      <c r="D9" s="15">
        <f>-C9*0.35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6</v>
      </c>
      <c r="B10" s="10">
        <v>2019</v>
      </c>
      <c r="C10" s="25">
        <v>0</v>
      </c>
      <c r="D10" s="15">
        <f>-C10*0.35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7</v>
      </c>
      <c r="B13" s="10"/>
      <c r="C13" s="27" t="s">
        <v>8</v>
      </c>
      <c r="D13" s="18" t="s">
        <v>8</v>
      </c>
      <c r="E13" s="38"/>
      <c r="F13" s="38"/>
      <c r="G13" s="3"/>
      <c r="H13" s="3"/>
      <c r="I13" s="3"/>
      <c r="J13" s="3"/>
    </row>
    <row r="14" spans="1:10" x14ac:dyDescent="0.2">
      <c r="A14" s="16" t="s">
        <v>9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10</v>
      </c>
      <c r="B15" s="46">
        <f>B10</f>
        <v>2019</v>
      </c>
      <c r="C15" s="24">
        <f>C9</f>
        <v>0</v>
      </c>
      <c r="D15" s="15">
        <f t="shared" ref="D15:D25" si="0">-C15*0.35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11</v>
      </c>
      <c r="B16" s="10">
        <f>B15</f>
        <v>2019</v>
      </c>
      <c r="C16" s="24">
        <f>C15</f>
        <v>0</v>
      </c>
      <c r="D16" s="15">
        <f t="shared" si="0"/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12</v>
      </c>
      <c r="B17" s="10">
        <f t="shared" ref="B17:C25" si="1">B16</f>
        <v>2019</v>
      </c>
      <c r="C17" s="24">
        <f t="shared" si="1"/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13</v>
      </c>
      <c r="B18" s="10">
        <f t="shared" si="1"/>
        <v>2019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14</v>
      </c>
      <c r="B19" s="10">
        <f t="shared" si="1"/>
        <v>2019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46</v>
      </c>
      <c r="B20" s="10">
        <f t="shared" si="1"/>
        <v>2019</v>
      </c>
      <c r="C20" s="24">
        <f t="shared" si="1"/>
        <v>0</v>
      </c>
      <c r="D20" s="5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47</v>
      </c>
      <c r="B21" s="10">
        <f t="shared" si="1"/>
        <v>2019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15</v>
      </c>
      <c r="B22" s="10">
        <f t="shared" si="1"/>
        <v>2019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49</v>
      </c>
      <c r="B23" s="10">
        <f t="shared" si="1"/>
        <v>2019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16</v>
      </c>
      <c r="B24" s="10">
        <f t="shared" si="1"/>
        <v>2019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17</v>
      </c>
      <c r="B25" s="10">
        <f t="shared" si="1"/>
        <v>2019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8"/>
      <c r="L26" s="65"/>
      <c r="M26" s="65"/>
      <c r="O26" s="65"/>
      <c r="P26" s="65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8"/>
      <c r="L27" s="65"/>
      <c r="M27" s="65"/>
      <c r="O27" s="65"/>
      <c r="P27" s="65"/>
    </row>
    <row r="28" spans="1:16" x14ac:dyDescent="0.2">
      <c r="A28" s="9" t="s">
        <v>18</v>
      </c>
      <c r="B28" s="10"/>
      <c r="C28" s="27" t="s">
        <v>19</v>
      </c>
      <c r="D28" s="18" t="s">
        <v>19</v>
      </c>
      <c r="E28" s="38"/>
      <c r="F28" s="38"/>
      <c r="I28" s="68"/>
      <c r="L28" s="65"/>
      <c r="M28" s="65"/>
      <c r="O28" s="65"/>
      <c r="P28" s="65"/>
    </row>
    <row r="29" spans="1:16" x14ac:dyDescent="0.2">
      <c r="A29" s="9"/>
      <c r="B29" s="10"/>
      <c r="C29" s="26"/>
      <c r="D29" s="17"/>
      <c r="E29" s="14"/>
      <c r="F29" s="14"/>
      <c r="I29" s="68"/>
      <c r="L29" s="65"/>
      <c r="M29" s="65"/>
      <c r="O29" s="65"/>
      <c r="P29" s="65"/>
    </row>
    <row r="30" spans="1:16" x14ac:dyDescent="0.2">
      <c r="A30" s="9" t="s">
        <v>20</v>
      </c>
      <c r="B30" s="10"/>
      <c r="C30" s="30">
        <f>C27/12</f>
        <v>0</v>
      </c>
      <c r="D30" s="19">
        <f>D27/12</f>
        <v>0</v>
      </c>
      <c r="E30" s="39"/>
      <c r="F30" s="14"/>
      <c r="I30" s="68"/>
      <c r="L30" s="65"/>
      <c r="M30" s="65"/>
      <c r="O30" s="65"/>
      <c r="P30" s="65"/>
    </row>
    <row r="31" spans="1:16" ht="13.5" thickBot="1" x14ac:dyDescent="0.25">
      <c r="A31" s="9"/>
      <c r="B31" s="20"/>
      <c r="C31" s="9"/>
      <c r="D31" s="9"/>
      <c r="E31" s="14"/>
      <c r="F31" s="14"/>
      <c r="I31" s="68"/>
      <c r="L31" s="65"/>
      <c r="M31" s="65"/>
      <c r="O31" s="65"/>
      <c r="P31" s="65"/>
    </row>
    <row r="32" spans="1:16" ht="14.25" thickTop="1" thickBot="1" x14ac:dyDescent="0.25">
      <c r="A32" s="9" t="s">
        <v>61</v>
      </c>
      <c r="B32" s="20"/>
      <c r="D32" s="63">
        <f>SUM(C30:D30)</f>
        <v>0</v>
      </c>
      <c r="E32" s="14"/>
      <c r="F32" s="14"/>
      <c r="I32" s="68"/>
      <c r="L32" s="65"/>
      <c r="M32" s="65"/>
      <c r="O32" s="65"/>
      <c r="P32" s="65"/>
    </row>
    <row r="33" spans="1:16" ht="9.75" customHeight="1" thickTop="1" x14ac:dyDescent="0.2">
      <c r="A33" s="9"/>
      <c r="B33" s="20"/>
      <c r="D33" s="47"/>
      <c r="E33" s="21"/>
      <c r="F33" s="14"/>
      <c r="I33" s="68"/>
      <c r="L33" s="65"/>
      <c r="M33" s="65"/>
      <c r="O33" s="65"/>
      <c r="P33" s="65"/>
    </row>
    <row r="34" spans="1:16" x14ac:dyDescent="0.2">
      <c r="A34" s="51" t="s">
        <v>23</v>
      </c>
      <c r="B34" s="50"/>
      <c r="C34" s="50"/>
      <c r="D34" s="50"/>
      <c r="E34"/>
      <c r="I34" s="68"/>
      <c r="L34" s="65"/>
      <c r="M34" s="65"/>
      <c r="O34" s="65"/>
      <c r="P34" s="65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8"/>
      <c r="L35" s="65"/>
      <c r="M35" s="65"/>
      <c r="O35" s="65"/>
      <c r="P35" s="65"/>
    </row>
    <row r="36" spans="1:16" x14ac:dyDescent="0.2">
      <c r="A36" s="41" t="s">
        <v>43</v>
      </c>
      <c r="E36" s="8"/>
      <c r="F36" s="8"/>
      <c r="I36" s="68"/>
      <c r="J36" s="4"/>
      <c r="L36" s="66"/>
      <c r="M36" s="65"/>
      <c r="O36" s="65"/>
      <c r="P36" s="65"/>
    </row>
    <row r="37" spans="1:16" x14ac:dyDescent="0.2">
      <c r="A37" s="44" t="s">
        <v>48</v>
      </c>
      <c r="I37" s="68"/>
      <c r="J37" s="4"/>
      <c r="L37" s="66"/>
      <c r="M37" s="65"/>
      <c r="O37" s="65"/>
      <c r="P37" s="65"/>
    </row>
    <row r="38" spans="1:16" x14ac:dyDescent="0.2">
      <c r="A38" s="44" t="s">
        <v>66</v>
      </c>
      <c r="D38" s="57">
        <f>E38+F38</f>
        <v>4983557.33</v>
      </c>
      <c r="E38" s="57">
        <f>'E-DDC-22'!H35</f>
        <v>3271207.0314119998</v>
      </c>
      <c r="F38" s="57">
        <f>'E-DDC-22'!I35</f>
        <v>1712350.298588</v>
      </c>
      <c r="I38" s="60"/>
      <c r="J38" s="60"/>
      <c r="K38" s="60"/>
      <c r="L38" s="66"/>
      <c r="M38" s="66"/>
      <c r="O38" s="65"/>
      <c r="P38" s="65"/>
    </row>
    <row r="39" spans="1:16" x14ac:dyDescent="0.2">
      <c r="A39" s="44"/>
      <c r="D39" s="88"/>
      <c r="E39" s="88"/>
      <c r="F39" s="88"/>
      <c r="H39" s="8"/>
      <c r="I39" s="59"/>
      <c r="J39" s="58"/>
      <c r="K39" s="58"/>
      <c r="L39" s="4"/>
      <c r="O39" s="65"/>
      <c r="P39" s="65"/>
    </row>
    <row r="40" spans="1:16" ht="13.5" thickBot="1" x14ac:dyDescent="0.25">
      <c r="A40" s="5"/>
      <c r="D40" s="9"/>
      <c r="E40" s="61"/>
      <c r="F40" s="61"/>
      <c r="I40" s="4"/>
      <c r="J40" s="4"/>
      <c r="K40" s="4"/>
      <c r="L40" s="4"/>
    </row>
    <row r="41" spans="1:16" ht="14.25" thickTop="1" thickBot="1" x14ac:dyDescent="0.25">
      <c r="A41" s="44" t="s">
        <v>67</v>
      </c>
      <c r="D41" s="62">
        <f>D38</f>
        <v>4983557.33</v>
      </c>
      <c r="E41" s="89">
        <f>E38</f>
        <v>3271207.0314119998</v>
      </c>
      <c r="F41" s="62">
        <f>F38</f>
        <v>1712350.298588</v>
      </c>
      <c r="G41" s="45"/>
      <c r="I41" s="4"/>
      <c r="J41" s="4"/>
      <c r="K41" s="4"/>
      <c r="L41" s="67"/>
    </row>
    <row r="42" spans="1:16" ht="13.5" thickTop="1" x14ac:dyDescent="0.2">
      <c r="A42" s="5"/>
      <c r="D42" s="45"/>
      <c r="E42" s="64"/>
      <c r="F42" s="64"/>
      <c r="I42" s="4"/>
      <c r="J42" s="4"/>
      <c r="K42" s="4"/>
      <c r="L42" s="4"/>
    </row>
    <row r="43" spans="1:16" x14ac:dyDescent="0.2">
      <c r="A43" s="45" t="s">
        <v>45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7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workbookViewId="0">
      <selection activeCell="K36" sqref="K36"/>
    </sheetView>
  </sheetViews>
  <sheetFormatPr defaultRowHeight="12.75" x14ac:dyDescent="0.2"/>
  <cols>
    <col min="1" max="1" width="14.85546875" style="69" customWidth="1"/>
    <col min="2" max="2" width="12.85546875" bestFit="1" customWidth="1"/>
    <col min="3" max="7" width="14" bestFit="1" customWidth="1"/>
    <col min="8" max="8" width="15" bestFit="1" customWidth="1"/>
    <col min="9" max="9" width="12.2851562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22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23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4" customFormat="1" hidden="1" x14ac:dyDescent="0.2">
      <c r="A5" s="76" t="s">
        <v>58</v>
      </c>
      <c r="B5" s="78" t="s">
        <v>59</v>
      </c>
      <c r="C5" s="78" t="s">
        <v>57</v>
      </c>
      <c r="D5" s="73" t="s">
        <v>54</v>
      </c>
      <c r="E5" s="73" t="s">
        <v>55</v>
      </c>
      <c r="F5" s="78" t="s">
        <v>56</v>
      </c>
    </row>
    <row r="6" spans="1:9" hidden="1" x14ac:dyDescent="0.2">
      <c r="A6" s="72">
        <v>201701</v>
      </c>
      <c r="B6" s="72" t="s">
        <v>52</v>
      </c>
      <c r="C6" s="72" t="s">
        <v>53</v>
      </c>
      <c r="D6" s="77">
        <v>260225.07</v>
      </c>
      <c r="E6" s="77">
        <v>135674.93</v>
      </c>
      <c r="F6" s="79">
        <f>SUM(D6:E6)</f>
        <v>395900</v>
      </c>
      <c r="H6" s="43"/>
    </row>
    <row r="7" spans="1:9" hidden="1" x14ac:dyDescent="0.2">
      <c r="A7" s="80">
        <v>201702</v>
      </c>
      <c r="B7" s="72">
        <v>540100</v>
      </c>
      <c r="C7" s="72" t="s">
        <v>53</v>
      </c>
      <c r="D7" s="77">
        <v>260225.07</v>
      </c>
      <c r="E7" s="77">
        <v>135674.93</v>
      </c>
      <c r="F7" s="79">
        <f t="shared" ref="F7:F17" si="0">SUM(D7:E7)</f>
        <v>395900</v>
      </c>
    </row>
    <row r="8" spans="1:9" hidden="1" x14ac:dyDescent="0.2">
      <c r="A8" s="72">
        <v>201703</v>
      </c>
      <c r="B8" s="72">
        <v>540100</v>
      </c>
      <c r="C8" s="72" t="s">
        <v>53</v>
      </c>
      <c r="D8" s="77">
        <v>260225.07</v>
      </c>
      <c r="E8" s="77">
        <v>135674.93</v>
      </c>
      <c r="F8" s="79">
        <f t="shared" si="0"/>
        <v>395900</v>
      </c>
    </row>
    <row r="9" spans="1:9" hidden="1" x14ac:dyDescent="0.2">
      <c r="A9" s="80">
        <v>201704</v>
      </c>
      <c r="B9" s="72">
        <v>540100</v>
      </c>
      <c r="C9" s="72" t="s">
        <v>53</v>
      </c>
      <c r="D9" s="77">
        <v>260225.07</v>
      </c>
      <c r="E9" s="77">
        <v>135674.93</v>
      </c>
      <c r="F9" s="79">
        <f t="shared" si="0"/>
        <v>395900</v>
      </c>
      <c r="G9" s="53"/>
      <c r="H9" s="53"/>
    </row>
    <row r="10" spans="1:9" hidden="1" x14ac:dyDescent="0.2">
      <c r="A10" s="72">
        <v>201705</v>
      </c>
      <c r="B10" s="72">
        <v>540100</v>
      </c>
      <c r="C10" s="72" t="s">
        <v>53</v>
      </c>
      <c r="D10" s="77">
        <v>260225.07</v>
      </c>
      <c r="E10" s="77">
        <v>135674.93</v>
      </c>
      <c r="F10" s="79">
        <f t="shared" si="0"/>
        <v>395900</v>
      </c>
      <c r="G10" s="53"/>
      <c r="H10" s="53"/>
    </row>
    <row r="11" spans="1:9" hidden="1" x14ac:dyDescent="0.2">
      <c r="A11" s="80">
        <v>201706</v>
      </c>
      <c r="B11" s="72">
        <v>540100</v>
      </c>
      <c r="C11" s="72" t="s">
        <v>53</v>
      </c>
      <c r="D11" s="77">
        <v>260225.07</v>
      </c>
      <c r="E11" s="77">
        <v>135674.93</v>
      </c>
      <c r="F11" s="79">
        <f t="shared" si="0"/>
        <v>395900</v>
      </c>
      <c r="G11" s="53"/>
      <c r="H11" s="53"/>
    </row>
    <row r="12" spans="1:9" hidden="1" x14ac:dyDescent="0.2">
      <c r="A12" s="72">
        <v>201707</v>
      </c>
      <c r="B12" s="72">
        <v>540100</v>
      </c>
      <c r="C12" s="72" t="s">
        <v>53</v>
      </c>
      <c r="D12" s="77">
        <v>272374.62</v>
      </c>
      <c r="E12" s="77">
        <v>142025.38</v>
      </c>
      <c r="F12" s="79">
        <f t="shared" si="0"/>
        <v>414400</v>
      </c>
      <c r="G12" s="54"/>
      <c r="H12" s="54"/>
    </row>
    <row r="13" spans="1:9" hidden="1" x14ac:dyDescent="0.2">
      <c r="A13" s="80">
        <v>201708</v>
      </c>
      <c r="B13" s="72">
        <v>540100</v>
      </c>
      <c r="C13" s="72" t="s">
        <v>53</v>
      </c>
      <c r="D13" s="77">
        <v>272374.62</v>
      </c>
      <c r="E13" s="77">
        <v>142025.38</v>
      </c>
      <c r="F13" s="79">
        <f t="shared" si="0"/>
        <v>414400</v>
      </c>
    </row>
    <row r="14" spans="1:9" hidden="1" x14ac:dyDescent="0.2">
      <c r="A14" s="72">
        <v>201709</v>
      </c>
      <c r="B14" s="72">
        <v>540100</v>
      </c>
      <c r="C14" s="72" t="s">
        <v>53</v>
      </c>
      <c r="D14" s="77">
        <v>272374.62</v>
      </c>
      <c r="E14" s="77">
        <v>142025.38</v>
      </c>
      <c r="F14" s="79">
        <f t="shared" si="0"/>
        <v>414400</v>
      </c>
      <c r="G14" s="33"/>
    </row>
    <row r="15" spans="1:9" hidden="1" x14ac:dyDescent="0.2">
      <c r="A15" s="80">
        <v>201710</v>
      </c>
      <c r="B15" s="72">
        <v>540100</v>
      </c>
      <c r="C15" s="72" t="s">
        <v>53</v>
      </c>
      <c r="D15" s="77">
        <v>272374.62</v>
      </c>
      <c r="E15" s="77">
        <v>142025.38</v>
      </c>
      <c r="F15" s="79">
        <f t="shared" si="0"/>
        <v>414400</v>
      </c>
      <c r="G15" s="56"/>
      <c r="H15" s="56"/>
    </row>
    <row r="16" spans="1:9" hidden="1" x14ac:dyDescent="0.2">
      <c r="A16" s="72">
        <v>201711</v>
      </c>
      <c r="B16" s="72">
        <v>540100</v>
      </c>
      <c r="C16" s="72" t="s">
        <v>53</v>
      </c>
      <c r="D16" s="77">
        <v>272374.62</v>
      </c>
      <c r="E16" s="77">
        <v>142025.38</v>
      </c>
      <c r="F16" s="79">
        <f t="shared" si="0"/>
        <v>414400</v>
      </c>
      <c r="G16" s="56"/>
      <c r="H16" s="56"/>
    </row>
    <row r="17" spans="1:9" hidden="1" x14ac:dyDescent="0.2">
      <c r="A17" s="80">
        <v>201712</v>
      </c>
      <c r="B17" s="72">
        <v>540100</v>
      </c>
      <c r="C17" s="72" t="s">
        <v>53</v>
      </c>
      <c r="D17" s="81">
        <v>272374.62</v>
      </c>
      <c r="E17" s="81">
        <v>142025.38</v>
      </c>
      <c r="F17" s="82">
        <f t="shared" si="0"/>
        <v>414400</v>
      </c>
      <c r="G17" s="56"/>
      <c r="H17" s="56"/>
    </row>
    <row r="18" spans="1:9" hidden="1" x14ac:dyDescent="0.2">
      <c r="C18" s="72" t="s">
        <v>60</v>
      </c>
      <c r="D18" s="75">
        <f>SUM(D6:D17)</f>
        <v>3195598.1400000006</v>
      </c>
      <c r="E18" s="75">
        <f t="shared" ref="E18:F18" si="1">SUM(E6:E17)</f>
        <v>1666201.8599999994</v>
      </c>
      <c r="F18" s="75">
        <f t="shared" si="1"/>
        <v>4861800</v>
      </c>
    </row>
    <row r="22" spans="1:9" ht="38.25" x14ac:dyDescent="0.2">
      <c r="A22" s="31" t="s">
        <v>24</v>
      </c>
      <c r="B22" s="31" t="s">
        <v>25</v>
      </c>
      <c r="C22" s="31" t="s">
        <v>26</v>
      </c>
      <c r="D22" s="31" t="s">
        <v>27</v>
      </c>
      <c r="E22" s="31" t="s">
        <v>28</v>
      </c>
      <c r="F22" s="31" t="s">
        <v>29</v>
      </c>
      <c r="G22" s="31" t="s">
        <v>30</v>
      </c>
      <c r="H22" s="31" t="s">
        <v>31</v>
      </c>
      <c r="I22" s="31" t="s">
        <v>32</v>
      </c>
    </row>
    <row r="23" spans="1:9" x14ac:dyDescent="0.2">
      <c r="A23" s="69">
        <v>2007</v>
      </c>
      <c r="B23" s="32" t="s">
        <v>33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9">
        <v>2008</v>
      </c>
      <c r="B24" s="32" t="s">
        <v>34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9">
        <v>2009</v>
      </c>
      <c r="B25" s="32" t="s">
        <v>35</v>
      </c>
      <c r="C25" s="7">
        <v>4000000</v>
      </c>
      <c r="D25" s="83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9">
        <v>2010</v>
      </c>
      <c r="B26" s="32" t="s">
        <v>36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9">
        <v>2011</v>
      </c>
      <c r="B27" s="32" t="s">
        <v>37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9">
        <v>2012</v>
      </c>
      <c r="B28" s="32" t="s">
        <v>38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9">
        <v>2013</v>
      </c>
      <c r="B29" s="32" t="s">
        <v>39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9">
        <v>2014</v>
      </c>
      <c r="B30" s="32" t="s">
        <v>40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9">
        <v>2015</v>
      </c>
      <c r="B31" s="32" t="s">
        <v>41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9">
        <v>2016</v>
      </c>
      <c r="B32" s="32" t="s">
        <v>42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11" x14ac:dyDescent="0.2">
      <c r="A33" s="70">
        <v>2017</v>
      </c>
      <c r="B33" s="32" t="s">
        <v>62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11" x14ac:dyDescent="0.2">
      <c r="A34" s="84">
        <v>2018</v>
      </c>
      <c r="B34" s="86" t="s">
        <v>63</v>
      </c>
      <c r="C34" s="7">
        <v>4000000</v>
      </c>
      <c r="D34" s="43">
        <f>E34/C34</f>
        <v>1.2244999999999999</v>
      </c>
      <c r="E34" s="33">
        <v>4898000</v>
      </c>
      <c r="F34" s="42">
        <v>0.65390000000000004</v>
      </c>
      <c r="G34" s="42">
        <f t="shared" ref="G34:G35" si="9">1-F34</f>
        <v>0.34609999999999996</v>
      </c>
      <c r="H34" s="7">
        <f t="shared" ref="H34" si="10">E34*F34</f>
        <v>3202802.2</v>
      </c>
      <c r="I34" s="7">
        <f t="shared" ref="I34:I35" si="11">E34*G34</f>
        <v>1695197.7999999998</v>
      </c>
    </row>
    <row r="35" spans="1:11" x14ac:dyDescent="0.2">
      <c r="A35" s="91">
        <v>2019</v>
      </c>
      <c r="B35" s="32" t="s">
        <v>65</v>
      </c>
      <c r="C35" s="7">
        <v>4000000</v>
      </c>
      <c r="D35" s="43">
        <f>E35/C35</f>
        <v>1.2458893325</v>
      </c>
      <c r="E35" s="33">
        <v>4983557.33</v>
      </c>
      <c r="F35" s="42">
        <v>0.65639999999999998</v>
      </c>
      <c r="G35" s="42">
        <f t="shared" si="9"/>
        <v>0.34360000000000002</v>
      </c>
      <c r="H35" s="7">
        <f>E35*F35</f>
        <v>3271207.0314119998</v>
      </c>
      <c r="I35" s="7">
        <f t="shared" si="11"/>
        <v>1712350.298588</v>
      </c>
    </row>
    <row r="36" spans="1:11" x14ac:dyDescent="0.2">
      <c r="A36" s="85"/>
      <c r="B36" s="86"/>
      <c r="C36" s="7"/>
      <c r="D36" s="43"/>
      <c r="E36" s="33"/>
      <c r="F36" s="42"/>
      <c r="G36" s="42"/>
      <c r="H36" s="7"/>
      <c r="I36" s="7"/>
      <c r="K36" s="99"/>
    </row>
    <row r="37" spans="1:11" ht="13.5" thickBot="1" x14ac:dyDescent="0.25">
      <c r="B37" s="86"/>
      <c r="C37" s="7"/>
      <c r="H37" s="35">
        <f>SUM(H23:H35)</f>
        <v>38215563.909211665</v>
      </c>
      <c r="I37" s="35">
        <f>SUM(I23:I35)</f>
        <v>20394193.391604338</v>
      </c>
    </row>
    <row r="41" spans="1:11" x14ac:dyDescent="0.2">
      <c r="A41" s="5"/>
      <c r="D41" s="87"/>
      <c r="E41" s="53"/>
      <c r="F41" s="54"/>
      <c r="G41" s="54"/>
      <c r="H41" s="53"/>
      <c r="I41" s="53"/>
    </row>
    <row r="42" spans="1:11" x14ac:dyDescent="0.2">
      <c r="A42" s="85"/>
      <c r="D42" s="87"/>
      <c r="E42" s="53"/>
      <c r="F42" s="54"/>
      <c r="G42" s="54"/>
      <c r="H42" s="53"/>
      <c r="I42" s="53"/>
    </row>
    <row r="43" spans="1:11" ht="57" customHeight="1" x14ac:dyDescent="0.2">
      <c r="A43" s="85"/>
      <c r="C43" s="98" t="s">
        <v>64</v>
      </c>
      <c r="D43" s="98"/>
      <c r="E43" s="98"/>
      <c r="F43" s="98"/>
      <c r="G43" s="98"/>
      <c r="H43" s="98"/>
      <c r="I43" s="98"/>
    </row>
    <row r="44" spans="1:11" ht="12.75" customHeight="1" x14ac:dyDescent="0.2">
      <c r="A44" s="85"/>
      <c r="C44" s="90"/>
      <c r="D44" s="90"/>
      <c r="E44" s="90"/>
      <c r="F44" s="90"/>
      <c r="G44" s="90"/>
      <c r="H44" s="90"/>
      <c r="I44" s="90"/>
    </row>
    <row r="45" spans="1:11" ht="12.75" customHeight="1" x14ac:dyDescent="0.2">
      <c r="A45" s="85"/>
      <c r="C45" s="90"/>
      <c r="D45" s="90"/>
      <c r="E45" s="90"/>
      <c r="F45" s="90"/>
      <c r="G45" s="90"/>
      <c r="H45" s="90"/>
      <c r="I45" s="90"/>
    </row>
    <row r="46" spans="1:11" ht="12.75" customHeight="1" x14ac:dyDescent="0.2">
      <c r="A46" s="85"/>
      <c r="C46" s="90"/>
      <c r="D46" s="90"/>
      <c r="E46" s="90"/>
      <c r="F46" s="90"/>
      <c r="G46" s="90"/>
      <c r="H46" s="90"/>
      <c r="I46" s="90"/>
    </row>
    <row r="47" spans="1:11" ht="12.75" customHeight="1" x14ac:dyDescent="0.2">
      <c r="A47" s="85"/>
      <c r="C47" s="90"/>
      <c r="D47" s="90"/>
      <c r="E47" s="90"/>
      <c r="F47" s="90"/>
      <c r="G47" s="90"/>
      <c r="H47" s="90"/>
      <c r="I47" s="90"/>
    </row>
    <row r="48" spans="1:11" ht="12.75" customHeight="1" x14ac:dyDescent="0.2">
      <c r="A48" s="85"/>
      <c r="C48" s="90"/>
      <c r="D48" s="90"/>
      <c r="E48" s="90"/>
      <c r="F48" s="90"/>
      <c r="G48" s="90"/>
      <c r="H48" s="90"/>
      <c r="I48" s="90"/>
    </row>
    <row r="49" spans="1:9" ht="12.75" customHeight="1" x14ac:dyDescent="0.2">
      <c r="A49" s="85"/>
      <c r="C49" s="90"/>
      <c r="D49" s="90"/>
      <c r="E49" s="90"/>
      <c r="F49" s="90"/>
      <c r="G49" s="90"/>
      <c r="H49" s="90"/>
      <c r="I49" s="90"/>
    </row>
  </sheetData>
  <mergeCells count="1">
    <mergeCell ref="C43:I43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3E7968-D002-42E1-A757-4A6757E4854C}"/>
</file>

<file path=customXml/itemProps2.xml><?xml version="1.0" encoding="utf-8"?>
<ds:datastoreItem xmlns:ds="http://schemas.openxmlformats.org/officeDocument/2006/customXml" ds:itemID="{35EEB14D-D88C-485B-BDAF-2FB8B824916B}"/>
</file>

<file path=customXml/itemProps3.xml><?xml version="1.0" encoding="utf-8"?>
<ds:datastoreItem xmlns:ds="http://schemas.openxmlformats.org/officeDocument/2006/customXml" ds:itemID="{09E46DCE-5C72-4653-A5F8-77C58CAC6B18}"/>
</file>

<file path=customXml/itemProps4.xml><?xml version="1.0" encoding="utf-8"?>
<ds:datastoreItem xmlns:ds="http://schemas.openxmlformats.org/officeDocument/2006/customXml" ds:itemID="{BFF71485-C003-419C-A14E-E4E3AD5BA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2019-03-06T01:39:35Z</cp:lastPrinted>
  <dcterms:created xsi:type="dcterms:W3CDTF">2008-02-08T22:02:15Z</dcterms:created>
  <dcterms:modified xsi:type="dcterms:W3CDTF">2020-04-17T00:58:23Z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