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Supply Resource Planning\Weather Normalization\Weather Normalization\2023\"/>
    </mc:Choice>
  </mc:AlternateContent>
  <xr:revisionPtr revIDLastSave="0" documentId="13_ncr:1_{E5BB46D0-D769-445D-A60C-A7439CC75C65}" xr6:coauthVersionLast="47" xr6:coauthVersionMax="47" xr10:uidLastSave="{00000000-0000-0000-0000-000000000000}"/>
  <bookViews>
    <workbookView xWindow="14715" yWindow="16080" windowWidth="29040" windowHeight="16440" tabRatio="877" activeTab="10" xr2:uid="{00000000-000D-0000-FFFF-FFFF00000000}"/>
  </bookViews>
  <sheets>
    <sheet name="Summary - 65" sheetId="1" r:id="rId1"/>
    <sheet name="Summary - 60" sheetId="4" r:id="rId2"/>
    <sheet name="Data" sheetId="2" r:id="rId3"/>
    <sheet name="Normals" sheetId="3" r:id="rId4"/>
    <sheet name="503 - 65" sheetId="5" state="hidden" r:id="rId5"/>
    <sheet name="1981-2010 Normals --&gt;" sheetId="19" state="hidden" r:id="rId6"/>
    <sheet name="503 - 60a" sheetId="6" state="hidden" r:id="rId7"/>
    <sheet name="504 - 65" sheetId="7" state="hidden" r:id="rId8"/>
    <sheet name="504 - 60a" sheetId="8" state="hidden" r:id="rId9"/>
    <sheet name="1991-2020 Normals --&gt;" sheetId="13" r:id="rId10"/>
    <sheet name="503 - 60b" sheetId="14" r:id="rId11"/>
    <sheet name="504 - 60b" sheetId="15" r:id="rId12"/>
    <sheet name="101 - 65" sheetId="9" state="hidden" r:id="rId13"/>
    <sheet name="101 - 60" sheetId="10" state="hidden" r:id="rId14"/>
    <sheet name="104 - 65" sheetId="11" state="hidden" r:id="rId15"/>
    <sheet name="104 - 60" sheetId="12" state="hidden" r:id="rId16"/>
  </sheets>
  <externalReferences>
    <externalReference r:id="rId17"/>
    <externalReference r:id="rId18"/>
  </externalReferences>
  <definedNames>
    <definedName name="first_day">'[1]Historic Data'!$K$3</definedName>
    <definedName name="_xlnm.Print_Area" localSheetId="1">'Summary - 60'!$G$2:$N$35,'Summary - 60'!$Z$2:$AG$56</definedName>
    <definedName name="_xlnm.Print_Area" localSheetId="0">'Summary - 65'!$G$2:$N$35,'Summary - 65'!$Z$2:$AG$56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4" l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21" i="15" l="1"/>
  <c r="A22" i="15" s="1"/>
  <c r="Q4" i="15"/>
  <c r="X4" i="15" s="1"/>
  <c r="Y4" i="15" s="1"/>
  <c r="C21" i="14"/>
  <c r="Q4" i="14"/>
  <c r="X19" i="14" s="1"/>
  <c r="R4" i="15" l="1"/>
  <c r="Q5" i="15"/>
  <c r="X20" i="15" s="1"/>
  <c r="Y20" i="15" s="1"/>
  <c r="X19" i="15"/>
  <c r="Y19" i="15" s="1"/>
  <c r="C22" i="15"/>
  <c r="A23" i="15"/>
  <c r="D21" i="15"/>
  <c r="X5" i="15"/>
  <c r="Y5" i="15" s="1"/>
  <c r="R5" i="15"/>
  <c r="Q19" i="15"/>
  <c r="R19" i="15" s="1"/>
  <c r="C21" i="15"/>
  <c r="Y19" i="14"/>
  <c r="AE19" i="14"/>
  <c r="Q5" i="14"/>
  <c r="Q19" i="14"/>
  <c r="R19" i="14" s="1"/>
  <c r="R4" i="14"/>
  <c r="X4" i="14"/>
  <c r="A5" i="2"/>
  <c r="C5" i="2" l="1"/>
  <c r="E5" i="2"/>
  <c r="B5" i="2"/>
  <c r="AL4" i="14" s="1"/>
  <c r="D5" i="2"/>
  <c r="J5" i="2"/>
  <c r="Q20" i="15"/>
  <c r="R20" i="15" s="1"/>
  <c r="Q6" i="15"/>
  <c r="X6" i="15" s="1"/>
  <c r="Y6" i="15" s="1"/>
  <c r="T4" i="15"/>
  <c r="S4" i="15"/>
  <c r="C22" i="14"/>
  <c r="D21" i="14"/>
  <c r="V4" i="14" s="1"/>
  <c r="V4" i="15"/>
  <c r="C23" i="14"/>
  <c r="U4" i="15"/>
  <c r="A24" i="15"/>
  <c r="C23" i="15"/>
  <c r="D22" i="15"/>
  <c r="U5" i="15" s="1"/>
  <c r="X20" i="14"/>
  <c r="R5" i="14"/>
  <c r="Q20" i="14"/>
  <c r="R20" i="14" s="1"/>
  <c r="X5" i="14"/>
  <c r="Q6" i="14"/>
  <c r="Y4" i="14"/>
  <c r="AE4" i="14"/>
  <c r="AK5" i="2"/>
  <c r="A6" i="2"/>
  <c r="AB5" i="2"/>
  <c r="S5" i="2"/>
  <c r="K21" i="4"/>
  <c r="K15" i="4"/>
  <c r="AE5" i="2" l="1"/>
  <c r="AH4" i="15" s="1"/>
  <c r="AC5" i="2"/>
  <c r="AF4" i="15" s="1"/>
  <c r="AF5" i="2"/>
  <c r="AI4" i="15" s="1"/>
  <c r="AD5" i="2"/>
  <c r="R6" i="15"/>
  <c r="X21" i="15"/>
  <c r="Y21" i="15" s="1"/>
  <c r="Q21" i="15"/>
  <c r="R21" i="15" s="1"/>
  <c r="Q7" i="15"/>
  <c r="X22" i="15" s="1"/>
  <c r="Y22" i="15" s="1"/>
  <c r="B6" i="2"/>
  <c r="C6" i="2"/>
  <c r="D6" i="2"/>
  <c r="E6" i="2"/>
  <c r="T5" i="2"/>
  <c r="W5" i="2"/>
  <c r="AI4" i="14" s="1"/>
  <c r="U5" i="2"/>
  <c r="V5" i="2"/>
  <c r="K5" i="2"/>
  <c r="L5" i="2"/>
  <c r="N5" i="2"/>
  <c r="M5" i="2"/>
  <c r="T4" i="14"/>
  <c r="AG4" i="14" s="1"/>
  <c r="S4" i="14"/>
  <c r="U4" i="14"/>
  <c r="D22" i="14"/>
  <c r="T5" i="15"/>
  <c r="V5" i="15"/>
  <c r="S5" i="15"/>
  <c r="A25" i="15"/>
  <c r="C24" i="15"/>
  <c r="D23" i="15"/>
  <c r="U6" i="15" s="1"/>
  <c r="Q21" i="14"/>
  <c r="R21" i="14" s="1"/>
  <c r="R6" i="14"/>
  <c r="X21" i="14"/>
  <c r="X6" i="14"/>
  <c r="Q7" i="14"/>
  <c r="Y5" i="14"/>
  <c r="AE5" i="14"/>
  <c r="C24" i="14"/>
  <c r="D23" i="14"/>
  <c r="AE20" i="14"/>
  <c r="Y20" i="14"/>
  <c r="AG4" i="15"/>
  <c r="S6" i="2"/>
  <c r="AB6" i="2"/>
  <c r="A7" i="2"/>
  <c r="J6" i="2"/>
  <c r="AT5" i="2"/>
  <c r="A20" i="7"/>
  <c r="Q4" i="7"/>
  <c r="Q5" i="7" s="1"/>
  <c r="A20" i="5"/>
  <c r="C20" i="5" s="1"/>
  <c r="Q4" i="5"/>
  <c r="AF4" i="14" l="1"/>
  <c r="AL4" i="15"/>
  <c r="X7" i="15"/>
  <c r="Y7" i="15" s="1"/>
  <c r="R7" i="15"/>
  <c r="Q22" i="15"/>
  <c r="R22" i="15" s="1"/>
  <c r="AH4" i="14"/>
  <c r="Q8" i="15"/>
  <c r="R8" i="15" s="1"/>
  <c r="AW5" i="2"/>
  <c r="AU5" i="2"/>
  <c r="Z4" i="14" s="1"/>
  <c r="AX5" i="2"/>
  <c r="AV5" i="2"/>
  <c r="AC6" i="2"/>
  <c r="AF5" i="15" s="1"/>
  <c r="AD6" i="2"/>
  <c r="AE6" i="2"/>
  <c r="AH5" i="15" s="1"/>
  <c r="AF6" i="2"/>
  <c r="AI5" i="15" s="1"/>
  <c r="AL5" i="14"/>
  <c r="AN4" i="15"/>
  <c r="T6" i="2"/>
  <c r="U6" i="2"/>
  <c r="V6" i="2"/>
  <c r="W6" i="2"/>
  <c r="E7" i="2"/>
  <c r="B7" i="2"/>
  <c r="C7" i="2"/>
  <c r="D7" i="2"/>
  <c r="K6" i="2"/>
  <c r="L6" i="2"/>
  <c r="M6" i="2"/>
  <c r="N6" i="2"/>
  <c r="AG5" i="15"/>
  <c r="S6" i="15"/>
  <c r="T6" i="15"/>
  <c r="V6" i="15"/>
  <c r="D24" i="15"/>
  <c r="S7" i="15" s="1"/>
  <c r="A26" i="15"/>
  <c r="C25" i="15"/>
  <c r="X22" i="14"/>
  <c r="R7" i="14"/>
  <c r="Q22" i="14"/>
  <c r="R22" i="14" s="1"/>
  <c r="Q8" i="14"/>
  <c r="X7" i="14"/>
  <c r="Y6" i="14"/>
  <c r="AE6" i="14"/>
  <c r="AE21" i="14"/>
  <c r="Y21" i="14"/>
  <c r="C25" i="14"/>
  <c r="D24" i="14"/>
  <c r="J7" i="2"/>
  <c r="S7" i="2"/>
  <c r="A8" i="2"/>
  <c r="AB7" i="2"/>
  <c r="AT6" i="2"/>
  <c r="AK6" i="2"/>
  <c r="A21" i="5"/>
  <c r="A22" i="5" s="1"/>
  <c r="A21" i="7"/>
  <c r="D20" i="7" s="1"/>
  <c r="C20" i="7"/>
  <c r="R4" i="7"/>
  <c r="Q20" i="7"/>
  <c r="R20" i="7" s="1"/>
  <c r="X5" i="7"/>
  <c r="Y5" i="7" s="1"/>
  <c r="X20" i="7"/>
  <c r="Y20" i="7" s="1"/>
  <c r="R5" i="7"/>
  <c r="Q19" i="7"/>
  <c r="R19" i="7" s="1"/>
  <c r="X19" i="7"/>
  <c r="Y19" i="7" s="1"/>
  <c r="X4" i="7"/>
  <c r="Y4" i="7" s="1"/>
  <c r="Q6" i="7"/>
  <c r="X19" i="5"/>
  <c r="Y19" i="5" s="1"/>
  <c r="X4" i="5"/>
  <c r="Y4" i="5" s="1"/>
  <c r="R4" i="5"/>
  <c r="Q5" i="5"/>
  <c r="Q19" i="5"/>
  <c r="R19" i="5" s="1"/>
  <c r="AN4" i="14" l="1"/>
  <c r="AM4" i="14" s="1"/>
  <c r="AM4" i="15"/>
  <c r="Q9" i="15"/>
  <c r="Q23" i="15"/>
  <c r="R23" i="15" s="1"/>
  <c r="X8" i="15"/>
  <c r="Y8" i="15" s="1"/>
  <c r="X23" i="15"/>
  <c r="Y23" i="15" s="1"/>
  <c r="AL5" i="15"/>
  <c r="AD7" i="2"/>
  <c r="AF7" i="2"/>
  <c r="AC7" i="2"/>
  <c r="AF6" i="15" s="1"/>
  <c r="AE7" i="2"/>
  <c r="AL6" i="14"/>
  <c r="AU6" i="2"/>
  <c r="AV6" i="2"/>
  <c r="AW6" i="2"/>
  <c r="AX6" i="2"/>
  <c r="T7" i="2"/>
  <c r="V7" i="2"/>
  <c r="W7" i="2"/>
  <c r="U7" i="2"/>
  <c r="B8" i="2"/>
  <c r="C8" i="2"/>
  <c r="D8" i="2"/>
  <c r="E8" i="2"/>
  <c r="M7" i="2"/>
  <c r="N7" i="2"/>
  <c r="K7" i="2"/>
  <c r="L7" i="2"/>
  <c r="AG6" i="15"/>
  <c r="Z4" i="15"/>
  <c r="S19" i="15" s="1"/>
  <c r="Z19" i="15" s="1"/>
  <c r="AF19" i="15" s="1"/>
  <c r="S19" i="14"/>
  <c r="T7" i="15"/>
  <c r="U7" i="15"/>
  <c r="V7" i="15"/>
  <c r="AC4" i="15"/>
  <c r="V19" i="15" s="1"/>
  <c r="AC19" i="15" s="1"/>
  <c r="AI19" i="15" s="1"/>
  <c r="AC4" i="14"/>
  <c r="V19" i="14" s="1"/>
  <c r="AC19" i="14" s="1"/>
  <c r="AI19" i="14" s="1"/>
  <c r="AB4" i="15"/>
  <c r="U19" i="15" s="1"/>
  <c r="AB19" i="15" s="1"/>
  <c r="AH19" i="15" s="1"/>
  <c r="AB4" i="14"/>
  <c r="U19" i="14" s="1"/>
  <c r="AB19" i="14" s="1"/>
  <c r="AH19" i="14" s="1"/>
  <c r="AA4" i="15"/>
  <c r="T19" i="15" s="1"/>
  <c r="AA19" i="15" s="1"/>
  <c r="AG19" i="15" s="1"/>
  <c r="AA4" i="14"/>
  <c r="T19" i="14" s="1"/>
  <c r="AA19" i="14" s="1"/>
  <c r="AG19" i="14" s="1"/>
  <c r="AN5" i="15"/>
  <c r="Q24" i="15"/>
  <c r="R24" i="15" s="1"/>
  <c r="X9" i="15"/>
  <c r="Y9" i="15" s="1"/>
  <c r="X24" i="15"/>
  <c r="Y24" i="15" s="1"/>
  <c r="Q10" i="15"/>
  <c r="R9" i="15"/>
  <c r="D25" i="15"/>
  <c r="T8" i="15" s="1"/>
  <c r="A27" i="15"/>
  <c r="C26" i="15"/>
  <c r="Y7" i="14"/>
  <c r="AE7" i="14"/>
  <c r="Q23" i="14"/>
  <c r="R23" i="14" s="1"/>
  <c r="X23" i="14"/>
  <c r="Q9" i="14"/>
  <c r="R8" i="14"/>
  <c r="X8" i="14"/>
  <c r="AE22" i="14"/>
  <c r="Y22" i="14"/>
  <c r="C26" i="14"/>
  <c r="D25" i="14"/>
  <c r="AT7" i="2"/>
  <c r="AK7" i="2"/>
  <c r="C21" i="5"/>
  <c r="AI6" i="15"/>
  <c r="AH6" i="15"/>
  <c r="AB8" i="2"/>
  <c r="A9" i="2"/>
  <c r="J8" i="2"/>
  <c r="S8" i="2"/>
  <c r="D20" i="5"/>
  <c r="S4" i="5" s="1" a="1"/>
  <c r="S4" i="5" s="1"/>
  <c r="A22" i="7"/>
  <c r="C22" i="7" s="1"/>
  <c r="C21" i="7"/>
  <c r="V4" i="7"/>
  <c r="U4" i="7"/>
  <c r="S4" i="7"/>
  <c r="T4" i="7"/>
  <c r="X21" i="7"/>
  <c r="Y21" i="7" s="1"/>
  <c r="Q7" i="7"/>
  <c r="Q21" i="7"/>
  <c r="R21" i="7" s="1"/>
  <c r="X6" i="7"/>
  <c r="Y6" i="7" s="1"/>
  <c r="R6" i="7"/>
  <c r="X5" i="5"/>
  <c r="Y5" i="5" s="1"/>
  <c r="X20" i="5"/>
  <c r="Y20" i="5" s="1"/>
  <c r="R5" i="5"/>
  <c r="Q6" i="5"/>
  <c r="Q20" i="5"/>
  <c r="R20" i="5" s="1"/>
  <c r="A23" i="5"/>
  <c r="D21" i="5"/>
  <c r="C22" i="5"/>
  <c r="AM5" i="15" l="1"/>
  <c r="AL6" i="15"/>
  <c r="AV7" i="2"/>
  <c r="AX7" i="2"/>
  <c r="AU7" i="2"/>
  <c r="AW7" i="2"/>
  <c r="AL7" i="14"/>
  <c r="AC8" i="2"/>
  <c r="AF7" i="15" s="1"/>
  <c r="AD8" i="2"/>
  <c r="AG7" i="15" s="1"/>
  <c r="AE8" i="2"/>
  <c r="AH7" i="15" s="1"/>
  <c r="AF8" i="2"/>
  <c r="T8" i="2"/>
  <c r="U8" i="2"/>
  <c r="V8" i="2"/>
  <c r="W8" i="2"/>
  <c r="K8" i="2"/>
  <c r="L8" i="2"/>
  <c r="M8" i="2"/>
  <c r="N8" i="2"/>
  <c r="B9" i="2"/>
  <c r="D9" i="2"/>
  <c r="E9" i="2"/>
  <c r="C9" i="2"/>
  <c r="AI7" i="15"/>
  <c r="Z19" i="14"/>
  <c r="AF19" i="14" s="1"/>
  <c r="AC5" i="15"/>
  <c r="V20" i="15" s="1"/>
  <c r="AC20" i="15" s="1"/>
  <c r="AI20" i="15" s="1"/>
  <c r="U8" i="15"/>
  <c r="AA5" i="15"/>
  <c r="T20" i="15" s="1"/>
  <c r="AA20" i="15" s="1"/>
  <c r="AG20" i="15" s="1"/>
  <c r="V8" i="15"/>
  <c r="Z5" i="15"/>
  <c r="S20" i="15" s="1"/>
  <c r="Z20" i="15" s="1"/>
  <c r="AF20" i="15" s="1"/>
  <c r="S8" i="15"/>
  <c r="AB5" i="15"/>
  <c r="U20" i="15" s="1"/>
  <c r="AB20" i="15" s="1"/>
  <c r="AH20" i="15" s="1"/>
  <c r="Q25" i="15"/>
  <c r="R25" i="15" s="1"/>
  <c r="Q11" i="15"/>
  <c r="R10" i="15"/>
  <c r="X25" i="15"/>
  <c r="Y25" i="15" s="1"/>
  <c r="X10" i="15"/>
  <c r="Y10" i="15" s="1"/>
  <c r="C27" i="15"/>
  <c r="D26" i="15"/>
  <c r="A28" i="15"/>
  <c r="AN6" i="15"/>
  <c r="AM6" i="15" s="1"/>
  <c r="Y8" i="14"/>
  <c r="AE8" i="14"/>
  <c r="X24" i="14"/>
  <c r="R9" i="14"/>
  <c r="Q24" i="14"/>
  <c r="R24" i="14" s="1"/>
  <c r="Q10" i="14"/>
  <c r="X9" i="14"/>
  <c r="Y23" i="14"/>
  <c r="AE23" i="14"/>
  <c r="C27" i="14"/>
  <c r="D26" i="14"/>
  <c r="A23" i="7"/>
  <c r="A24" i="7" s="1"/>
  <c r="AK8" i="2"/>
  <c r="T4" i="5"/>
  <c r="U4" i="5"/>
  <c r="AB9" i="2"/>
  <c r="J9" i="2"/>
  <c r="A10" i="2"/>
  <c r="S9" i="2"/>
  <c r="V4" i="5"/>
  <c r="AT8" i="2"/>
  <c r="D21" i="7"/>
  <c r="U5" i="7" s="1"/>
  <c r="U5" i="5"/>
  <c r="V5" i="5"/>
  <c r="S5" i="5"/>
  <c r="T5" i="5"/>
  <c r="Q8" i="7"/>
  <c r="X22" i="7"/>
  <c r="Y22" i="7" s="1"/>
  <c r="X7" i="7"/>
  <c r="Y7" i="7" s="1"/>
  <c r="R7" i="7"/>
  <c r="Q22" i="7"/>
  <c r="R22" i="7" s="1"/>
  <c r="Q21" i="5"/>
  <c r="R21" i="5" s="1"/>
  <c r="X6" i="5"/>
  <c r="Y6" i="5" s="1"/>
  <c r="R6" i="5"/>
  <c r="X21" i="5"/>
  <c r="Y21" i="5" s="1"/>
  <c r="Q7" i="5"/>
  <c r="C23" i="5"/>
  <c r="D22" i="5"/>
  <c r="A24" i="5"/>
  <c r="AU8" i="2" l="1"/>
  <c r="AV8" i="2"/>
  <c r="AW8" i="2"/>
  <c r="AX8" i="2"/>
  <c r="S5" i="7"/>
  <c r="AL7" i="15"/>
  <c r="AD9" i="2"/>
  <c r="AG8" i="15" s="1"/>
  <c r="AF9" i="2"/>
  <c r="AI8" i="15" s="1"/>
  <c r="AC9" i="2"/>
  <c r="AF8" i="15" s="1"/>
  <c r="AE9" i="2"/>
  <c r="AH8" i="15" s="1"/>
  <c r="AL8" i="14"/>
  <c r="T5" i="7"/>
  <c r="B10" i="2"/>
  <c r="C10" i="2"/>
  <c r="D10" i="2"/>
  <c r="E10" i="2"/>
  <c r="V9" i="2"/>
  <c r="W9" i="2"/>
  <c r="T9" i="2"/>
  <c r="U9" i="2"/>
  <c r="M9" i="2"/>
  <c r="K9" i="2"/>
  <c r="N9" i="2"/>
  <c r="L9" i="2"/>
  <c r="D22" i="7"/>
  <c r="V6" i="7" s="1"/>
  <c r="C23" i="7"/>
  <c r="AB6" i="15"/>
  <c r="U21" i="15" s="1"/>
  <c r="AB21" i="15" s="1"/>
  <c r="AH21" i="15" s="1"/>
  <c r="AA6" i="15"/>
  <c r="T21" i="15" s="1"/>
  <c r="AA21" i="15" s="1"/>
  <c r="AG21" i="15" s="1"/>
  <c r="Z6" i="15"/>
  <c r="S21" i="15" s="1"/>
  <c r="Z21" i="15" s="1"/>
  <c r="AF21" i="15" s="1"/>
  <c r="V9" i="15"/>
  <c r="S9" i="15"/>
  <c r="V5" i="7"/>
  <c r="T9" i="15"/>
  <c r="AC6" i="15"/>
  <c r="V21" i="15" s="1"/>
  <c r="AC21" i="15" s="1"/>
  <c r="AI21" i="15" s="1"/>
  <c r="U9" i="15"/>
  <c r="AN7" i="15"/>
  <c r="Q12" i="15"/>
  <c r="R11" i="15"/>
  <c r="Q26" i="15"/>
  <c r="R26" i="15" s="1"/>
  <c r="X11" i="15"/>
  <c r="Y11" i="15" s="1"/>
  <c r="X26" i="15"/>
  <c r="Y26" i="15" s="1"/>
  <c r="D27" i="15"/>
  <c r="T10" i="15" s="1"/>
  <c r="C28" i="15"/>
  <c r="A29" i="15"/>
  <c r="Y9" i="14"/>
  <c r="AE9" i="14"/>
  <c r="Q25" i="14"/>
  <c r="R25" i="14" s="1"/>
  <c r="R10" i="14"/>
  <c r="X25" i="14"/>
  <c r="X10" i="14"/>
  <c r="Q11" i="14"/>
  <c r="C28" i="14"/>
  <c r="D27" i="14"/>
  <c r="AE24" i="14"/>
  <c r="Y24" i="14"/>
  <c r="AT9" i="2"/>
  <c r="S10" i="2"/>
  <c r="AB10" i="2"/>
  <c r="A11" i="2"/>
  <c r="J10" i="2"/>
  <c r="AK9" i="2"/>
  <c r="U6" i="5"/>
  <c r="S6" i="5"/>
  <c r="T6" i="5"/>
  <c r="V6" i="5"/>
  <c r="Q23" i="7"/>
  <c r="R23" i="7" s="1"/>
  <c r="Q9" i="7"/>
  <c r="X23" i="7"/>
  <c r="Y23" i="7" s="1"/>
  <c r="X8" i="7"/>
  <c r="Y8" i="7" s="1"/>
  <c r="R8" i="7"/>
  <c r="A25" i="7"/>
  <c r="D23" i="7"/>
  <c r="T7" i="7" s="1"/>
  <c r="C24" i="7"/>
  <c r="C24" i="5"/>
  <c r="D23" i="5"/>
  <c r="A25" i="5"/>
  <c r="X7" i="5"/>
  <c r="Y7" i="5" s="1"/>
  <c r="Q22" i="5"/>
  <c r="R22" i="5" s="1"/>
  <c r="R7" i="5"/>
  <c r="X22" i="5"/>
  <c r="Y22" i="5" s="1"/>
  <c r="Q8" i="5"/>
  <c r="AM7" i="15" l="1"/>
  <c r="U6" i="7"/>
  <c r="S6" i="7"/>
  <c r="AL8" i="15"/>
  <c r="AL9" i="14"/>
  <c r="AC10" i="2"/>
  <c r="AF9" i="15" s="1"/>
  <c r="AD10" i="2"/>
  <c r="AG9" i="15" s="1"/>
  <c r="AE10" i="2"/>
  <c r="AF10" i="2"/>
  <c r="AI9" i="15" s="1"/>
  <c r="AV9" i="2"/>
  <c r="AX9" i="2"/>
  <c r="AU9" i="2"/>
  <c r="AW9" i="2"/>
  <c r="T6" i="7"/>
  <c r="K10" i="2"/>
  <c r="L10" i="2"/>
  <c r="M10" i="2"/>
  <c r="N10" i="2"/>
  <c r="E11" i="2"/>
  <c r="D11" i="2"/>
  <c r="B11" i="2"/>
  <c r="C11" i="2"/>
  <c r="T10" i="2"/>
  <c r="U10" i="2"/>
  <c r="V10" i="2"/>
  <c r="W10" i="2"/>
  <c r="U10" i="15"/>
  <c r="AH9" i="15"/>
  <c r="AN8" i="15"/>
  <c r="AA7" i="15"/>
  <c r="T22" i="15" s="1"/>
  <c r="AA22" i="15" s="1"/>
  <c r="AG22" i="15" s="1"/>
  <c r="Z7" i="15"/>
  <c r="S22" i="15" s="1"/>
  <c r="Z22" i="15" s="1"/>
  <c r="AF22" i="15" s="1"/>
  <c r="V10" i="15"/>
  <c r="AB7" i="15"/>
  <c r="U22" i="15" s="1"/>
  <c r="AB22" i="15" s="1"/>
  <c r="AH22" i="15" s="1"/>
  <c r="S10" i="15"/>
  <c r="AC7" i="15"/>
  <c r="V22" i="15" s="1"/>
  <c r="AC22" i="15" s="1"/>
  <c r="AI22" i="15" s="1"/>
  <c r="A30" i="15"/>
  <c r="D28" i="15"/>
  <c r="S11" i="15" s="1"/>
  <c r="C29" i="15"/>
  <c r="X27" i="15"/>
  <c r="Y27" i="15" s="1"/>
  <c r="X12" i="15"/>
  <c r="Y12" i="15" s="1"/>
  <c r="Q27" i="15"/>
  <c r="R27" i="15" s="1"/>
  <c r="R12" i="15"/>
  <c r="Q13" i="15"/>
  <c r="Y10" i="14"/>
  <c r="AE10" i="14"/>
  <c r="Y25" i="14"/>
  <c r="AE25" i="14"/>
  <c r="X26" i="14"/>
  <c r="R11" i="14"/>
  <c r="Q26" i="14"/>
  <c r="R26" i="14" s="1"/>
  <c r="X11" i="14"/>
  <c r="Q12" i="14"/>
  <c r="C29" i="14"/>
  <c r="D28" i="14"/>
  <c r="AT10" i="2"/>
  <c r="AK10" i="2"/>
  <c r="J11" i="2"/>
  <c r="S11" i="2"/>
  <c r="AB11" i="2"/>
  <c r="A12" i="2"/>
  <c r="V7" i="7"/>
  <c r="S7" i="7"/>
  <c r="U7" i="7"/>
  <c r="U7" i="5"/>
  <c r="S7" i="5"/>
  <c r="T7" i="5"/>
  <c r="V7" i="5"/>
  <c r="C25" i="7"/>
  <c r="A26" i="7"/>
  <c r="D24" i="7"/>
  <c r="T8" i="7" s="1"/>
  <c r="Q10" i="7"/>
  <c r="Q24" i="7"/>
  <c r="R24" i="7" s="1"/>
  <c r="X9" i="7"/>
  <c r="Y9" i="7" s="1"/>
  <c r="X24" i="7"/>
  <c r="Y24" i="7" s="1"/>
  <c r="R9" i="7"/>
  <c r="X23" i="5"/>
  <c r="Y23" i="5" s="1"/>
  <c r="X8" i="5"/>
  <c r="Y8" i="5" s="1"/>
  <c r="R8" i="5"/>
  <c r="Q23" i="5"/>
  <c r="R23" i="5" s="1"/>
  <c r="Q9" i="5"/>
  <c r="A26" i="5"/>
  <c r="D24" i="5"/>
  <c r="C25" i="5"/>
  <c r="AM8" i="15" l="1"/>
  <c r="AL9" i="15"/>
  <c r="AU10" i="2"/>
  <c r="AV10" i="2"/>
  <c r="AW10" i="2"/>
  <c r="AX10" i="2"/>
  <c r="AD11" i="2"/>
  <c r="AF11" i="2"/>
  <c r="AI10" i="15" s="1"/>
  <c r="AC11" i="2"/>
  <c r="AF10" i="15" s="1"/>
  <c r="AE11" i="2"/>
  <c r="AL10" i="14"/>
  <c r="N11" i="2"/>
  <c r="K11" i="2"/>
  <c r="L11" i="2"/>
  <c r="M11" i="2"/>
  <c r="V11" i="2"/>
  <c r="W11" i="2"/>
  <c r="T11" i="2"/>
  <c r="U11" i="2"/>
  <c r="B12" i="2"/>
  <c r="C12" i="2"/>
  <c r="D12" i="2"/>
  <c r="E12" i="2"/>
  <c r="AG10" i="15"/>
  <c r="T11" i="15"/>
  <c r="Z8" i="15"/>
  <c r="S23" i="15" s="1"/>
  <c r="Z23" i="15" s="1"/>
  <c r="AF23" i="15" s="1"/>
  <c r="U11" i="15"/>
  <c r="V11" i="15"/>
  <c r="AC8" i="15"/>
  <c r="V23" i="15" s="1"/>
  <c r="AC23" i="15" s="1"/>
  <c r="AI23" i="15" s="1"/>
  <c r="AB8" i="15"/>
  <c r="U23" i="15" s="1"/>
  <c r="AB23" i="15" s="1"/>
  <c r="AH23" i="15" s="1"/>
  <c r="AA8" i="15"/>
  <c r="T23" i="15" s="1"/>
  <c r="AA23" i="15" s="1"/>
  <c r="AG23" i="15" s="1"/>
  <c r="AN9" i="15"/>
  <c r="AM9" i="15" s="1"/>
  <c r="X28" i="15"/>
  <c r="Y28" i="15" s="1"/>
  <c r="X13" i="15"/>
  <c r="Y13" i="15" s="1"/>
  <c r="R13" i="15"/>
  <c r="Q14" i="15"/>
  <c r="Q28" i="15"/>
  <c r="R28" i="15" s="1"/>
  <c r="C30" i="15"/>
  <c r="D29" i="15"/>
  <c r="A31" i="15"/>
  <c r="Q27" i="14"/>
  <c r="R27" i="14" s="1"/>
  <c r="X27" i="14"/>
  <c r="Q13" i="14"/>
  <c r="R12" i="14"/>
  <c r="X12" i="14"/>
  <c r="Y11" i="14"/>
  <c r="AE11" i="14"/>
  <c r="C30" i="14"/>
  <c r="D29" i="14"/>
  <c r="AE26" i="14"/>
  <c r="Y26" i="14"/>
  <c r="AB12" i="2"/>
  <c r="A13" i="2"/>
  <c r="J12" i="2"/>
  <c r="S12" i="2"/>
  <c r="AH10" i="15"/>
  <c r="AT11" i="2"/>
  <c r="AK11" i="2"/>
  <c r="U8" i="7"/>
  <c r="S8" i="7"/>
  <c r="U8" i="5"/>
  <c r="T8" i="5"/>
  <c r="V8" i="5"/>
  <c r="S8" i="5"/>
  <c r="V8" i="7"/>
  <c r="X25" i="7"/>
  <c r="Y25" i="7" s="1"/>
  <c r="Q11" i="7"/>
  <c r="Q25" i="7"/>
  <c r="R25" i="7" s="1"/>
  <c r="X10" i="7"/>
  <c r="Y10" i="7" s="1"/>
  <c r="R10" i="7"/>
  <c r="C26" i="7"/>
  <c r="A27" i="7"/>
  <c r="D25" i="7"/>
  <c r="V9" i="7" s="1"/>
  <c r="A27" i="5"/>
  <c r="D25" i="5"/>
  <c r="C26" i="5"/>
  <c r="X9" i="5"/>
  <c r="Y9" i="5" s="1"/>
  <c r="X24" i="5"/>
  <c r="Y24" i="5" s="1"/>
  <c r="R9" i="5"/>
  <c r="Q10" i="5"/>
  <c r="Q24" i="5"/>
  <c r="R24" i="5" s="1"/>
  <c r="AL10" i="15" l="1"/>
  <c r="AC12" i="2"/>
  <c r="AD12" i="2"/>
  <c r="AG11" i="15" s="1"/>
  <c r="AE12" i="2"/>
  <c r="AF12" i="2"/>
  <c r="AI11" i="15" s="1"/>
  <c r="AL11" i="14"/>
  <c r="AV11" i="2"/>
  <c r="AX11" i="2"/>
  <c r="AU11" i="2"/>
  <c r="AW11" i="2"/>
  <c r="B13" i="2"/>
  <c r="E13" i="2"/>
  <c r="C13" i="2"/>
  <c r="D13" i="2"/>
  <c r="K12" i="2"/>
  <c r="L12" i="2"/>
  <c r="M12" i="2"/>
  <c r="N12" i="2"/>
  <c r="T12" i="2"/>
  <c r="U12" i="2"/>
  <c r="V12" i="2"/>
  <c r="W12" i="2"/>
  <c r="AH11" i="15"/>
  <c r="AN10" i="15"/>
  <c r="AC9" i="15"/>
  <c r="V24" i="15" s="1"/>
  <c r="AC24" i="15" s="1"/>
  <c r="AI24" i="15" s="1"/>
  <c r="V12" i="15"/>
  <c r="AB9" i="15"/>
  <c r="U24" i="15" s="1"/>
  <c r="AB24" i="15" s="1"/>
  <c r="AH24" i="15" s="1"/>
  <c r="S12" i="15"/>
  <c r="T12" i="15"/>
  <c r="AA9" i="15"/>
  <c r="T24" i="15" s="1"/>
  <c r="AA24" i="15" s="1"/>
  <c r="AG24" i="15" s="1"/>
  <c r="Z9" i="15"/>
  <c r="S24" i="15" s="1"/>
  <c r="Z24" i="15" s="1"/>
  <c r="AF24" i="15" s="1"/>
  <c r="U12" i="15"/>
  <c r="X14" i="15"/>
  <c r="Y14" i="15" s="1"/>
  <c r="Q29" i="15"/>
  <c r="R29" i="15" s="1"/>
  <c r="Q15" i="15"/>
  <c r="R14" i="15"/>
  <c r="X29" i="15"/>
  <c r="Y29" i="15" s="1"/>
  <c r="D30" i="15"/>
  <c r="U13" i="15" s="1"/>
  <c r="C31" i="15"/>
  <c r="A32" i="15"/>
  <c r="Y12" i="14"/>
  <c r="AE12" i="14"/>
  <c r="C31" i="14"/>
  <c r="D30" i="14"/>
  <c r="X28" i="14"/>
  <c r="R13" i="14"/>
  <c r="Q28" i="14"/>
  <c r="R28" i="14" s="1"/>
  <c r="X13" i="14"/>
  <c r="Q14" i="14"/>
  <c r="Y27" i="14"/>
  <c r="AE27" i="14"/>
  <c r="AT12" i="2"/>
  <c r="AK12" i="2"/>
  <c r="AF11" i="15"/>
  <c r="AB13" i="2"/>
  <c r="J13" i="2"/>
  <c r="S13" i="2"/>
  <c r="A14" i="2"/>
  <c r="U9" i="7"/>
  <c r="T9" i="7"/>
  <c r="U9" i="5"/>
  <c r="V9" i="5"/>
  <c r="S9" i="5"/>
  <c r="T9" i="5"/>
  <c r="S9" i="7"/>
  <c r="Q12" i="7"/>
  <c r="X26" i="7"/>
  <c r="Y26" i="7" s="1"/>
  <c r="X11" i="7"/>
  <c r="Y11" i="7" s="1"/>
  <c r="R11" i="7"/>
  <c r="Q26" i="7"/>
  <c r="R26" i="7" s="1"/>
  <c r="A28" i="7"/>
  <c r="D26" i="7"/>
  <c r="T10" i="7" s="1"/>
  <c r="C27" i="7"/>
  <c r="C27" i="5"/>
  <c r="A28" i="5"/>
  <c r="D26" i="5"/>
  <c r="Q25" i="5"/>
  <c r="R25" i="5" s="1"/>
  <c r="X10" i="5"/>
  <c r="Y10" i="5" s="1"/>
  <c r="R10" i="5"/>
  <c r="Q11" i="5"/>
  <c r="X25" i="5"/>
  <c r="Y25" i="5" s="1"/>
  <c r="AM10" i="15" l="1"/>
  <c r="AL11" i="15"/>
  <c r="AU12" i="2"/>
  <c r="AV12" i="2"/>
  <c r="AW12" i="2"/>
  <c r="AX12" i="2"/>
  <c r="AL12" i="14"/>
  <c r="AD13" i="2"/>
  <c r="AF13" i="2"/>
  <c r="AI12" i="15" s="1"/>
  <c r="AC13" i="2"/>
  <c r="AE13" i="2"/>
  <c r="B14" i="2"/>
  <c r="C14" i="2"/>
  <c r="D14" i="2"/>
  <c r="E14" i="2"/>
  <c r="K13" i="2"/>
  <c r="M13" i="2"/>
  <c r="N13" i="2"/>
  <c r="L13" i="2"/>
  <c r="W13" i="2"/>
  <c r="T13" i="2"/>
  <c r="V13" i="2"/>
  <c r="U13" i="2"/>
  <c r="AF12" i="15"/>
  <c r="AG12" i="15"/>
  <c r="AN11" i="15"/>
  <c r="AM11" i="15" s="1"/>
  <c r="AC10" i="15"/>
  <c r="V25" i="15" s="1"/>
  <c r="AC25" i="15" s="1"/>
  <c r="AI25" i="15" s="1"/>
  <c r="V13" i="15"/>
  <c r="AA10" i="15"/>
  <c r="T25" i="15" s="1"/>
  <c r="AA25" i="15" s="1"/>
  <c r="AG25" i="15" s="1"/>
  <c r="Z10" i="15"/>
  <c r="S25" i="15" s="1"/>
  <c r="Z25" i="15" s="1"/>
  <c r="AF25" i="15" s="1"/>
  <c r="S13" i="15"/>
  <c r="T13" i="15"/>
  <c r="AB10" i="15"/>
  <c r="U25" i="15" s="1"/>
  <c r="AB25" i="15" s="1"/>
  <c r="AH25" i="15" s="1"/>
  <c r="A33" i="15"/>
  <c r="D32" i="15" s="1"/>
  <c r="C32" i="15"/>
  <c r="D31" i="15"/>
  <c r="S14" i="15" s="1"/>
  <c r="X30" i="15"/>
  <c r="Y30" i="15" s="1"/>
  <c r="Q30" i="15"/>
  <c r="R30" i="15" s="1"/>
  <c r="R15" i="15"/>
  <c r="X15" i="15"/>
  <c r="Y15" i="15" s="1"/>
  <c r="AE28" i="14"/>
  <c r="Y28" i="14"/>
  <c r="Y13" i="14"/>
  <c r="AE13" i="14"/>
  <c r="C32" i="14"/>
  <c r="AB5" i="14" s="1"/>
  <c r="D31" i="14"/>
  <c r="D32" i="14"/>
  <c r="Q29" i="14"/>
  <c r="R29" i="14" s="1"/>
  <c r="R14" i="14"/>
  <c r="X29" i="14"/>
  <c r="X14" i="14"/>
  <c r="Q15" i="14"/>
  <c r="S14" i="2"/>
  <c r="AB14" i="2"/>
  <c r="A15" i="2"/>
  <c r="J14" i="2"/>
  <c r="AT13" i="2"/>
  <c r="AK13" i="2"/>
  <c r="AH12" i="15"/>
  <c r="V10" i="7"/>
  <c r="S10" i="7"/>
  <c r="U10" i="7"/>
  <c r="U10" i="5"/>
  <c r="S10" i="5"/>
  <c r="T10" i="5"/>
  <c r="V10" i="5"/>
  <c r="Q27" i="7"/>
  <c r="R27" i="7" s="1"/>
  <c r="Q13" i="7"/>
  <c r="X27" i="7"/>
  <c r="Y27" i="7" s="1"/>
  <c r="X12" i="7"/>
  <c r="Y12" i="7" s="1"/>
  <c r="R12" i="7"/>
  <c r="A29" i="7"/>
  <c r="D27" i="7"/>
  <c r="S11" i="7" s="1"/>
  <c r="C28" i="7"/>
  <c r="X11" i="5"/>
  <c r="Y11" i="5" s="1"/>
  <c r="Q26" i="5"/>
  <c r="R26" i="5" s="1"/>
  <c r="R11" i="5"/>
  <c r="X26" i="5"/>
  <c r="Y26" i="5" s="1"/>
  <c r="Q12" i="5"/>
  <c r="C28" i="5"/>
  <c r="D27" i="5"/>
  <c r="A29" i="5"/>
  <c r="AL13" i="14" l="1"/>
  <c r="AL12" i="15"/>
  <c r="AC14" i="2"/>
  <c r="AD14" i="2"/>
  <c r="AG13" i="15" s="1"/>
  <c r="AE14" i="2"/>
  <c r="AH13" i="15" s="1"/>
  <c r="AF14" i="2"/>
  <c r="AI13" i="15" s="1"/>
  <c r="AV13" i="2"/>
  <c r="AX13" i="2"/>
  <c r="AU13" i="2"/>
  <c r="AW13" i="2"/>
  <c r="T14" i="2"/>
  <c r="U14" i="2"/>
  <c r="V14" i="2"/>
  <c r="W14" i="2"/>
  <c r="K14" i="2"/>
  <c r="L14" i="2"/>
  <c r="M14" i="2"/>
  <c r="N14" i="2"/>
  <c r="E15" i="2"/>
  <c r="B15" i="2"/>
  <c r="D15" i="2"/>
  <c r="C15" i="2"/>
  <c r="T14" i="15"/>
  <c r="AF13" i="15"/>
  <c r="V13" i="14"/>
  <c r="Z5" i="14"/>
  <c r="AB10" i="14"/>
  <c r="U13" i="14"/>
  <c r="Z8" i="14"/>
  <c r="V8" i="14"/>
  <c r="AI8" i="14" s="1"/>
  <c r="T6" i="14"/>
  <c r="AG6" i="14" s="1"/>
  <c r="AA5" i="14"/>
  <c r="S9" i="14"/>
  <c r="AF9" i="14" s="1"/>
  <c r="AC9" i="14"/>
  <c r="AC5" i="14"/>
  <c r="T13" i="14"/>
  <c r="S8" i="14"/>
  <c r="AF8" i="14" s="1"/>
  <c r="S12" i="14"/>
  <c r="AF12" i="14" s="1"/>
  <c r="S10" i="14"/>
  <c r="AF10" i="14" s="1"/>
  <c r="S13" i="14"/>
  <c r="T9" i="14"/>
  <c r="AG9" i="14" s="1"/>
  <c r="V6" i="14"/>
  <c r="AI6" i="14" s="1"/>
  <c r="AC6" i="14"/>
  <c r="S5" i="14"/>
  <c r="AF5" i="14" s="1"/>
  <c r="S7" i="14"/>
  <c r="AF7" i="14" s="1"/>
  <c r="T5" i="14"/>
  <c r="AG5" i="14" s="1"/>
  <c r="V5" i="14"/>
  <c r="AI5" i="14" s="1"/>
  <c r="S6" i="14"/>
  <c r="AF6" i="14" s="1"/>
  <c r="U5" i="14"/>
  <c r="AH5" i="14" s="1"/>
  <c r="U6" i="14"/>
  <c r="AH6" i="14" s="1"/>
  <c r="U7" i="14"/>
  <c r="AH7" i="14" s="1"/>
  <c r="Z10" i="14"/>
  <c r="T11" i="14"/>
  <c r="AG11" i="14" s="1"/>
  <c r="U10" i="14"/>
  <c r="AH10" i="14" s="1"/>
  <c r="V9" i="14"/>
  <c r="AI9" i="14" s="1"/>
  <c r="U11" i="14"/>
  <c r="AH11" i="14" s="1"/>
  <c r="AB7" i="14"/>
  <c r="S11" i="14"/>
  <c r="AF11" i="14" s="1"/>
  <c r="AB9" i="14"/>
  <c r="V10" i="14"/>
  <c r="AI10" i="14" s="1"/>
  <c r="AA8" i="14"/>
  <c r="AA6" i="14"/>
  <c r="T10" i="14"/>
  <c r="AG10" i="14" s="1"/>
  <c r="AC10" i="14"/>
  <c r="T12" i="14"/>
  <c r="AG12" i="14" s="1"/>
  <c r="U8" i="14"/>
  <c r="AH8" i="14" s="1"/>
  <c r="AA7" i="14"/>
  <c r="AC8" i="14"/>
  <c r="V12" i="14"/>
  <c r="AI12" i="14" s="1"/>
  <c r="Z7" i="14"/>
  <c r="V7" i="14"/>
  <c r="AI7" i="14" s="1"/>
  <c r="AA9" i="14"/>
  <c r="T24" i="14" s="1"/>
  <c r="AA24" i="14" s="1"/>
  <c r="AG24" i="14" s="1"/>
  <c r="AC7" i="14"/>
  <c r="T8" i="14"/>
  <c r="AG8" i="14" s="1"/>
  <c r="Z9" i="14"/>
  <c r="S24" i="14" s="1"/>
  <c r="Z24" i="14" s="1"/>
  <c r="AF24" i="14" s="1"/>
  <c r="AA10" i="14"/>
  <c r="Z6" i="14"/>
  <c r="U12" i="14"/>
  <c r="AH12" i="14" s="1"/>
  <c r="AB6" i="14"/>
  <c r="T7" i="14"/>
  <c r="AG7" i="14" s="1"/>
  <c r="V11" i="14"/>
  <c r="AI11" i="14" s="1"/>
  <c r="AB8" i="14"/>
  <c r="U9" i="14"/>
  <c r="AH9" i="14" s="1"/>
  <c r="AB11" i="15"/>
  <c r="U26" i="15" s="1"/>
  <c r="AB26" i="15" s="1"/>
  <c r="AH26" i="15" s="1"/>
  <c r="AB11" i="14"/>
  <c r="AC11" i="15"/>
  <c r="V26" i="15" s="1"/>
  <c r="AC26" i="15" s="1"/>
  <c r="AI26" i="15" s="1"/>
  <c r="AC11" i="14"/>
  <c r="U15" i="15"/>
  <c r="T15" i="15"/>
  <c r="S15" i="15"/>
  <c r="V15" i="15"/>
  <c r="AA11" i="15"/>
  <c r="T26" i="15" s="1"/>
  <c r="AA26" i="15" s="1"/>
  <c r="AG26" i="15" s="1"/>
  <c r="AA11" i="14"/>
  <c r="T26" i="14" s="1"/>
  <c r="AA26" i="14" s="1"/>
  <c r="AG26" i="14" s="1"/>
  <c r="U14" i="15"/>
  <c r="Z11" i="15"/>
  <c r="S26" i="15" s="1"/>
  <c r="Z26" i="15" s="1"/>
  <c r="AF26" i="15" s="1"/>
  <c r="Z11" i="14"/>
  <c r="T14" i="14"/>
  <c r="U14" i="14"/>
  <c r="V14" i="14"/>
  <c r="S14" i="14"/>
  <c r="V14" i="15"/>
  <c r="AN12" i="15"/>
  <c r="AM12" i="15" s="1"/>
  <c r="X30" i="14"/>
  <c r="R15" i="14"/>
  <c r="Q30" i="14"/>
  <c r="R30" i="14" s="1"/>
  <c r="X15" i="14"/>
  <c r="Y29" i="14"/>
  <c r="AE29" i="14"/>
  <c r="Y14" i="14"/>
  <c r="AE14" i="14"/>
  <c r="AT14" i="2"/>
  <c r="AI13" i="14"/>
  <c r="AK14" i="2"/>
  <c r="J15" i="2"/>
  <c r="AB15" i="2"/>
  <c r="A16" i="2"/>
  <c r="S15" i="2"/>
  <c r="U11" i="7"/>
  <c r="V11" i="7"/>
  <c r="U11" i="5"/>
  <c r="S11" i="5"/>
  <c r="T11" i="5"/>
  <c r="V11" i="5"/>
  <c r="T11" i="7"/>
  <c r="C29" i="7"/>
  <c r="A30" i="7"/>
  <c r="D28" i="7"/>
  <c r="T12" i="7" s="1"/>
  <c r="Q14" i="7"/>
  <c r="Q28" i="7"/>
  <c r="R28" i="7" s="1"/>
  <c r="X13" i="7"/>
  <c r="Y13" i="7" s="1"/>
  <c r="X28" i="7"/>
  <c r="Y28" i="7" s="1"/>
  <c r="R13" i="7"/>
  <c r="X27" i="5"/>
  <c r="Y27" i="5" s="1"/>
  <c r="X12" i="5"/>
  <c r="Y12" i="5" s="1"/>
  <c r="R12" i="5"/>
  <c r="Q13" i="5"/>
  <c r="Q27" i="5"/>
  <c r="R27" i="5" s="1"/>
  <c r="A30" i="5"/>
  <c r="D28" i="5"/>
  <c r="C29" i="5"/>
  <c r="AF13" i="14" l="1"/>
  <c r="U26" i="14"/>
  <c r="AB26" i="14" s="1"/>
  <c r="AH26" i="14" s="1"/>
  <c r="S21" i="14"/>
  <c r="Z21" i="14" s="1"/>
  <c r="AF21" i="14" s="1"/>
  <c r="AG13" i="14"/>
  <c r="AH13" i="14"/>
  <c r="AL14" i="14"/>
  <c r="V23" i="14"/>
  <c r="AC23" i="14" s="1"/>
  <c r="AI23" i="14" s="1"/>
  <c r="AL13" i="15"/>
  <c r="T25" i="14"/>
  <c r="AA25" i="14" s="1"/>
  <c r="AG25" i="14" s="1"/>
  <c r="S25" i="14"/>
  <c r="Z25" i="14" s="1"/>
  <c r="AF25" i="14" s="1"/>
  <c r="AD15" i="2"/>
  <c r="AG14" i="15" s="1"/>
  <c r="AF15" i="2"/>
  <c r="AI14" i="15" s="1"/>
  <c r="AC15" i="2"/>
  <c r="AF14" i="15" s="1"/>
  <c r="AE15" i="2"/>
  <c r="AH14" i="15" s="1"/>
  <c r="AU14" i="2"/>
  <c r="AV14" i="2"/>
  <c r="AW14" i="2"/>
  <c r="AX14" i="2"/>
  <c r="N15" i="2"/>
  <c r="M15" i="2"/>
  <c r="K15" i="2"/>
  <c r="L15" i="2"/>
  <c r="AN6" i="14"/>
  <c r="AM6" i="14" s="1"/>
  <c r="B16" i="2"/>
  <c r="C16" i="2"/>
  <c r="D16" i="2"/>
  <c r="E16" i="2"/>
  <c r="T15" i="2"/>
  <c r="W15" i="2"/>
  <c r="AI14" i="14" s="1"/>
  <c r="U15" i="2"/>
  <c r="AG14" i="14" s="1"/>
  <c r="V15" i="2"/>
  <c r="AH14" i="14" s="1"/>
  <c r="U22" i="14"/>
  <c r="AB22" i="14" s="1"/>
  <c r="AH22" i="14" s="1"/>
  <c r="V26" i="14"/>
  <c r="AC26" i="14" s="1"/>
  <c r="AI26" i="14" s="1"/>
  <c r="U21" i="14"/>
  <c r="AB21" i="14" s="1"/>
  <c r="AH21" i="14" s="1"/>
  <c r="S22" i="14"/>
  <c r="Z22" i="14" s="1"/>
  <c r="AF22" i="14" s="1"/>
  <c r="T21" i="14"/>
  <c r="AA21" i="14" s="1"/>
  <c r="AG21" i="14" s="1"/>
  <c r="S23" i="14"/>
  <c r="Z23" i="14" s="1"/>
  <c r="AF23" i="14" s="1"/>
  <c r="AN12" i="14"/>
  <c r="AM12" i="14" s="1"/>
  <c r="U23" i="14"/>
  <c r="AB23" i="14" s="1"/>
  <c r="AH23" i="14" s="1"/>
  <c r="V25" i="14"/>
  <c r="AC25" i="14" s="1"/>
  <c r="AI25" i="14" s="1"/>
  <c r="AN11" i="14"/>
  <c r="AM11" i="14" s="1"/>
  <c r="V24" i="14"/>
  <c r="AC24" i="14" s="1"/>
  <c r="AI24" i="14" s="1"/>
  <c r="AN7" i="14"/>
  <c r="AM7" i="14" s="1"/>
  <c r="AN10" i="14"/>
  <c r="AM10" i="14" s="1"/>
  <c r="AN9" i="14"/>
  <c r="AM9" i="14" s="1"/>
  <c r="U25" i="14"/>
  <c r="AB25" i="14" s="1"/>
  <c r="AH25" i="14" s="1"/>
  <c r="AN5" i="14"/>
  <c r="AM5" i="14" s="1"/>
  <c r="V21" i="14"/>
  <c r="AC21" i="14" s="1"/>
  <c r="AI21" i="14" s="1"/>
  <c r="AN8" i="14"/>
  <c r="AM8" i="14" s="1"/>
  <c r="U24" i="14"/>
  <c r="AB24" i="14" s="1"/>
  <c r="AH24" i="14" s="1"/>
  <c r="V20" i="14"/>
  <c r="AC20" i="14" s="1"/>
  <c r="AI20" i="14" s="1"/>
  <c r="T20" i="14"/>
  <c r="AA20" i="14" s="1"/>
  <c r="AG20" i="14" s="1"/>
  <c r="S20" i="14"/>
  <c r="Z20" i="14" s="1"/>
  <c r="AF20" i="14" s="1"/>
  <c r="V22" i="14"/>
  <c r="AC22" i="14" s="1"/>
  <c r="AI22" i="14" s="1"/>
  <c r="T22" i="14"/>
  <c r="AA22" i="14" s="1"/>
  <c r="AG22" i="14" s="1"/>
  <c r="T23" i="14"/>
  <c r="AA23" i="14" s="1"/>
  <c r="AG23" i="14" s="1"/>
  <c r="S26" i="14"/>
  <c r="Z26" i="14" s="1"/>
  <c r="AF26" i="14" s="1"/>
  <c r="U20" i="14"/>
  <c r="AB20" i="14" s="1"/>
  <c r="AH20" i="14" s="1"/>
  <c r="AN13" i="15"/>
  <c r="AM13" i="15" s="1"/>
  <c r="AC12" i="15"/>
  <c r="V27" i="15" s="1"/>
  <c r="AC27" i="15" s="1"/>
  <c r="AI27" i="15" s="1"/>
  <c r="AC12" i="14"/>
  <c r="V27" i="14" s="1"/>
  <c r="AC27" i="14" s="1"/>
  <c r="AI27" i="14" s="1"/>
  <c r="Z12" i="15"/>
  <c r="S27" i="15" s="1"/>
  <c r="Z27" i="15" s="1"/>
  <c r="AF27" i="15" s="1"/>
  <c r="Z12" i="14"/>
  <c r="S27" i="14" s="1"/>
  <c r="Z27" i="14" s="1"/>
  <c r="AF27" i="14" s="1"/>
  <c r="V15" i="14"/>
  <c r="S15" i="14"/>
  <c r="T15" i="14"/>
  <c r="U15" i="14"/>
  <c r="AB12" i="15"/>
  <c r="U27" i="15" s="1"/>
  <c r="AB27" i="15" s="1"/>
  <c r="AH27" i="15" s="1"/>
  <c r="AB12" i="14"/>
  <c r="U27" i="14" s="1"/>
  <c r="AB27" i="14" s="1"/>
  <c r="AH27" i="14" s="1"/>
  <c r="AA12" i="15"/>
  <c r="T27" i="15" s="1"/>
  <c r="AA27" i="15" s="1"/>
  <c r="AG27" i="15" s="1"/>
  <c r="AA12" i="14"/>
  <c r="T27" i="14" s="1"/>
  <c r="AA27" i="14" s="1"/>
  <c r="AG27" i="14" s="1"/>
  <c r="Y15" i="14"/>
  <c r="AE15" i="14"/>
  <c r="AE30" i="14"/>
  <c r="Y30" i="14"/>
  <c r="AN13" i="14"/>
  <c r="AM13" i="14" s="1"/>
  <c r="AF14" i="14"/>
  <c r="AT15" i="2"/>
  <c r="AK15" i="2"/>
  <c r="AB16" i="2"/>
  <c r="J16" i="2"/>
  <c r="S16" i="2"/>
  <c r="U12" i="7"/>
  <c r="U12" i="5"/>
  <c r="T12" i="5"/>
  <c r="V12" i="5"/>
  <c r="S12" i="5"/>
  <c r="S12" i="7"/>
  <c r="V12" i="7"/>
  <c r="X29" i="7"/>
  <c r="Y29" i="7" s="1"/>
  <c r="Q15" i="7"/>
  <c r="Q29" i="7"/>
  <c r="R29" i="7" s="1"/>
  <c r="X14" i="7"/>
  <c r="Y14" i="7" s="1"/>
  <c r="R14" i="7"/>
  <c r="C30" i="7"/>
  <c r="A31" i="7"/>
  <c r="D29" i="7"/>
  <c r="V13" i="7" s="1"/>
  <c r="A31" i="5"/>
  <c r="D29" i="5"/>
  <c r="C30" i="5"/>
  <c r="X13" i="5"/>
  <c r="Y13" i="5" s="1"/>
  <c r="X28" i="5"/>
  <c r="Y28" i="5" s="1"/>
  <c r="R13" i="5"/>
  <c r="Q14" i="5"/>
  <c r="Q28" i="5"/>
  <c r="R28" i="5" s="1"/>
  <c r="AL14" i="15" l="1"/>
  <c r="AC16" i="2"/>
  <c r="AF15" i="15" s="1"/>
  <c r="AD16" i="2"/>
  <c r="AE16" i="2"/>
  <c r="AH15" i="15" s="1"/>
  <c r="AF16" i="2"/>
  <c r="AI15" i="15" s="1"/>
  <c r="AV15" i="2"/>
  <c r="AX15" i="2"/>
  <c r="AU15" i="2"/>
  <c r="AW15" i="2"/>
  <c r="AL15" i="14"/>
  <c r="K16" i="2"/>
  <c r="L16" i="2"/>
  <c r="M16" i="2"/>
  <c r="N16" i="2"/>
  <c r="T16" i="2"/>
  <c r="AF15" i="14" s="1"/>
  <c r="U16" i="2"/>
  <c r="AG15" i="14" s="1"/>
  <c r="V16" i="2"/>
  <c r="AH15" i="14" s="1"/>
  <c r="W16" i="2"/>
  <c r="AI15" i="14" s="1"/>
  <c r="AG15" i="15"/>
  <c r="AN14" i="15"/>
  <c r="AC13" i="15"/>
  <c r="V28" i="15" s="1"/>
  <c r="AC28" i="15" s="1"/>
  <c r="AI28" i="15" s="1"/>
  <c r="AC13" i="14"/>
  <c r="V28" i="14" s="1"/>
  <c r="AC28" i="14" s="1"/>
  <c r="AI28" i="14" s="1"/>
  <c r="AB13" i="15"/>
  <c r="U28" i="15" s="1"/>
  <c r="AB28" i="15" s="1"/>
  <c r="AH28" i="15" s="1"/>
  <c r="AB13" i="14"/>
  <c r="U28" i="14" s="1"/>
  <c r="AB28" i="14" s="1"/>
  <c r="AH28" i="14" s="1"/>
  <c r="AA13" i="15"/>
  <c r="T28" i="15" s="1"/>
  <c r="AA28" i="15" s="1"/>
  <c r="AG28" i="15" s="1"/>
  <c r="AA13" i="14"/>
  <c r="T28" i="14" s="1"/>
  <c r="AA28" i="14" s="1"/>
  <c r="AG28" i="14" s="1"/>
  <c r="Z13" i="15"/>
  <c r="S28" i="15" s="1"/>
  <c r="Z28" i="15" s="1"/>
  <c r="AF28" i="15" s="1"/>
  <c r="Z13" i="14"/>
  <c r="S28" i="14" s="1"/>
  <c r="Z28" i="14" s="1"/>
  <c r="AF28" i="14" s="1"/>
  <c r="AN14" i="14"/>
  <c r="AM14" i="14" s="1"/>
  <c r="AT16" i="2"/>
  <c r="AK16" i="2"/>
  <c r="U13" i="7"/>
  <c r="T13" i="7"/>
  <c r="S13" i="7"/>
  <c r="U13" i="5"/>
  <c r="V13" i="5"/>
  <c r="S13" i="5"/>
  <c r="T13" i="5"/>
  <c r="X30" i="7"/>
  <c r="Y30" i="7" s="1"/>
  <c r="X15" i="7"/>
  <c r="Y15" i="7" s="1"/>
  <c r="Q30" i="7"/>
  <c r="R30" i="7" s="1"/>
  <c r="R15" i="7"/>
  <c r="A32" i="7"/>
  <c r="D31" i="7" s="1"/>
  <c r="D30" i="7"/>
  <c r="S14" i="7" s="1"/>
  <c r="C31" i="7"/>
  <c r="Q29" i="5"/>
  <c r="R29" i="5" s="1"/>
  <c r="X14" i="5"/>
  <c r="Y14" i="5" s="1"/>
  <c r="R14" i="5"/>
  <c r="X29" i="5"/>
  <c r="Y29" i="5" s="1"/>
  <c r="Q15" i="5"/>
  <c r="C31" i="5"/>
  <c r="A32" i="5"/>
  <c r="D31" i="5" s="1"/>
  <c r="D30" i="5"/>
  <c r="AM14" i="15" l="1"/>
  <c r="AL15" i="15"/>
  <c r="AU16" i="2"/>
  <c r="AV16" i="2"/>
  <c r="AW16" i="2"/>
  <c r="AX16" i="2"/>
  <c r="AN15" i="15"/>
  <c r="Z14" i="15"/>
  <c r="S29" i="15" s="1"/>
  <c r="Z29" i="15" s="1"/>
  <c r="AF29" i="15" s="1"/>
  <c r="Z14" i="14"/>
  <c r="S29" i="14" s="1"/>
  <c r="Z29" i="14" s="1"/>
  <c r="AF29" i="14" s="1"/>
  <c r="AC14" i="15"/>
  <c r="V29" i="15" s="1"/>
  <c r="AC29" i="15" s="1"/>
  <c r="AI29" i="15" s="1"/>
  <c r="AC14" i="14"/>
  <c r="V29" i="14" s="1"/>
  <c r="AC29" i="14" s="1"/>
  <c r="AI29" i="14" s="1"/>
  <c r="AB14" i="15"/>
  <c r="U29" i="15" s="1"/>
  <c r="AB29" i="15" s="1"/>
  <c r="AH29" i="15" s="1"/>
  <c r="AB14" i="14"/>
  <c r="U29" i="14" s="1"/>
  <c r="AB29" i="14" s="1"/>
  <c r="AH29" i="14" s="1"/>
  <c r="AA14" i="15"/>
  <c r="T29" i="15" s="1"/>
  <c r="AA29" i="15" s="1"/>
  <c r="AG29" i="15" s="1"/>
  <c r="AA14" i="14"/>
  <c r="T29" i="14" s="1"/>
  <c r="AA29" i="14" s="1"/>
  <c r="AG29" i="14" s="1"/>
  <c r="AN15" i="14"/>
  <c r="AM15" i="14" s="1"/>
  <c r="T14" i="7"/>
  <c r="U14" i="7"/>
  <c r="V14" i="7"/>
  <c r="U15" i="7"/>
  <c r="S15" i="7"/>
  <c r="T15" i="7"/>
  <c r="V15" i="7"/>
  <c r="U14" i="5"/>
  <c r="S14" i="5"/>
  <c r="T14" i="5"/>
  <c r="V14" i="5"/>
  <c r="X15" i="5"/>
  <c r="Y15" i="5" s="1"/>
  <c r="Q30" i="5"/>
  <c r="R30" i="5" s="1"/>
  <c r="R15" i="5"/>
  <c r="X30" i="5"/>
  <c r="Y30" i="5" s="1"/>
  <c r="AM15" i="15" l="1"/>
  <c r="Z15" i="15"/>
  <c r="S30" i="15" s="1"/>
  <c r="Z30" i="15" s="1"/>
  <c r="AF30" i="15" s="1"/>
  <c r="Z15" i="14"/>
  <c r="S30" i="14" s="1"/>
  <c r="Z30" i="14" s="1"/>
  <c r="AF30" i="14" s="1"/>
  <c r="AB15" i="15"/>
  <c r="U30" i="15" s="1"/>
  <c r="AB30" i="15" s="1"/>
  <c r="AH30" i="15" s="1"/>
  <c r="AB15" i="14"/>
  <c r="U30" i="14" s="1"/>
  <c r="AB30" i="14" s="1"/>
  <c r="AH30" i="14" s="1"/>
  <c r="AA15" i="15"/>
  <c r="T30" i="15" s="1"/>
  <c r="AA30" i="15" s="1"/>
  <c r="AG30" i="15" s="1"/>
  <c r="AA15" i="14"/>
  <c r="T30" i="14" s="1"/>
  <c r="AA30" i="14" s="1"/>
  <c r="AG30" i="14" s="1"/>
  <c r="AC15" i="15"/>
  <c r="V30" i="15" s="1"/>
  <c r="AC30" i="15" s="1"/>
  <c r="AI30" i="15" s="1"/>
  <c r="AC15" i="14"/>
  <c r="V30" i="14" s="1"/>
  <c r="AC30" i="14" s="1"/>
  <c r="AI30" i="14" s="1"/>
  <c r="U15" i="5"/>
  <c r="S15" i="5"/>
  <c r="T15" i="5"/>
  <c r="V15" i="5"/>
  <c r="A21" i="8"/>
  <c r="A22" i="8" s="1"/>
  <c r="C22" i="8" s="1"/>
  <c r="Q4" i="8"/>
  <c r="Q19" i="8" s="1"/>
  <c r="R19" i="8" s="1"/>
  <c r="Q4" i="6"/>
  <c r="R4" i="6" s="1"/>
  <c r="X4" i="8" l="1"/>
  <c r="Y4" i="8" s="1"/>
  <c r="Q19" i="6"/>
  <c r="R19" i="6" s="1"/>
  <c r="X19" i="8"/>
  <c r="Y19" i="8" s="1"/>
  <c r="R4" i="8"/>
  <c r="C21" i="8"/>
  <c r="X19" i="6"/>
  <c r="Q5" i="6"/>
  <c r="X4" i="6"/>
  <c r="A23" i="8"/>
  <c r="D21" i="8"/>
  <c r="Q5" i="8"/>
  <c r="Y4" i="6" l="1"/>
  <c r="AE4" i="6"/>
  <c r="Y19" i="6"/>
  <c r="AE19" i="6"/>
  <c r="T4" i="8"/>
  <c r="AG4" i="8" s="1"/>
  <c r="V4" i="8"/>
  <c r="AI4" i="8" s="1"/>
  <c r="Q20" i="6"/>
  <c r="R20" i="6" s="1"/>
  <c r="R5" i="6"/>
  <c r="X20" i="6"/>
  <c r="Q6" i="6"/>
  <c r="X5" i="6"/>
  <c r="Q6" i="8"/>
  <c r="Q20" i="8"/>
  <c r="R20" i="8" s="1"/>
  <c r="X20" i="8"/>
  <c r="Y20" i="8" s="1"/>
  <c r="X5" i="8"/>
  <c r="Y5" i="8" s="1"/>
  <c r="R5" i="8"/>
  <c r="C23" i="8"/>
  <c r="A24" i="8"/>
  <c r="D22" i="8"/>
  <c r="S4" i="8"/>
  <c r="AF4" i="8" s="1"/>
  <c r="U4" i="8"/>
  <c r="AH4" i="8" s="1"/>
  <c r="AL4" i="8" l="1"/>
  <c r="Y20" i="6"/>
  <c r="AE20" i="6"/>
  <c r="Y5" i="6"/>
  <c r="AE5" i="6"/>
  <c r="X6" i="6"/>
  <c r="Q21" i="6"/>
  <c r="R21" i="6" s="1"/>
  <c r="R6" i="6"/>
  <c r="X21" i="6"/>
  <c r="Q7" i="6"/>
  <c r="A25" i="8"/>
  <c r="D23" i="8"/>
  <c r="C24" i="8"/>
  <c r="U5" i="8"/>
  <c r="AH5" i="8" s="1"/>
  <c r="T5" i="8"/>
  <c r="AG5" i="8" s="1"/>
  <c r="V5" i="8"/>
  <c r="AI5" i="8" s="1"/>
  <c r="S5" i="8"/>
  <c r="AF5" i="8" s="1"/>
  <c r="X21" i="8"/>
  <c r="Y21" i="8" s="1"/>
  <c r="Q7" i="8"/>
  <c r="Q21" i="8"/>
  <c r="R21" i="8" s="1"/>
  <c r="R6" i="8"/>
  <c r="X6" i="8"/>
  <c r="Y6" i="8" s="1"/>
  <c r="AL5" i="8" l="1"/>
  <c r="Y6" i="6"/>
  <c r="AE6" i="6"/>
  <c r="Y21" i="6"/>
  <c r="AE21" i="6"/>
  <c r="X7" i="6"/>
  <c r="Q22" i="6"/>
  <c r="R22" i="6" s="1"/>
  <c r="R7" i="6"/>
  <c r="X22" i="6"/>
  <c r="Q8" i="6"/>
  <c r="U6" i="8"/>
  <c r="AH6" i="8" s="1"/>
  <c r="T6" i="8"/>
  <c r="AG6" i="8" s="1"/>
  <c r="S6" i="8"/>
  <c r="AF6" i="8" s="1"/>
  <c r="V6" i="8"/>
  <c r="AI6" i="8" s="1"/>
  <c r="Q8" i="8"/>
  <c r="X22" i="8"/>
  <c r="Y22" i="8" s="1"/>
  <c r="Q22" i="8"/>
  <c r="R22" i="8" s="1"/>
  <c r="X7" i="8"/>
  <c r="Y7" i="8" s="1"/>
  <c r="R7" i="8"/>
  <c r="A26" i="8"/>
  <c r="D24" i="8"/>
  <c r="C25" i="8"/>
  <c r="AL6" i="8" l="1"/>
  <c r="Y7" i="6"/>
  <c r="AE7" i="6"/>
  <c r="Y22" i="6"/>
  <c r="AE22" i="6"/>
  <c r="R8" i="6"/>
  <c r="X23" i="6"/>
  <c r="Q9" i="6"/>
  <c r="X8" i="6"/>
  <c r="Q23" i="6"/>
  <c r="R23" i="6" s="1"/>
  <c r="Q23" i="8"/>
  <c r="R23" i="8" s="1"/>
  <c r="Q9" i="8"/>
  <c r="R8" i="8"/>
  <c r="X8" i="8"/>
  <c r="Y8" i="8" s="1"/>
  <c r="X23" i="8"/>
  <c r="Y23" i="8" s="1"/>
  <c r="C26" i="8"/>
  <c r="A27" i="8"/>
  <c r="D25" i="8"/>
  <c r="U7" i="8"/>
  <c r="AH7" i="8" s="1"/>
  <c r="T7" i="8"/>
  <c r="AG7" i="8" s="1"/>
  <c r="V7" i="8"/>
  <c r="AI7" i="8" s="1"/>
  <c r="S7" i="8"/>
  <c r="AF7" i="8" s="1"/>
  <c r="AL7" i="8" l="1"/>
  <c r="Y8" i="6"/>
  <c r="AE8" i="6"/>
  <c r="Y23" i="6"/>
  <c r="AE23" i="6"/>
  <c r="Q10" i="6"/>
  <c r="Q24" i="6"/>
  <c r="R24" i="6" s="1"/>
  <c r="R9" i="6"/>
  <c r="X24" i="6"/>
  <c r="X9" i="6"/>
  <c r="C27" i="8"/>
  <c r="D26" i="8"/>
  <c r="A28" i="8"/>
  <c r="U8" i="8"/>
  <c r="AH8" i="8" s="1"/>
  <c r="T8" i="8"/>
  <c r="AG8" i="8" s="1"/>
  <c r="S8" i="8"/>
  <c r="AF8" i="8" s="1"/>
  <c r="V8" i="8"/>
  <c r="AI8" i="8" s="1"/>
  <c r="Q10" i="8"/>
  <c r="Q24" i="8"/>
  <c r="R24" i="8" s="1"/>
  <c r="X24" i="8"/>
  <c r="Y24" i="8" s="1"/>
  <c r="X9" i="8"/>
  <c r="Y9" i="8" s="1"/>
  <c r="R9" i="8"/>
  <c r="AL8" i="8" l="1"/>
  <c r="Y24" i="6"/>
  <c r="AE24" i="6"/>
  <c r="Y9" i="6"/>
  <c r="AE9" i="6"/>
  <c r="Q11" i="6"/>
  <c r="X10" i="6"/>
  <c r="Q25" i="6"/>
  <c r="R25" i="6" s="1"/>
  <c r="R10" i="6"/>
  <c r="X25" i="6"/>
  <c r="U9" i="8"/>
  <c r="AH9" i="8" s="1"/>
  <c r="T9" i="8"/>
  <c r="AG9" i="8" s="1"/>
  <c r="V9" i="8"/>
  <c r="AI9" i="8" s="1"/>
  <c r="S9" i="8"/>
  <c r="AF9" i="8" s="1"/>
  <c r="X25" i="8"/>
  <c r="Y25" i="8" s="1"/>
  <c r="Q11" i="8"/>
  <c r="R10" i="8"/>
  <c r="X10" i="8"/>
  <c r="Y10" i="8" s="1"/>
  <c r="Q25" i="8"/>
  <c r="R25" i="8" s="1"/>
  <c r="A29" i="8"/>
  <c r="D27" i="8"/>
  <c r="C28" i="8"/>
  <c r="AL9" i="8" l="1"/>
  <c r="Y10" i="6"/>
  <c r="AE10" i="6"/>
  <c r="Y25" i="6"/>
  <c r="AE25" i="6"/>
  <c r="Q12" i="6"/>
  <c r="X11" i="6"/>
  <c r="Q26" i="6"/>
  <c r="R26" i="6" s="1"/>
  <c r="R11" i="6"/>
  <c r="X26" i="6"/>
  <c r="A30" i="8"/>
  <c r="D28" i="8"/>
  <c r="C29" i="8"/>
  <c r="U10" i="8"/>
  <c r="AH10" i="8" s="1"/>
  <c r="T10" i="8"/>
  <c r="AG10" i="8" s="1"/>
  <c r="S10" i="8"/>
  <c r="AF10" i="8" s="1"/>
  <c r="V10" i="8"/>
  <c r="AI10" i="8" s="1"/>
  <c r="Q12" i="8"/>
  <c r="X26" i="8"/>
  <c r="Y26" i="8" s="1"/>
  <c r="Q26" i="8"/>
  <c r="R26" i="8" s="1"/>
  <c r="X11" i="8"/>
  <c r="Y11" i="8" s="1"/>
  <c r="R11" i="8"/>
  <c r="AL10" i="8" l="1"/>
  <c r="Y11" i="6"/>
  <c r="AE11" i="6"/>
  <c r="Y26" i="6"/>
  <c r="AE26" i="6"/>
  <c r="Q13" i="6"/>
  <c r="R12" i="6"/>
  <c r="X27" i="6"/>
  <c r="X12" i="6"/>
  <c r="Q27" i="6"/>
  <c r="R27" i="6" s="1"/>
  <c r="U11" i="8"/>
  <c r="AH11" i="8" s="1"/>
  <c r="T11" i="8"/>
  <c r="AG11" i="8" s="1"/>
  <c r="V11" i="8"/>
  <c r="AI11" i="8" s="1"/>
  <c r="S11" i="8"/>
  <c r="AF11" i="8" s="1"/>
  <c r="Q27" i="8"/>
  <c r="R27" i="8" s="1"/>
  <c r="Q13" i="8"/>
  <c r="Q14" i="8" s="1"/>
  <c r="R14" i="8" s="1"/>
  <c r="X27" i="8"/>
  <c r="Y27" i="8" s="1"/>
  <c r="R12" i="8"/>
  <c r="X12" i="8"/>
  <c r="Y12" i="8" s="1"/>
  <c r="C30" i="8"/>
  <c r="A31" i="8"/>
  <c r="D29" i="8"/>
  <c r="AL11" i="8" l="1"/>
  <c r="Y12" i="6"/>
  <c r="AE12" i="6"/>
  <c r="Y27" i="6"/>
  <c r="AE27" i="6"/>
  <c r="Q14" i="6"/>
  <c r="Q28" i="6"/>
  <c r="R28" i="6" s="1"/>
  <c r="R13" i="6"/>
  <c r="X28" i="6"/>
  <c r="X13" i="6"/>
  <c r="C31" i="8"/>
  <c r="A32" i="8"/>
  <c r="D30" i="8"/>
  <c r="U12" i="8"/>
  <c r="AH12" i="8" s="1"/>
  <c r="T12" i="8"/>
  <c r="AG12" i="8" s="1"/>
  <c r="S12" i="8"/>
  <c r="AF12" i="8" s="1"/>
  <c r="V12" i="8"/>
  <c r="AI12" i="8" s="1"/>
  <c r="Q28" i="8"/>
  <c r="R28" i="8" s="1"/>
  <c r="X28" i="8"/>
  <c r="Y28" i="8" s="1"/>
  <c r="X13" i="8"/>
  <c r="Y13" i="8" s="1"/>
  <c r="R13" i="8"/>
  <c r="AL12" i="8" l="1"/>
  <c r="Y28" i="6"/>
  <c r="AE28" i="6"/>
  <c r="Y13" i="6"/>
  <c r="AE13" i="6"/>
  <c r="Q15" i="6"/>
  <c r="X14" i="6"/>
  <c r="Q29" i="6"/>
  <c r="R29" i="6" s="1"/>
  <c r="R14" i="6"/>
  <c r="X29" i="6"/>
  <c r="A33" i="8"/>
  <c r="D32" i="8" s="1"/>
  <c r="D31" i="8"/>
  <c r="C32" i="8"/>
  <c r="U13" i="8"/>
  <c r="AH13" i="8" s="1"/>
  <c r="T13" i="8"/>
  <c r="AG13" i="8" s="1"/>
  <c r="V13" i="8"/>
  <c r="AI13" i="8" s="1"/>
  <c r="S13" i="8"/>
  <c r="AF13" i="8" s="1"/>
  <c r="X29" i="8"/>
  <c r="Y29" i="8" s="1"/>
  <c r="Q15" i="8"/>
  <c r="Q29" i="8"/>
  <c r="R29" i="8" s="1"/>
  <c r="X14" i="8"/>
  <c r="Y14" i="8" s="1"/>
  <c r="AL13" i="8" l="1"/>
  <c r="Y14" i="6"/>
  <c r="AE14" i="6"/>
  <c r="Y29" i="6"/>
  <c r="AE29" i="6"/>
  <c r="X15" i="6"/>
  <c r="Q30" i="6"/>
  <c r="R30" i="6" s="1"/>
  <c r="R15" i="6"/>
  <c r="X30" i="6"/>
  <c r="X30" i="8"/>
  <c r="Y30" i="8" s="1"/>
  <c r="Q30" i="8"/>
  <c r="R30" i="8" s="1"/>
  <c r="X15" i="8"/>
  <c r="Y15" i="8" s="1"/>
  <c r="R15" i="8"/>
  <c r="U14" i="8"/>
  <c r="AH14" i="8" s="1"/>
  <c r="T14" i="8"/>
  <c r="AG14" i="8" s="1"/>
  <c r="S14" i="8"/>
  <c r="AF14" i="8" s="1"/>
  <c r="V14" i="8"/>
  <c r="AI14" i="8" s="1"/>
  <c r="AL14" i="8" l="1"/>
  <c r="Y30" i="6"/>
  <c r="AE30" i="6"/>
  <c r="Y15" i="6"/>
  <c r="AE15" i="6"/>
  <c r="U15" i="8"/>
  <c r="AH15" i="8" s="1"/>
  <c r="T15" i="8"/>
  <c r="AG15" i="8" s="1"/>
  <c r="V15" i="8"/>
  <c r="AI15" i="8" s="1"/>
  <c r="S15" i="8"/>
  <c r="AF15" i="8" s="1"/>
  <c r="AL15" i="8" l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H6" i="1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50" i="4" s="1"/>
  <c r="H6" i="4" s="1"/>
  <c r="A21" i="6" l="1"/>
  <c r="A22" i="6" s="1"/>
  <c r="A23" i="6" s="1"/>
  <c r="D22" i="6" s="1"/>
  <c r="C21" i="6" l="1"/>
  <c r="C22" i="6"/>
  <c r="A24" i="6"/>
  <c r="C23" i="6"/>
  <c r="A25" i="6" l="1"/>
  <c r="C24" i="6"/>
  <c r="A26" i="6" l="1"/>
  <c r="C25" i="6"/>
  <c r="A27" i="6" l="1"/>
  <c r="C26" i="6"/>
  <c r="D21" i="6"/>
  <c r="S4" i="6" l="1"/>
  <c r="AF4" i="6" s="1"/>
  <c r="Z4" i="6"/>
  <c r="Z4" i="5" a="1"/>
  <c r="Z4" i="5" s="1"/>
  <c r="AA4" i="6"/>
  <c r="AB4" i="6"/>
  <c r="V4" i="6"/>
  <c r="AI4" i="6" s="1"/>
  <c r="T4" i="6"/>
  <c r="AG4" i="6" s="1"/>
  <c r="U4" i="6"/>
  <c r="AH4" i="6" s="1"/>
  <c r="AC4" i="6"/>
  <c r="AC4" i="8"/>
  <c r="V19" i="8" s="1"/>
  <c r="Z4" i="8"/>
  <c r="S19" i="8" s="1"/>
  <c r="A28" i="6"/>
  <c r="C27" i="6"/>
  <c r="AL4" i="6" l="1"/>
  <c r="S19" i="6"/>
  <c r="Z19" i="6" s="1"/>
  <c r="AF19" i="6" s="1"/>
  <c r="Z19" i="8"/>
  <c r="AF19" i="8" s="1"/>
  <c r="AB5" i="6"/>
  <c r="V19" i="6"/>
  <c r="AB4" i="8"/>
  <c r="U19" i="8" s="1"/>
  <c r="T19" i="6"/>
  <c r="AA4" i="8"/>
  <c r="T19" i="8" s="1"/>
  <c r="AA5" i="8"/>
  <c r="T20" i="8" s="1"/>
  <c r="AA20" i="8" s="1"/>
  <c r="AG20" i="8" s="1"/>
  <c r="V5" i="6"/>
  <c r="AI5" i="6" s="1"/>
  <c r="S5" i="6"/>
  <c r="AF5" i="6" s="1"/>
  <c r="U5" i="6"/>
  <c r="AH5" i="6" s="1"/>
  <c r="T5" i="6"/>
  <c r="AG5" i="6" s="1"/>
  <c r="AC5" i="6"/>
  <c r="AC5" i="8"/>
  <c r="V20" i="8" s="1"/>
  <c r="AC20" i="8" s="1"/>
  <c r="AI20" i="8" s="1"/>
  <c r="AA5" i="6"/>
  <c r="U19" i="6"/>
  <c r="AB19" i="6" s="1"/>
  <c r="AH19" i="6" s="1"/>
  <c r="Z5" i="6"/>
  <c r="Z5" i="8"/>
  <c r="S20" i="8" s="1"/>
  <c r="Z20" i="8" s="1"/>
  <c r="AF20" i="8" s="1"/>
  <c r="AC4" i="7"/>
  <c r="V19" i="7" s="1"/>
  <c r="AC4" i="5"/>
  <c r="V19" i="5" s="1"/>
  <c r="AA4" i="7"/>
  <c r="T19" i="7" s="1"/>
  <c r="AA4" i="5"/>
  <c r="T19" i="5" s="1"/>
  <c r="AB4" i="7"/>
  <c r="U19" i="7" s="1"/>
  <c r="AB4" i="5"/>
  <c r="U19" i="5" s="1"/>
  <c r="Z4" i="7"/>
  <c r="S19" i="7" s="1"/>
  <c r="S19" i="5"/>
  <c r="A29" i="6"/>
  <c r="C28" i="6"/>
  <c r="D23" i="6"/>
  <c r="AL5" i="6" l="1"/>
  <c r="S20" i="6"/>
  <c r="Z20" i="6" s="1"/>
  <c r="AF20" i="6" s="1"/>
  <c r="Z6" i="6"/>
  <c r="U20" i="6"/>
  <c r="AB20" i="6" s="1"/>
  <c r="AH20" i="6" s="1"/>
  <c r="T20" i="6"/>
  <c r="AA20" i="6" s="1"/>
  <c r="AG20" i="6" s="1"/>
  <c r="AB5" i="8"/>
  <c r="U20" i="8" s="1"/>
  <c r="AB20" i="8" s="1"/>
  <c r="AA6" i="6"/>
  <c r="AB6" i="6"/>
  <c r="AC6" i="6"/>
  <c r="AB5" i="7"/>
  <c r="U20" i="7" s="1"/>
  <c r="AB20" i="7" s="1"/>
  <c r="AB5" i="5"/>
  <c r="U20" i="5" s="1"/>
  <c r="AB20" i="5" s="1"/>
  <c r="Z5" i="7"/>
  <c r="S20" i="7" s="1"/>
  <c r="Z20" i="7" s="1"/>
  <c r="Z5" i="5"/>
  <c r="S20" i="5" s="1"/>
  <c r="Z20" i="5" s="1" a="1"/>
  <c r="Z20" i="5" s="1"/>
  <c r="T6" i="6"/>
  <c r="AG6" i="6" s="1"/>
  <c r="V6" i="6"/>
  <c r="AI6" i="6" s="1"/>
  <c r="S6" i="6"/>
  <c r="AF6" i="6" s="1"/>
  <c r="U6" i="6"/>
  <c r="AH6" i="6" s="1"/>
  <c r="AC5" i="7"/>
  <c r="V20" i="7" s="1"/>
  <c r="AC20" i="7" s="1"/>
  <c r="AC5" i="5"/>
  <c r="V20" i="5" s="1"/>
  <c r="AC20" i="5" s="1"/>
  <c r="V20" i="6"/>
  <c r="AC20" i="6" s="1"/>
  <c r="AI20" i="6" s="1"/>
  <c r="AA6" i="8"/>
  <c r="T21" i="8" s="1"/>
  <c r="AA21" i="8" s="1"/>
  <c r="AG21" i="8" s="1"/>
  <c r="AA5" i="7"/>
  <c r="T20" i="7" s="1"/>
  <c r="AA20" i="7" s="1"/>
  <c r="AA5" i="5"/>
  <c r="T20" i="5" s="1"/>
  <c r="AA20" i="5" s="1"/>
  <c r="A30" i="6"/>
  <c r="C29" i="6"/>
  <c r="D24" i="6"/>
  <c r="AL6" i="6" l="1"/>
  <c r="D7" i="4"/>
  <c r="AH20" i="8"/>
  <c r="S21" i="6"/>
  <c r="Z21" i="6" s="1"/>
  <c r="AF21" i="6" s="1"/>
  <c r="Z6" i="8"/>
  <c r="S21" i="8" s="1"/>
  <c r="Z21" i="8" s="1"/>
  <c r="AF21" i="8" s="1"/>
  <c r="AB7" i="8"/>
  <c r="U22" i="8" s="1"/>
  <c r="AB22" i="8" s="1"/>
  <c r="AH22" i="8" s="1"/>
  <c r="Z7" i="6"/>
  <c r="T21" i="6"/>
  <c r="AA21" i="6" s="1"/>
  <c r="AG21" i="6" s="1"/>
  <c r="AC6" i="8"/>
  <c r="V21" i="8" s="1"/>
  <c r="AC21" i="8" s="1"/>
  <c r="AI21" i="8" s="1"/>
  <c r="AB6" i="8"/>
  <c r="U21" i="8" s="1"/>
  <c r="AB21" i="8" s="1"/>
  <c r="AH21" i="8" s="1"/>
  <c r="C7" i="4"/>
  <c r="V21" i="6"/>
  <c r="AC21" i="6" s="1"/>
  <c r="AI21" i="6" s="1"/>
  <c r="AB6" i="7"/>
  <c r="U21" i="7" s="1"/>
  <c r="AB21" i="7" s="1"/>
  <c r="AB6" i="5"/>
  <c r="U21" i="5" s="1"/>
  <c r="AB21" i="5" s="1"/>
  <c r="Z6" i="7"/>
  <c r="S21" i="7" s="1"/>
  <c r="Z21" i="7" s="1"/>
  <c r="Z6" i="5"/>
  <c r="S21" i="5" s="1"/>
  <c r="Z21" i="5" s="1"/>
  <c r="C7" i="1"/>
  <c r="D7" i="1"/>
  <c r="AC6" i="7"/>
  <c r="V21" i="7" s="1"/>
  <c r="AC21" i="7" s="1"/>
  <c r="AC6" i="5"/>
  <c r="V21" i="5" s="1"/>
  <c r="AC21" i="5" s="1"/>
  <c r="AA6" i="7"/>
  <c r="T21" i="7" s="1"/>
  <c r="AA21" i="7" s="1"/>
  <c r="AA6" i="5"/>
  <c r="T21" i="5" s="1"/>
  <c r="AA21" i="5" s="1"/>
  <c r="AC7" i="6"/>
  <c r="AC7" i="8"/>
  <c r="V22" i="8" s="1"/>
  <c r="AC22" i="8" s="1"/>
  <c r="AI22" i="8" s="1"/>
  <c r="T7" i="6"/>
  <c r="AG7" i="6" s="1"/>
  <c r="V7" i="6"/>
  <c r="AI7" i="6" s="1"/>
  <c r="S7" i="6"/>
  <c r="AF7" i="6" s="1"/>
  <c r="U7" i="6"/>
  <c r="AH7" i="6" s="1"/>
  <c r="AA7" i="6"/>
  <c r="AA7" i="8"/>
  <c r="T22" i="8" s="1"/>
  <c r="AA22" i="8" s="1"/>
  <c r="AG22" i="8" s="1"/>
  <c r="U21" i="6"/>
  <c r="AB21" i="6" s="1"/>
  <c r="AH21" i="6" s="1"/>
  <c r="A31" i="6"/>
  <c r="C30" i="6"/>
  <c r="D25" i="6"/>
  <c r="AL7" i="6" l="1"/>
  <c r="AB7" i="6"/>
  <c r="U22" i="6" s="1"/>
  <c r="AB22" i="6" s="1"/>
  <c r="AH22" i="6" s="1"/>
  <c r="AB8" i="6"/>
  <c r="AA8" i="8"/>
  <c r="T23" i="8" s="1"/>
  <c r="AA23" i="8" s="1"/>
  <c r="AG23" i="8" s="1"/>
  <c r="T22" i="6"/>
  <c r="AA22" i="6" s="1"/>
  <c r="AG22" i="6" s="1"/>
  <c r="D8" i="4"/>
  <c r="Z7" i="8"/>
  <c r="S22" i="8" s="1"/>
  <c r="Z22" i="8" s="1"/>
  <c r="V22" i="6"/>
  <c r="AC22" i="6" s="1"/>
  <c r="AI22" i="6" s="1"/>
  <c r="C8" i="4"/>
  <c r="AB8" i="8"/>
  <c r="U23" i="8" s="1"/>
  <c r="AB23" i="8" s="1"/>
  <c r="AH23" i="8" s="1"/>
  <c r="Z8" i="6"/>
  <c r="Z8" i="8"/>
  <c r="S23" i="8" s="1"/>
  <c r="Z23" i="8" s="1"/>
  <c r="AF23" i="8" s="1"/>
  <c r="AB7" i="7"/>
  <c r="U22" i="7" s="1"/>
  <c r="AB22" i="7" s="1"/>
  <c r="AB7" i="5"/>
  <c r="U22" i="5" s="1"/>
  <c r="AB22" i="5" s="1"/>
  <c r="C8" i="1"/>
  <c r="Z7" i="7"/>
  <c r="S22" i="7" s="1"/>
  <c r="Z22" i="7" s="1"/>
  <c r="Z7" i="5"/>
  <c r="S22" i="5" s="1"/>
  <c r="Z22" i="5" s="1"/>
  <c r="S22" i="6"/>
  <c r="Z22" i="6" s="1"/>
  <c r="AF22" i="6" s="1"/>
  <c r="D8" i="1"/>
  <c r="AC8" i="6"/>
  <c r="AC8" i="8"/>
  <c r="V23" i="8" s="1"/>
  <c r="AC23" i="8" s="1"/>
  <c r="AI23" i="8" s="1"/>
  <c r="S8" i="6"/>
  <c r="AF8" i="6" s="1"/>
  <c r="T8" i="6"/>
  <c r="AG8" i="6" s="1"/>
  <c r="V8" i="6"/>
  <c r="AI8" i="6" s="1"/>
  <c r="U8" i="6"/>
  <c r="AH8" i="6" s="1"/>
  <c r="AC7" i="7"/>
  <c r="V22" i="7" s="1"/>
  <c r="AC22" i="7" s="1"/>
  <c r="AC7" i="5"/>
  <c r="V22" i="5" s="1"/>
  <c r="AC22" i="5" s="1"/>
  <c r="AA7" i="7"/>
  <c r="T22" i="7" s="1"/>
  <c r="AA22" i="7" s="1"/>
  <c r="AA7" i="5"/>
  <c r="T22" i="5" s="1"/>
  <c r="AA22" i="5" s="1"/>
  <c r="A32" i="6"/>
  <c r="C31" i="6"/>
  <c r="D26" i="6"/>
  <c r="AL8" i="6" l="1"/>
  <c r="D9" i="4"/>
  <c r="AF22" i="8"/>
  <c r="AA8" i="6"/>
  <c r="T23" i="6" s="1"/>
  <c r="AA23" i="6" s="1"/>
  <c r="AG23" i="6" s="1"/>
  <c r="AA9" i="6"/>
  <c r="AC9" i="6"/>
  <c r="AB9" i="8"/>
  <c r="U24" i="8" s="1"/>
  <c r="AB24" i="8" s="1"/>
  <c r="AH24" i="8" s="1"/>
  <c r="U23" i="6"/>
  <c r="AB23" i="6" s="1"/>
  <c r="AH23" i="6" s="1"/>
  <c r="V23" i="6"/>
  <c r="AC23" i="6" s="1"/>
  <c r="AI23" i="6" s="1"/>
  <c r="C9" i="4"/>
  <c r="C9" i="1"/>
  <c r="AB8" i="7"/>
  <c r="U23" i="7" s="1"/>
  <c r="AB23" i="7" s="1"/>
  <c r="AB8" i="5"/>
  <c r="U23" i="5" s="1"/>
  <c r="AB23" i="5" s="1"/>
  <c r="S9" i="6"/>
  <c r="AF9" i="6" s="1"/>
  <c r="T9" i="6"/>
  <c r="AG9" i="6" s="1"/>
  <c r="V9" i="6"/>
  <c r="AI9" i="6" s="1"/>
  <c r="U9" i="6"/>
  <c r="AH9" i="6" s="1"/>
  <c r="D9" i="1"/>
  <c r="Z8" i="7"/>
  <c r="S23" i="7" s="1"/>
  <c r="Z23" i="7" s="1"/>
  <c r="Z8" i="5"/>
  <c r="S23" i="5" s="1"/>
  <c r="Z23" i="5" s="1"/>
  <c r="AB9" i="6"/>
  <c r="AC8" i="7"/>
  <c r="V23" i="7" s="1"/>
  <c r="AC23" i="7" s="1"/>
  <c r="AC8" i="5"/>
  <c r="V23" i="5" s="1"/>
  <c r="AC23" i="5" s="1"/>
  <c r="Z9" i="6"/>
  <c r="Z9" i="8"/>
  <c r="S24" i="8" s="1"/>
  <c r="Z24" i="8" s="1"/>
  <c r="AF24" i="8" s="1"/>
  <c r="S23" i="6"/>
  <c r="Z23" i="6" s="1"/>
  <c r="AF23" i="6" s="1"/>
  <c r="AA8" i="7"/>
  <c r="T23" i="7" s="1"/>
  <c r="AA23" i="7" s="1"/>
  <c r="AA8" i="5"/>
  <c r="T23" i="5" s="1"/>
  <c r="AA23" i="5" s="1"/>
  <c r="D10" i="4"/>
  <c r="A33" i="6"/>
  <c r="C32" i="6"/>
  <c r="D27" i="6"/>
  <c r="AL9" i="6" l="1"/>
  <c r="Z10" i="6"/>
  <c r="AB10" i="8"/>
  <c r="U25" i="8" s="1"/>
  <c r="AB25" i="8" s="1"/>
  <c r="AH25" i="8" s="1"/>
  <c r="AA9" i="8"/>
  <c r="T24" i="8" s="1"/>
  <c r="AA24" i="8" s="1"/>
  <c r="AG24" i="8" s="1"/>
  <c r="AC9" i="8"/>
  <c r="V24" i="8" s="1"/>
  <c r="AC24" i="8" s="1"/>
  <c r="AI24" i="8" s="1"/>
  <c r="U24" i="6"/>
  <c r="AB24" i="6" s="1"/>
  <c r="AH24" i="6" s="1"/>
  <c r="S24" i="6"/>
  <c r="Z24" i="6" s="1"/>
  <c r="AF24" i="6" s="1"/>
  <c r="C10" i="4"/>
  <c r="AC10" i="6"/>
  <c r="AC10" i="8"/>
  <c r="V25" i="8" s="1"/>
  <c r="AC25" i="8" s="1"/>
  <c r="AI25" i="8" s="1"/>
  <c r="AC9" i="7"/>
  <c r="V24" i="7" s="1"/>
  <c r="AC24" i="7" s="1"/>
  <c r="AC9" i="5"/>
  <c r="V24" i="5" s="1"/>
  <c r="AC24" i="5" s="1"/>
  <c r="C10" i="1"/>
  <c r="AA10" i="6"/>
  <c r="AA10" i="8"/>
  <c r="T25" i="8" s="1"/>
  <c r="AA25" i="8" s="1"/>
  <c r="AG25" i="8" s="1"/>
  <c r="AA9" i="7"/>
  <c r="T24" i="7" s="1"/>
  <c r="AA24" i="7" s="1"/>
  <c r="AA9" i="5"/>
  <c r="T24" i="5" s="1"/>
  <c r="AA24" i="5" s="1"/>
  <c r="V24" i="6"/>
  <c r="AC24" i="6" s="1"/>
  <c r="AI24" i="6" s="1"/>
  <c r="D10" i="1"/>
  <c r="S10" i="6"/>
  <c r="AF10" i="6" s="1"/>
  <c r="U10" i="6"/>
  <c r="AH10" i="6" s="1"/>
  <c r="V10" i="6"/>
  <c r="AI10" i="6" s="1"/>
  <c r="AB9" i="7"/>
  <c r="U24" i="7" s="1"/>
  <c r="AB24" i="7" s="1"/>
  <c r="AB9" i="5"/>
  <c r="U24" i="5" s="1"/>
  <c r="AB24" i="5" s="1"/>
  <c r="Z9" i="7"/>
  <c r="S24" i="7" s="1"/>
  <c r="Z24" i="7" s="1"/>
  <c r="Z9" i="5"/>
  <c r="S24" i="5" s="1"/>
  <c r="Z24" i="5" s="1"/>
  <c r="T24" i="6"/>
  <c r="AA24" i="6" s="1"/>
  <c r="AG24" i="6" s="1"/>
  <c r="D28" i="6"/>
  <c r="AB10" i="6" l="1"/>
  <c r="U25" i="6" s="1"/>
  <c r="AB25" i="6" s="1"/>
  <c r="AH25" i="6" s="1"/>
  <c r="Z10" i="8"/>
  <c r="S25" i="8" s="1"/>
  <c r="Z25" i="8" s="1"/>
  <c r="AB11" i="8"/>
  <c r="U26" i="8" s="1"/>
  <c r="AB26" i="8" s="1"/>
  <c r="AH26" i="8" s="1"/>
  <c r="Z11" i="8"/>
  <c r="S26" i="8" s="1"/>
  <c r="Z26" i="8" s="1"/>
  <c r="AF26" i="8" s="1"/>
  <c r="D11" i="4"/>
  <c r="AC11" i="6"/>
  <c r="AA11" i="6"/>
  <c r="C11" i="4"/>
  <c r="AC10" i="7"/>
  <c r="V25" i="7" s="1"/>
  <c r="AC25" i="7" s="1"/>
  <c r="AC10" i="5"/>
  <c r="V25" i="5" s="1"/>
  <c r="AC25" i="5" s="1"/>
  <c r="AA10" i="7"/>
  <c r="T25" i="7" s="1"/>
  <c r="AA25" i="7" s="1"/>
  <c r="AA10" i="5"/>
  <c r="T25" i="5" s="1"/>
  <c r="AA25" i="5" s="1"/>
  <c r="AB11" i="6"/>
  <c r="C11" i="1"/>
  <c r="T11" i="6"/>
  <c r="AG11" i="6" s="1"/>
  <c r="V11" i="6"/>
  <c r="AI11" i="6" s="1"/>
  <c r="S11" i="6"/>
  <c r="AF11" i="6" s="1"/>
  <c r="D11" i="1"/>
  <c r="S25" i="6"/>
  <c r="Z25" i="6" s="1"/>
  <c r="AF25" i="6" s="1"/>
  <c r="AB10" i="7"/>
  <c r="U25" i="7" s="1"/>
  <c r="AB25" i="7" s="1"/>
  <c r="AB10" i="5"/>
  <c r="U25" i="5" s="1"/>
  <c r="AB25" i="5" s="1"/>
  <c r="Z10" i="7"/>
  <c r="S25" i="7" s="1"/>
  <c r="Z25" i="7" s="1"/>
  <c r="Z10" i="5"/>
  <c r="S25" i="5" s="1"/>
  <c r="Z25" i="5" s="1"/>
  <c r="V25" i="6"/>
  <c r="AC25" i="6" s="1"/>
  <c r="AI25" i="6" s="1"/>
  <c r="D29" i="6"/>
  <c r="T12" i="6" s="1"/>
  <c r="AG12" i="6" s="1"/>
  <c r="D12" i="4" l="1"/>
  <c r="AF25" i="8"/>
  <c r="Z11" i="6"/>
  <c r="S26" i="6" s="1"/>
  <c r="Z26" i="6" s="1"/>
  <c r="AF26" i="6" s="1"/>
  <c r="AB12" i="6"/>
  <c r="AC12" i="6"/>
  <c r="AA12" i="6"/>
  <c r="T27" i="6" s="1"/>
  <c r="AA27" i="6" s="1"/>
  <c r="AG27" i="6" s="1"/>
  <c r="AC11" i="8"/>
  <c r="V26" i="8" s="1"/>
  <c r="AC26" i="8" s="1"/>
  <c r="AI26" i="8" s="1"/>
  <c r="AA11" i="8"/>
  <c r="T26" i="8" s="1"/>
  <c r="AA26" i="8" s="1"/>
  <c r="AG26" i="8" s="1"/>
  <c r="T26" i="6"/>
  <c r="AA26" i="6" s="1"/>
  <c r="AG26" i="6" s="1"/>
  <c r="V26" i="6"/>
  <c r="AC26" i="6" s="1"/>
  <c r="AI26" i="6" s="1"/>
  <c r="AB11" i="7"/>
  <c r="U26" i="7" s="1"/>
  <c r="AB26" i="7" s="1"/>
  <c r="AB11" i="5"/>
  <c r="U26" i="5" s="1"/>
  <c r="AB26" i="5" s="1"/>
  <c r="AC12" i="8"/>
  <c r="V27" i="8" s="1"/>
  <c r="AC27" i="8" s="1"/>
  <c r="AI27" i="8" s="1"/>
  <c r="Z11" i="7"/>
  <c r="S26" i="7" s="1"/>
  <c r="Z26" i="7" s="1"/>
  <c r="Z11" i="5"/>
  <c r="S26" i="5" s="1"/>
  <c r="Z26" i="5" s="1"/>
  <c r="C12" i="1"/>
  <c r="AC11" i="7"/>
  <c r="V26" i="7" s="1"/>
  <c r="AC26" i="7" s="1"/>
  <c r="AC11" i="5"/>
  <c r="V26" i="5" s="1"/>
  <c r="AC26" i="5" s="1"/>
  <c r="AA11" i="7"/>
  <c r="T26" i="7" s="1"/>
  <c r="AA26" i="7" s="1"/>
  <c r="AA11" i="5"/>
  <c r="T26" i="5" s="1"/>
  <c r="AA26" i="5" s="1"/>
  <c r="D12" i="1"/>
  <c r="Z12" i="6"/>
  <c r="Z12" i="8"/>
  <c r="S27" i="8" s="1"/>
  <c r="Z27" i="8" s="1"/>
  <c r="AF27" i="8" s="1"/>
  <c r="D30" i="6"/>
  <c r="AA12" i="8" l="1"/>
  <c r="T27" i="8" s="1"/>
  <c r="AA27" i="8" s="1"/>
  <c r="AG27" i="8" s="1"/>
  <c r="AB12" i="8"/>
  <c r="U27" i="8" s="1"/>
  <c r="AB27" i="8" s="1"/>
  <c r="AH27" i="8" s="1"/>
  <c r="AC13" i="8"/>
  <c r="V28" i="8" s="1"/>
  <c r="AC28" i="8" s="1"/>
  <c r="AI28" i="8" s="1"/>
  <c r="Z13" i="6"/>
  <c r="D13" i="4"/>
  <c r="AB13" i="6"/>
  <c r="D13" i="1"/>
  <c r="AC12" i="7"/>
  <c r="V27" i="7" s="1"/>
  <c r="AC27" i="7" s="1"/>
  <c r="AC12" i="5"/>
  <c r="V27" i="5" s="1"/>
  <c r="AC27" i="5" s="1"/>
  <c r="AA12" i="7"/>
  <c r="T27" i="7" s="1"/>
  <c r="AA27" i="7" s="1"/>
  <c r="AA12" i="5"/>
  <c r="T27" i="5" s="1"/>
  <c r="AA27" i="5" s="1"/>
  <c r="C13" i="1"/>
  <c r="AB12" i="7"/>
  <c r="U27" i="7" s="1"/>
  <c r="AB27" i="7" s="1"/>
  <c r="AB12" i="5"/>
  <c r="U27" i="5" s="1"/>
  <c r="AB27" i="5" s="1"/>
  <c r="AA13" i="6"/>
  <c r="AA13" i="8"/>
  <c r="T28" i="8" s="1"/>
  <c r="AA28" i="8" s="1"/>
  <c r="AG28" i="8" s="1"/>
  <c r="Z12" i="7"/>
  <c r="S27" i="7" s="1"/>
  <c r="Z27" i="7" s="1"/>
  <c r="Z12" i="5"/>
  <c r="S27" i="5" s="1"/>
  <c r="Z27" i="5" s="1"/>
  <c r="D31" i="6"/>
  <c r="Z13" i="8" l="1"/>
  <c r="S28" i="8" s="1"/>
  <c r="Z28" i="8" s="1"/>
  <c r="AF28" i="8" s="1"/>
  <c r="D14" i="4"/>
  <c r="AC13" i="6"/>
  <c r="AC14" i="6"/>
  <c r="AB13" i="8"/>
  <c r="U28" i="8" s="1"/>
  <c r="AB28" i="8" s="1"/>
  <c r="AH28" i="8" s="1"/>
  <c r="AA14" i="6"/>
  <c r="AB14" i="6"/>
  <c r="C14" i="1"/>
  <c r="AA13" i="7"/>
  <c r="T28" i="7" s="1"/>
  <c r="AA28" i="7" s="1"/>
  <c r="AA13" i="5"/>
  <c r="T28" i="5" s="1"/>
  <c r="AA28" i="5" s="1"/>
  <c r="D14" i="1"/>
  <c r="Z14" i="6"/>
  <c r="Z14" i="8"/>
  <c r="S29" i="8" s="1"/>
  <c r="Z29" i="8" s="1"/>
  <c r="AF29" i="8" s="1"/>
  <c r="AB13" i="7"/>
  <c r="U28" i="7" s="1"/>
  <c r="AB28" i="7" s="1"/>
  <c r="AB13" i="5"/>
  <c r="U28" i="5" s="1"/>
  <c r="AB28" i="5" s="1"/>
  <c r="Z13" i="7"/>
  <c r="S28" i="7" s="1"/>
  <c r="Z28" i="7" s="1"/>
  <c r="Z13" i="5"/>
  <c r="S28" i="5" s="1"/>
  <c r="Z28" i="5" s="1"/>
  <c r="AC13" i="7"/>
  <c r="V28" i="7" s="1"/>
  <c r="AC28" i="7" s="1"/>
  <c r="AC13" i="5"/>
  <c r="V28" i="5" s="1"/>
  <c r="AC28" i="5" s="1"/>
  <c r="D32" i="6"/>
  <c r="D15" i="4" l="1"/>
  <c r="AC14" i="8"/>
  <c r="V29" i="8" s="1"/>
  <c r="AC29" i="8" s="1"/>
  <c r="AI29" i="8" s="1"/>
  <c r="AB14" i="8"/>
  <c r="U29" i="8" s="1"/>
  <c r="AB29" i="8" s="1"/>
  <c r="AH29" i="8" s="1"/>
  <c r="AA14" i="8"/>
  <c r="T29" i="8" s="1"/>
  <c r="AA29" i="8" s="1"/>
  <c r="AG29" i="8" s="1"/>
  <c r="C15" i="1"/>
  <c r="D15" i="1"/>
  <c r="AC14" i="7"/>
  <c r="V29" i="7" s="1"/>
  <c r="AC29" i="7" s="1"/>
  <c r="AC14" i="5"/>
  <c r="V29" i="5" s="1"/>
  <c r="AC29" i="5" s="1"/>
  <c r="AA14" i="7"/>
  <c r="T29" i="7" s="1"/>
  <c r="AA29" i="7" s="1"/>
  <c r="AA14" i="5"/>
  <c r="T29" i="5" s="1"/>
  <c r="AA29" i="5" s="1"/>
  <c r="T10" i="6"/>
  <c r="AG10" i="6" s="1"/>
  <c r="AL10" i="6" s="1"/>
  <c r="T15" i="6"/>
  <c r="AG15" i="6" s="1"/>
  <c r="U12" i="6"/>
  <c r="AH12" i="6" s="1"/>
  <c r="V12" i="6"/>
  <c r="AI12" i="6" s="1"/>
  <c r="T14" i="6"/>
  <c r="AG14" i="6" s="1"/>
  <c r="U11" i="6"/>
  <c r="AH11" i="6" s="1"/>
  <c r="AL11" i="6" s="1"/>
  <c r="U15" i="6"/>
  <c r="AH15" i="6" s="1"/>
  <c r="S12" i="6"/>
  <c r="AF12" i="6" s="1"/>
  <c r="S14" i="6"/>
  <c r="AF14" i="6" s="1"/>
  <c r="T13" i="6"/>
  <c r="AG13" i="6" s="1"/>
  <c r="S13" i="6"/>
  <c r="AF13" i="6" s="1"/>
  <c r="V15" i="6"/>
  <c r="AI15" i="6" s="1"/>
  <c r="V14" i="6"/>
  <c r="AI14" i="6" s="1"/>
  <c r="V13" i="6"/>
  <c r="AI13" i="6" s="1"/>
  <c r="U13" i="6"/>
  <c r="AH13" i="6" s="1"/>
  <c r="U14" i="6"/>
  <c r="AH14" i="6" s="1"/>
  <c r="S15" i="6"/>
  <c r="AF15" i="6" s="1"/>
  <c r="AB14" i="7"/>
  <c r="U29" i="7" s="1"/>
  <c r="AB29" i="7" s="1"/>
  <c r="AB14" i="5"/>
  <c r="U29" i="5" s="1"/>
  <c r="AB29" i="5" s="1"/>
  <c r="Z14" i="7"/>
  <c r="S29" i="7" s="1"/>
  <c r="Z29" i="7" s="1"/>
  <c r="Z14" i="5"/>
  <c r="S29" i="5" s="1"/>
  <c r="Z29" i="5" s="1"/>
  <c r="AL13" i="6" l="1"/>
  <c r="AL14" i="6"/>
  <c r="AL12" i="6"/>
  <c r="AL15" i="6"/>
  <c r="T29" i="6"/>
  <c r="AA29" i="6" s="1"/>
  <c r="AG29" i="6" s="1"/>
  <c r="T25" i="6"/>
  <c r="AA25" i="6" s="1"/>
  <c r="U29" i="6"/>
  <c r="AB29" i="6" s="1"/>
  <c r="AH29" i="6" s="1"/>
  <c r="S27" i="6"/>
  <c r="Z27" i="6" s="1"/>
  <c r="AF27" i="6" s="1"/>
  <c r="V27" i="6"/>
  <c r="AC27" i="6" s="1"/>
  <c r="AI27" i="6" s="1"/>
  <c r="V29" i="6"/>
  <c r="AC29" i="6" s="1"/>
  <c r="AI29" i="6" s="1"/>
  <c r="U28" i="6"/>
  <c r="AB28" i="6" s="1"/>
  <c r="AH28" i="6" s="1"/>
  <c r="U27" i="6"/>
  <c r="AB27" i="6" s="1"/>
  <c r="AH27" i="6" s="1"/>
  <c r="S29" i="6"/>
  <c r="Z29" i="6" s="1"/>
  <c r="AF29" i="6" s="1"/>
  <c r="S28" i="6"/>
  <c r="Z28" i="6" s="1"/>
  <c r="AF28" i="6" s="1"/>
  <c r="V28" i="6"/>
  <c r="AC28" i="6" s="1"/>
  <c r="AI28" i="6" s="1"/>
  <c r="T28" i="6"/>
  <c r="AA28" i="6" s="1"/>
  <c r="AG28" i="6" s="1"/>
  <c r="U26" i="6"/>
  <c r="AB26" i="6" s="1"/>
  <c r="D16" i="4"/>
  <c r="C16" i="1"/>
  <c r="D16" i="1"/>
  <c r="AB15" i="7"/>
  <c r="U30" i="7" s="1"/>
  <c r="AB30" i="7" s="1"/>
  <c r="AB15" i="5"/>
  <c r="U30" i="5" s="1"/>
  <c r="AB30" i="5" s="1"/>
  <c r="AA15" i="6"/>
  <c r="T30" i="6" s="1"/>
  <c r="AA30" i="6" s="1"/>
  <c r="AG30" i="6" s="1"/>
  <c r="AA15" i="8"/>
  <c r="T30" i="8" s="1"/>
  <c r="AA30" i="8" s="1"/>
  <c r="AG30" i="8" s="1"/>
  <c r="AC15" i="7"/>
  <c r="V30" i="7" s="1"/>
  <c r="AC30" i="7" s="1"/>
  <c r="AC15" i="5"/>
  <c r="V30" i="5" s="1"/>
  <c r="AC30" i="5" s="1"/>
  <c r="AA15" i="7"/>
  <c r="T30" i="7" s="1"/>
  <c r="AA30" i="7" s="1"/>
  <c r="AA15" i="5"/>
  <c r="T30" i="5" s="1"/>
  <c r="AA30" i="5" s="1"/>
  <c r="AB15" i="6"/>
  <c r="U30" i="6" s="1"/>
  <c r="AB30" i="6" s="1"/>
  <c r="AH30" i="6" s="1"/>
  <c r="AB15" i="8"/>
  <c r="U30" i="8" s="1"/>
  <c r="AB30" i="8" s="1"/>
  <c r="AH30" i="8" s="1"/>
  <c r="Z15" i="6"/>
  <c r="S30" i="6" s="1"/>
  <c r="Z30" i="6" s="1"/>
  <c r="AF30" i="6" s="1"/>
  <c r="Z15" i="8"/>
  <c r="S30" i="8" s="1"/>
  <c r="Z30" i="8" s="1"/>
  <c r="AF30" i="8" s="1"/>
  <c r="Z15" i="7"/>
  <c r="S30" i="7" s="1"/>
  <c r="Z30" i="7" s="1"/>
  <c r="Z15" i="5"/>
  <c r="S30" i="5" s="1"/>
  <c r="Z30" i="5" s="1"/>
  <c r="AC15" i="6"/>
  <c r="V30" i="6" s="1"/>
  <c r="AC30" i="6" s="1"/>
  <c r="AI30" i="6" s="1"/>
  <c r="AC15" i="8"/>
  <c r="V30" i="8" s="1"/>
  <c r="AC30" i="8" s="1"/>
  <c r="AI30" i="8" s="1"/>
  <c r="AA19" i="5"/>
  <c r="AB19" i="5"/>
  <c r="AC19" i="5"/>
  <c r="C13" i="4" l="1"/>
  <c r="AH26" i="6"/>
  <c r="C12" i="4"/>
  <c r="AG25" i="6"/>
  <c r="C14" i="4"/>
  <c r="C16" i="4"/>
  <c r="C15" i="4"/>
  <c r="D17" i="1"/>
  <c r="D17" i="4"/>
  <c r="C17" i="1"/>
  <c r="C17" i="4"/>
  <c r="Z19" i="5"/>
  <c r="C6" i="1" s="1"/>
  <c r="AC19" i="6"/>
  <c r="AI19" i="6" s="1"/>
  <c r="AA19" i="6"/>
  <c r="AB19" i="7"/>
  <c r="AC19" i="7"/>
  <c r="AA19" i="7"/>
  <c r="Z19" i="7"/>
  <c r="AG19" i="6" l="1"/>
  <c r="C6" i="4"/>
  <c r="D6" i="1"/>
  <c r="AA19" i="8"/>
  <c r="AG19" i="8" s="1"/>
  <c r="AC19" i="8"/>
  <c r="AI19" i="8" s="1"/>
  <c r="AB19" i="8"/>
  <c r="AH19" i="8" s="1"/>
  <c r="D6" i="4" l="1"/>
  <c r="E9" i="1"/>
  <c r="C18" i="1"/>
  <c r="L13" i="1" s="1"/>
  <c r="E8" i="1"/>
  <c r="E11" i="1"/>
  <c r="E12" i="1"/>
  <c r="E14" i="1"/>
  <c r="E16" i="1"/>
  <c r="E13" i="1"/>
  <c r="E17" i="1"/>
  <c r="E15" i="1"/>
  <c r="E7" i="1"/>
  <c r="E10" i="1"/>
  <c r="E6" i="1" l="1"/>
  <c r="E18" i="1" s="1"/>
  <c r="E12" i="4"/>
  <c r="E8" i="4"/>
  <c r="E9" i="4"/>
  <c r="E11" i="4"/>
  <c r="E10" i="4"/>
  <c r="E16" i="4"/>
  <c r="E7" i="4"/>
  <c r="E15" i="4"/>
  <c r="E14" i="4"/>
  <c r="M15" i="1"/>
  <c r="L28" i="1"/>
  <c r="E13" i="4"/>
  <c r="C18" i="4"/>
  <c r="E17" i="4"/>
  <c r="L13" i="4" l="1"/>
  <c r="L28" i="4" s="1"/>
  <c r="E6" i="4"/>
  <c r="E18" i="4" s="1"/>
  <c r="D18" i="4"/>
  <c r="L19" i="4" s="1"/>
  <c r="L31" i="4" s="1"/>
  <c r="M31" i="4" s="1"/>
  <c r="D18" i="1"/>
  <c r="L19" i="1" s="1"/>
  <c r="L23" i="1" s="1"/>
  <c r="M28" i="1"/>
  <c r="M15" i="4" l="1"/>
  <c r="L23" i="4"/>
  <c r="M21" i="4"/>
  <c r="L31" i="1"/>
  <c r="M31" i="1" s="1"/>
  <c r="M33" i="1" s="1"/>
  <c r="M21" i="1"/>
  <c r="M23" i="1" s="1"/>
  <c r="L33" i="4"/>
  <c r="M28" i="4"/>
  <c r="M33" i="4" s="1"/>
  <c r="M23" i="4" l="1"/>
  <c r="L33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<sst xmlns="http://schemas.openxmlformats.org/spreadsheetml/2006/main" count="620" uniqueCount="99">
  <si>
    <t>.</t>
  </si>
  <si>
    <t>Cascade "Backcast" Methodology</t>
  </si>
  <si>
    <t>R/S 503</t>
  </si>
  <si>
    <t>R/S 504</t>
  </si>
  <si>
    <t>R/S 101</t>
  </si>
  <si>
    <t>R/S 104/111</t>
  </si>
  <si>
    <t>Weather</t>
  </si>
  <si>
    <t>Total</t>
  </si>
  <si>
    <t>Cascade Natural Gas Corporation</t>
  </si>
  <si>
    <t>Month</t>
  </si>
  <si>
    <t>Adj Therms</t>
  </si>
  <si>
    <t>Weather Normalization Adjustment</t>
  </si>
  <si>
    <t>State of Washington</t>
  </si>
  <si>
    <t>State of Oregon</t>
  </si>
  <si>
    <t>Line No.</t>
  </si>
  <si>
    <t>Description</t>
  </si>
  <si>
    <t>Therms</t>
  </si>
  <si>
    <t>Revenues</t>
  </si>
  <si>
    <t>Therm Adjustment</t>
  </si>
  <si>
    <t>Per Therm</t>
  </si>
  <si>
    <t>Revenue at Restating Rate</t>
  </si>
  <si>
    <t>Residential</t>
  </si>
  <si>
    <t>Rate Schedule No. 503</t>
  </si>
  <si>
    <t>503 -RES</t>
  </si>
  <si>
    <t>101 - RES</t>
  </si>
  <si>
    <t xml:space="preserve">    Therm Adjustment</t>
  </si>
  <si>
    <t>504 - COM</t>
  </si>
  <si>
    <t>104/11 - COM</t>
  </si>
  <si>
    <t>Totals</t>
  </si>
  <si>
    <t xml:space="preserve">    Revenue at Restating Rate</t>
  </si>
  <si>
    <t>Rate Schedule No. 101</t>
  </si>
  <si>
    <t>Gas Cost</t>
  </si>
  <si>
    <t>Commercial</t>
  </si>
  <si>
    <t>WACOG</t>
  </si>
  <si>
    <t>Rate Schedule No. 504</t>
  </si>
  <si>
    <t>503 - RES</t>
  </si>
  <si>
    <t>Rate Schedule No. 104/111</t>
  </si>
  <si>
    <t>Change in Gas Cost - Residential</t>
  </si>
  <si>
    <t xml:space="preserve">    (WACOG x Adjustment)</t>
  </si>
  <si>
    <t>Change in Gas Cost - Commercial</t>
  </si>
  <si>
    <t>Monthly WACOG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</si>
  <si>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</si>
  <si>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</si>
  <si>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</si>
  <si>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</si>
  <si>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</si>
  <si>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</si>
  <si>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</si>
  <si>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</si>
  <si>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</si>
  <si>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</si>
  <si>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</si>
  <si>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</si>
  <si>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Actual DD</t>
  </si>
  <si>
    <t>Norm DD</t>
  </si>
  <si>
    <t>Bend</t>
  </si>
  <si>
    <t>Baker/Ont</t>
  </si>
  <si>
    <t>Pendleton</t>
  </si>
  <si>
    <t>Avg</t>
  </si>
  <si>
    <t>For Twelve Months Ended 12/31/2016</t>
  </si>
  <si>
    <t>Residential Customers</t>
  </si>
  <si>
    <t>Commercial Customers</t>
  </si>
  <si>
    <t>Bell</t>
  </si>
  <si>
    <t>Brem</t>
  </si>
  <si>
    <t>Walla</t>
  </si>
  <si>
    <t>Yakima</t>
  </si>
  <si>
    <t>Baker</t>
  </si>
  <si>
    <t>Pend</t>
  </si>
  <si>
    <t>60 Base</t>
  </si>
  <si>
    <t>65 Base</t>
  </si>
  <si>
    <t>Variable</t>
  </si>
  <si>
    <t>Estimate</t>
  </si>
  <si>
    <t>Intercept</t>
  </si>
  <si>
    <t>Days in Month</t>
  </si>
  <si>
    <t>Monthly Normals (1981-2010)</t>
  </si>
  <si>
    <t>Table 1</t>
  </si>
  <si>
    <t>Normal HDDs/Day</t>
  </si>
  <si>
    <t>Table 2</t>
  </si>
  <si>
    <t>Actual HDDs/Day</t>
  </si>
  <si>
    <t>Table 3</t>
  </si>
  <si>
    <t>(Normal HDDs/Day - Actual HDDs/Day) * β coefficient</t>
  </si>
  <si>
    <t>Table 4</t>
  </si>
  <si>
    <t>Adjustment</t>
  </si>
  <si>
    <t>Weather (65 Ref Temp)</t>
  </si>
  <si>
    <t>Weather (60 Ref Temp)</t>
  </si>
  <si>
    <t>Residential Therms/Customer/Day</t>
  </si>
  <si>
    <t>Commercial Therms/Customer/Day</t>
  </si>
  <si>
    <t>TREND</t>
  </si>
  <si>
    <t>ar1</t>
  </si>
  <si>
    <t>Monthly Normals (1991-2020)</t>
  </si>
  <si>
    <t>USW00024243</t>
  </si>
  <si>
    <t>Station</t>
  </si>
  <si>
    <t>ID</t>
  </si>
  <si>
    <t>USW00024160</t>
  </si>
  <si>
    <t>USW00094225</t>
  </si>
  <si>
    <t>USW00024217</t>
  </si>
  <si>
    <t>USW00024155</t>
  </si>
  <si>
    <t>USW00024230</t>
  </si>
  <si>
    <t>USW00024130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</si>
</sst>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_);_(&quot;$&quot;* \(#,##0.00000\);_(&quot;$&quot;* &quot;-&quot;??_);_(@_)"/>
    <numFmt numFmtId="167" formatCode="0.0000000"/>
    <numFmt numFmtId="168" formatCode="[$-409]mmm\-yy;@"/>
    <numFmt numFmtId="169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"/>
      <family val="1"/>
    </font>
    <font>
      <sz val="10"/>
      <color rgb="FF0070C0"/>
      <name val="Times"/>
    </font>
    <font>
      <sz val="11"/>
      <name val="Times"/>
      <family val="1"/>
    </font>
    <font>
      <b/>
      <sz val="11"/>
      <name val="Times"/>
      <family val="1"/>
    </font>
    <font>
      <sz val="9"/>
      <name val="Times New Roman"/>
      <family val="1"/>
    </font>
    <font>
      <sz val="9"/>
      <name val="Times"/>
      <family val="1"/>
    </font>
    <font>
      <b/>
      <u/>
      <sz val="11"/>
      <name val="Times"/>
      <family val="1"/>
    </font>
    <font>
      <b/>
      <u/>
      <sz val="11"/>
      <name val="Times"/>
    </font>
    <font>
      <sz val="11"/>
      <name val="Times New Roman"/>
      <family val="1"/>
    </font>
    <font>
      <sz val="10"/>
      <name val="Times New Roman"/>
      <family val="1"/>
    </font>
    <font>
      <b/>
      <u/>
      <sz val="11"/>
      <name val="Times New Roman"/>
      <family val="1"/>
    </font>
    <font>
      <b/>
      <sz val="10"/>
      <name val="Times"/>
      <family val="1"/>
    </font>
    <font>
      <sz val="18"/>
      <name val="Calibri"/>
      <family val="2"/>
      <scheme val="minor"/>
    </font>
    <font>
      <sz val="1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BB5D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4.9989318521683403E-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4">
    <xf numFmtId="0" fontId="0" fillId="0" borderId="0" xfId="0"/>
    <xf numFmtId="0" fontId="0" fillId="0" borderId="0" xfId="0" applyFill="1"/>
    <xf numFmtId="14" fontId="0" fillId="0" borderId="0" xfId="0" applyNumberFormat="1" applyFill="1"/>
    <xf numFmtId="164" fontId="0" fillId="0" borderId="0" xfId="2" applyNumberFormat="1" applyFont="1"/>
    <xf numFmtId="14" fontId="0" fillId="0" borderId="0" xfId="0" applyNumberFormat="1"/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2" borderId="0" xfId="0" applyFill="1"/>
    <xf numFmtId="0" fontId="0" fillId="0" borderId="0" xfId="0" applyBorder="1" applyAlignment="1">
      <alignment horizontal="centerContinuous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14" fontId="5" fillId="0" borderId="0" xfId="0" applyNumberFormat="1" applyFont="1"/>
    <xf numFmtId="0" fontId="5" fillId="0" borderId="0" xfId="0" applyFont="1"/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0" borderId="0" xfId="0" applyFont="1" applyAlignment="1">
      <alignment horizontal="centerContinuous"/>
    </xf>
    <xf numFmtId="0" fontId="5" fillId="0" borderId="0" xfId="0" applyFont="1" applyAlignment="1">
      <alignment horizontal="centerContinuous"/>
    </xf>
    <xf numFmtId="164" fontId="5" fillId="0" borderId="0" xfId="2" applyNumberFormat="1" applyFont="1" applyAlignment="1">
      <alignment horizontal="centerContinuous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6" fillId="0" borderId="0" xfId="0" applyFont="1" applyFill="1" applyAlignment="1">
      <alignment horizontal="centerContinuous"/>
    </xf>
    <xf numFmtId="0" fontId="5" fillId="0" borderId="0" xfId="0" applyFont="1" applyFill="1" applyAlignment="1">
      <alignment horizontal="centerContinuous"/>
    </xf>
    <xf numFmtId="164" fontId="5" fillId="0" borderId="0" xfId="2" applyNumberFormat="1" applyFont="1" applyFill="1" applyAlignment="1">
      <alignment horizontal="centerContinuous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7" fontId="7" fillId="4" borderId="9" xfId="0" applyNumberFormat="1" applyFont="1" applyFill="1" applyBorder="1" applyAlignment="1">
      <alignment horizontal="left"/>
    </xf>
    <xf numFmtId="17" fontId="0" fillId="0" borderId="4" xfId="0" applyNumberFormat="1" applyFill="1" applyBorder="1" applyAlignment="1">
      <alignment horizontal="left"/>
    </xf>
    <xf numFmtId="165" fontId="0" fillId="0" borderId="10" xfId="1" applyNumberFormat="1" applyFont="1" applyFill="1" applyBorder="1"/>
    <xf numFmtId="165" fontId="0" fillId="0" borderId="11" xfId="0" applyNumberFormat="1" applyFill="1" applyBorder="1"/>
    <xf numFmtId="165" fontId="0" fillId="0" borderId="13" xfId="1" applyNumberFormat="1" applyFont="1" applyBorder="1"/>
    <xf numFmtId="165" fontId="0" fillId="0" borderId="10" xfId="1" applyNumberFormat="1" applyFont="1" applyBorder="1"/>
    <xf numFmtId="165" fontId="0" fillId="0" borderId="11" xfId="0" applyNumberFormat="1" applyBorder="1"/>
    <xf numFmtId="165" fontId="0" fillId="0" borderId="0" xfId="0" applyNumberFormat="1" applyBorder="1"/>
    <xf numFmtId="17" fontId="0" fillId="0" borderId="9" xfId="0" applyNumberFormat="1" applyFill="1" applyBorder="1" applyAlignment="1">
      <alignment horizontal="left"/>
    </xf>
    <xf numFmtId="0" fontId="3" fillId="2" borderId="0" xfId="0" applyFont="1" applyFill="1"/>
    <xf numFmtId="0" fontId="5" fillId="0" borderId="0" xfId="0" applyFont="1" applyFill="1"/>
    <xf numFmtId="164" fontId="5" fillId="0" borderId="0" xfId="2" applyNumberFormat="1" applyFont="1"/>
    <xf numFmtId="0" fontId="9" fillId="0" borderId="0" xfId="0" applyFont="1"/>
    <xf numFmtId="0" fontId="6" fillId="0" borderId="20" xfId="0" applyFont="1" applyBorder="1" applyAlignment="1">
      <alignment horizontal="centerContinuous"/>
    </xf>
    <xf numFmtId="0" fontId="9" fillId="0" borderId="0" xfId="0" applyFont="1" applyAlignment="1">
      <alignment horizontal="center"/>
    </xf>
    <xf numFmtId="164" fontId="9" fillId="0" borderId="0" xfId="2" applyNumberFormat="1" applyFont="1" applyAlignment="1">
      <alignment horizontal="center"/>
    </xf>
    <xf numFmtId="0" fontId="0" fillId="0" borderId="21" xfId="0" applyBorder="1"/>
    <xf numFmtId="0" fontId="5" fillId="0" borderId="0" xfId="0" applyFont="1" applyAlignment="1">
      <alignment horizontal="center"/>
    </xf>
    <xf numFmtId="0" fontId="6" fillId="0" borderId="0" xfId="0" applyFont="1"/>
    <xf numFmtId="166" fontId="0" fillId="0" borderId="0" xfId="0" applyNumberFormat="1" applyBorder="1"/>
    <xf numFmtId="164" fontId="0" fillId="0" borderId="10" xfId="2" applyNumberFormat="1" applyFont="1" applyBorder="1"/>
    <xf numFmtId="165" fontId="5" fillId="0" borderId="0" xfId="0" applyNumberFormat="1" applyFont="1"/>
    <xf numFmtId="0" fontId="0" fillId="0" borderId="0" xfId="0" applyBorder="1"/>
    <xf numFmtId="166" fontId="5" fillId="0" borderId="0" xfId="0" applyNumberFormat="1" applyFont="1" applyFill="1"/>
    <xf numFmtId="0" fontId="0" fillId="0" borderId="10" xfId="0" applyBorder="1"/>
    <xf numFmtId="165" fontId="0" fillId="0" borderId="15" xfId="0" applyNumberFormat="1" applyBorder="1"/>
    <xf numFmtId="0" fontId="0" fillId="0" borderId="22" xfId="0" applyFill="1" applyBorder="1"/>
    <xf numFmtId="165" fontId="8" fillId="0" borderId="23" xfId="1" applyNumberFormat="1" applyFont="1" applyFill="1" applyBorder="1"/>
    <xf numFmtId="165" fontId="8" fillId="0" borderId="24" xfId="1" applyNumberFormat="1" applyFont="1" applyFill="1" applyBorder="1"/>
    <xf numFmtId="165" fontId="0" fillId="0" borderId="0" xfId="0" applyNumberFormat="1"/>
    <xf numFmtId="0" fontId="0" fillId="0" borderId="22" xfId="0" applyBorder="1"/>
    <xf numFmtId="165" fontId="0" fillId="0" borderId="23" xfId="1" applyNumberFormat="1" applyFont="1" applyBorder="1"/>
    <xf numFmtId="165" fontId="0" fillId="0" borderId="25" xfId="0" applyNumberFormat="1" applyBorder="1"/>
    <xf numFmtId="166" fontId="5" fillId="0" borderId="0" xfId="0" applyNumberFormat="1" applyFont="1"/>
    <xf numFmtId="165" fontId="0" fillId="0" borderId="0" xfId="0" applyNumberFormat="1" applyFill="1"/>
    <xf numFmtId="0" fontId="0" fillId="0" borderId="26" xfId="0" applyBorder="1"/>
    <xf numFmtId="165" fontId="0" fillId="0" borderId="20" xfId="0" applyNumberFormat="1" applyBorder="1"/>
    <xf numFmtId="0" fontId="0" fillId="0" borderId="20" xfId="0" applyBorder="1"/>
    <xf numFmtId="164" fontId="0" fillId="0" borderId="14" xfId="2" applyNumberFormat="1" applyFont="1" applyBorder="1"/>
    <xf numFmtId="0" fontId="5" fillId="0" borderId="20" xfId="0" applyFont="1" applyBorder="1"/>
    <xf numFmtId="164" fontId="5" fillId="0" borderId="20" xfId="2" applyNumberFormat="1" applyFont="1" applyBorder="1"/>
    <xf numFmtId="0" fontId="10" fillId="0" borderId="27" xfId="0" applyFont="1" applyBorder="1"/>
    <xf numFmtId="0" fontId="5" fillId="0" borderId="27" xfId="0" applyFont="1" applyBorder="1"/>
    <xf numFmtId="0" fontId="5" fillId="0" borderId="27" xfId="0" applyFont="1" applyFill="1" applyBorder="1"/>
    <xf numFmtId="165" fontId="5" fillId="0" borderId="27" xfId="0" applyNumberFormat="1" applyFont="1" applyBorder="1"/>
    <xf numFmtId="164" fontId="5" fillId="0" borderId="27" xfId="2" applyNumberFormat="1" applyFont="1" applyBorder="1"/>
    <xf numFmtId="0" fontId="3" fillId="0" borderId="0" xfId="0" applyFont="1" applyFill="1"/>
    <xf numFmtId="0" fontId="3" fillId="4" borderId="0" xfId="0" applyFont="1" applyFill="1"/>
    <xf numFmtId="0" fontId="0" fillId="4" borderId="0" xfId="0" applyFill="1"/>
    <xf numFmtId="0" fontId="11" fillId="0" borderId="0" xfId="0" applyFont="1"/>
    <xf numFmtId="0" fontId="11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/>
    <xf numFmtId="166" fontId="3" fillId="0" borderId="0" xfId="2" applyNumberFormat="1" applyFont="1"/>
    <xf numFmtId="164" fontId="0" fillId="0" borderId="0" xfId="0" applyNumberFormat="1"/>
    <xf numFmtId="166" fontId="11" fillId="0" borderId="0" xfId="0" applyNumberFormat="1" applyFont="1" applyFill="1"/>
    <xf numFmtId="165" fontId="11" fillId="0" borderId="0" xfId="0" applyNumberFormat="1" applyFont="1"/>
    <xf numFmtId="164" fontId="5" fillId="0" borderId="0" xfId="2" applyNumberFormat="1" applyFont="1" applyBorder="1"/>
    <xf numFmtId="167" fontId="0" fillId="0" borderId="0" xfId="0" applyNumberFormat="1"/>
    <xf numFmtId="165" fontId="5" fillId="0" borderId="28" xfId="0" applyNumberFormat="1" applyFont="1" applyBorder="1"/>
    <xf numFmtId="164" fontId="5" fillId="0" borderId="28" xfId="2" applyNumberFormat="1" applyFont="1" applyBorder="1"/>
    <xf numFmtId="0" fontId="8" fillId="0" borderId="0" xfId="0" applyFont="1"/>
    <xf numFmtId="165" fontId="11" fillId="0" borderId="20" xfId="0" applyNumberFormat="1" applyFont="1" applyBorder="1"/>
    <xf numFmtId="164" fontId="11" fillId="0" borderId="0" xfId="2" applyNumberFormat="1" applyFont="1"/>
    <xf numFmtId="0" fontId="13" fillId="0" borderId="0" xfId="0" applyFont="1"/>
    <xf numFmtId="165" fontId="11" fillId="0" borderId="28" xfId="0" applyNumberFormat="1" applyFont="1" applyBorder="1"/>
    <xf numFmtId="167" fontId="8" fillId="0" borderId="0" xfId="0" applyNumberFormat="1" applyFont="1"/>
    <xf numFmtId="0" fontId="11" fillId="3" borderId="0" xfId="0" applyFont="1" applyFill="1"/>
    <xf numFmtId="166" fontId="3" fillId="2" borderId="0" xfId="2" applyNumberFormat="1" applyFont="1" applyFill="1"/>
    <xf numFmtId="0" fontId="12" fillId="3" borderId="0" xfId="0" applyFont="1" applyFill="1"/>
    <xf numFmtId="166" fontId="3" fillId="3" borderId="0" xfId="2" applyNumberFormat="1" applyFont="1" applyFill="1"/>
    <xf numFmtId="168" fontId="11" fillId="0" borderId="0" xfId="0" applyNumberFormat="1" applyFont="1"/>
    <xf numFmtId="165" fontId="11" fillId="0" borderId="0" xfId="1" applyNumberFormat="1" applyFont="1"/>
    <xf numFmtId="164" fontId="11" fillId="0" borderId="0" xfId="2" applyNumberFormat="1" applyFont="1" applyProtection="1"/>
    <xf numFmtId="0" fontId="7" fillId="0" borderId="0" xfId="0" applyFont="1"/>
    <xf numFmtId="0" fontId="11" fillId="2" borderId="0" xfId="0" applyFont="1" applyFill="1" applyAlignment="1">
      <alignment horizontal="center"/>
    </xf>
    <xf numFmtId="165" fontId="11" fillId="0" borderId="20" xfId="1" applyNumberFormat="1" applyFont="1" applyBorder="1"/>
    <xf numFmtId="166" fontId="11" fillId="0" borderId="0" xfId="0" applyNumberFormat="1" applyFont="1"/>
    <xf numFmtId="165" fontId="11" fillId="0" borderId="27" xfId="1" applyNumberFormat="1" applyFont="1" applyBorder="1"/>
    <xf numFmtId="164" fontId="11" fillId="0" borderId="27" xfId="2" applyNumberFormat="1" applyFont="1" applyBorder="1" applyProtection="1"/>
    <xf numFmtId="0" fontId="14" fillId="2" borderId="0" xfId="0" applyFont="1" applyFill="1" applyAlignment="1">
      <alignment horizontal="right"/>
    </xf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65" fontId="0" fillId="0" borderId="0" xfId="1" applyNumberFormat="1" applyFont="1"/>
    <xf numFmtId="0" fontId="0" fillId="0" borderId="0" xfId="0" quotePrefix="1" applyAlignment="1">
      <alignment horizontal="left"/>
    </xf>
    <xf numFmtId="0" fontId="16" fillId="5" borderId="0" xfId="0" applyFont="1" applyFill="1"/>
    <xf numFmtId="0" fontId="16" fillId="6" borderId="0" xfId="0" applyNumberFormat="1" applyFont="1" applyFill="1" applyBorder="1" applyAlignment="1" applyProtection="1"/>
    <xf numFmtId="0" fontId="16" fillId="7" borderId="0" xfId="0" applyFont="1" applyFill="1"/>
    <xf numFmtId="14" fontId="16" fillId="5" borderId="0" xfId="0" applyNumberFormat="1" applyFont="1" applyFill="1"/>
    <xf numFmtId="0" fontId="16" fillId="0" borderId="0" xfId="0" applyFont="1"/>
    <xf numFmtId="0" fontId="0" fillId="8" borderId="0" xfId="0" applyFill="1"/>
    <xf numFmtId="0" fontId="0" fillId="5" borderId="0" xfId="0" applyFill="1"/>
    <xf numFmtId="0" fontId="0" fillId="0" borderId="0" xfId="0" applyAlignment="1">
      <alignment horizontal="left" vertical="top"/>
    </xf>
    <xf numFmtId="0" fontId="0" fillId="0" borderId="0" xfId="0" applyAlignment="1">
      <alignment horizontal="right" vertical="top"/>
    </xf>
    <xf numFmtId="0" fontId="16" fillId="0" borderId="0" xfId="0" applyFont="1" applyAlignment="1"/>
    <xf numFmtId="0" fontId="16" fillId="9" borderId="0" xfId="0" applyFont="1" applyFill="1"/>
    <xf numFmtId="1" fontId="16" fillId="6" borderId="0" xfId="0" applyNumberFormat="1" applyFont="1" applyFill="1" applyBorder="1" applyAlignment="1" applyProtection="1"/>
    <xf numFmtId="1" fontId="16" fillId="7" borderId="0" xfId="0" applyNumberFormat="1" applyFont="1" applyFill="1" applyBorder="1" applyAlignment="1" applyProtection="1"/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NumberFormat="1"/>
    <xf numFmtId="0" fontId="18" fillId="0" borderId="0" xfId="0" applyFont="1"/>
    <xf numFmtId="2" fontId="0" fillId="0" borderId="0" xfId="0" applyNumberFormat="1"/>
    <xf numFmtId="169" fontId="0" fillId="0" borderId="0" xfId="0" applyNumberFormat="1"/>
    <xf numFmtId="1" fontId="16" fillId="0" borderId="0" xfId="0" applyNumberFormat="1" applyFont="1"/>
    <xf numFmtId="1" fontId="0" fillId="0" borderId="0" xfId="0" applyNumberFormat="1" applyFill="1" applyAlignment="1">
      <alignment horizontal="left" wrapText="1"/>
    </xf>
    <xf numFmtId="1" fontId="0" fillId="0" borderId="0" xfId="0" applyNumberFormat="1"/>
    <xf numFmtId="14" fontId="1" fillId="0" borderId="0" xfId="0" applyNumberFormat="1" applyFont="1"/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eetMetadata" Target="metadata.xml"/><Relationship Id="rId27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ept\Rates\WEATHER%20DATA\Weather%20Normalization\2016\WA%2065%20HDD%20NOAA\2016-12%20WA%20Weather%20Normalization%2065%20HDD%20-%20Cop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Supply%20Resource%20Planning\Weather%20Normalization\Weather%20Normalization\2023\Weather%20Normalization%20Inputs.xlsx" TargetMode="External"/><Relationship Id="rId1" Type="http://schemas.openxmlformats.org/officeDocument/2006/relationships/externalLinkPath" Target="Weather%20Normalization%20Inpu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ta Input"/>
      <sheetName val="Bell 503 - 65"/>
      <sheetName val="Brem 503 - 65"/>
      <sheetName val="Walla 503 - 65"/>
      <sheetName val="Yakima 503 - 65"/>
      <sheetName val="Bell 503 - 60"/>
      <sheetName val="Brem 503 - 60"/>
      <sheetName val="Walla 503 - 60"/>
      <sheetName val="Yakima 503 - 60"/>
      <sheetName val="Bend 101 - 65"/>
      <sheetName val="Baker 101 - 65"/>
      <sheetName val="Pend 101 - 65"/>
      <sheetName val="Bend 101 - 60"/>
      <sheetName val="Baker 101 - 60"/>
      <sheetName val="Pend 101 - 60"/>
      <sheetName val="Bell 504 - 65"/>
      <sheetName val="Brem 504 - 65"/>
      <sheetName val="Walla 504 - 65"/>
      <sheetName val="Yakima 504-65"/>
      <sheetName val="Bell 504 - 60"/>
      <sheetName val="Brem 504 - 60"/>
      <sheetName val="Walla 504 - 60"/>
      <sheetName val="Yakima 504 - 60"/>
      <sheetName val="Bend 104 - 65"/>
      <sheetName val="Baker 104 - 65"/>
      <sheetName val="Pend 104 - 65"/>
      <sheetName val="Bend 104 - 60"/>
      <sheetName val="Baker 104 - 60"/>
      <sheetName val="Pend 104 - 60"/>
    </sheetNames>
    <sheetDataSet>
      <sheetData sheetId="0">
        <row r="1">
          <cell r="AP1" t="str">
            <v>Residential Customers</v>
          </cell>
          <cell r="AY1" t="str">
            <v>Commercial Customers</v>
          </cell>
          <cell r="BZ1" t="str">
            <v>Weather (60 Ref Temp) NOAA</v>
          </cell>
        </row>
        <row r="2">
          <cell r="A2" t="str">
            <v>Month</v>
          </cell>
          <cell r="C2" t="str">
            <v>Bell</v>
          </cell>
          <cell r="D2" t="str">
            <v>Brem</v>
          </cell>
          <cell r="E2" t="str">
            <v>Walla</v>
          </cell>
          <cell r="F2" t="str">
            <v>Yakima</v>
          </cell>
          <cell r="G2" t="str">
            <v>Bend</v>
          </cell>
          <cell r="H2" t="str">
            <v>Baker</v>
          </cell>
          <cell r="I2" t="str">
            <v>Pend</v>
          </cell>
          <cell r="V2" t="str">
            <v>Month</v>
          </cell>
          <cell r="W2" t="str">
            <v>Bell</v>
          </cell>
          <cell r="X2" t="str">
            <v>Brem</v>
          </cell>
          <cell r="Y2" t="str">
            <v>Walla</v>
          </cell>
          <cell r="Z2" t="str">
            <v>Yakima</v>
          </cell>
          <cell r="AA2" t="str">
            <v>Bend</v>
          </cell>
          <cell r="AB2" t="str">
            <v>Baker</v>
          </cell>
          <cell r="AC2" t="str">
            <v>Pend</v>
          </cell>
          <cell r="AP2" t="str">
            <v>Month</v>
          </cell>
          <cell r="AQ2" t="str">
            <v>Bell</v>
          </cell>
          <cell r="AR2" t="str">
            <v>Brem</v>
          </cell>
          <cell r="AS2" t="str">
            <v>Walla</v>
          </cell>
          <cell r="AT2" t="str">
            <v>Yakima</v>
          </cell>
          <cell r="AU2" t="str">
            <v>Bend</v>
          </cell>
          <cell r="AV2" t="str">
            <v>Baker</v>
          </cell>
          <cell r="AW2" t="str">
            <v>Pend</v>
          </cell>
          <cell r="AY2" t="str">
            <v>Month</v>
          </cell>
          <cell r="AZ2" t="str">
            <v>Bell</v>
          </cell>
          <cell r="BA2" t="str">
            <v>Brem</v>
          </cell>
          <cell r="BB2" t="str">
            <v>Walla</v>
          </cell>
          <cell r="BC2" t="str">
            <v>Yakima</v>
          </cell>
          <cell r="BD2" t="str">
            <v>Bend</v>
          </cell>
          <cell r="BE2" t="str">
            <v>Baker</v>
          </cell>
          <cell r="BF2" t="str">
            <v>Pend</v>
          </cell>
          <cell r="BZ2" t="str">
            <v>Month</v>
          </cell>
          <cell r="CA2" t="str">
            <v>Bell</v>
          </cell>
          <cell r="CB2" t="str">
            <v>Brem</v>
          </cell>
          <cell r="CC2" t="str">
            <v>Walla</v>
          </cell>
          <cell r="CD2" t="str">
            <v>Yakima</v>
          </cell>
          <cell r="CE2" t="str">
            <v>Bend</v>
          </cell>
          <cell r="CF2" t="str">
            <v>Baker</v>
          </cell>
          <cell r="CG2" t="str">
            <v>Pend</v>
          </cell>
        </row>
        <row r="3">
          <cell r="A3">
            <v>36526</v>
          </cell>
          <cell r="B3">
            <v>1</v>
          </cell>
          <cell r="C3">
            <v>9621179.4290031716</v>
          </cell>
          <cell r="D3">
            <v>5007831.091617655</v>
          </cell>
          <cell r="E3">
            <v>2496922.5179919754</v>
          </cell>
          <cell r="F3">
            <v>4287915.9613871984</v>
          </cell>
          <cell r="G3">
            <v>2538904.4025747757</v>
          </cell>
          <cell r="H3">
            <v>810959.68421123049</v>
          </cell>
          <cell r="I3">
            <v>970136.91321399389</v>
          </cell>
          <cell r="V3">
            <v>36526</v>
          </cell>
          <cell r="W3">
            <v>2547313.6997481571</v>
          </cell>
          <cell r="X3">
            <v>1672055.165294748</v>
          </cell>
          <cell r="Y3">
            <v>1354144.0698004705</v>
          </cell>
          <cell r="Z3">
            <v>2506597.0651566247</v>
          </cell>
          <cell r="AA3">
            <v>2316304.8789217765</v>
          </cell>
          <cell r="AB3">
            <v>1042238.5320288168</v>
          </cell>
          <cell r="AC3">
            <v>1089342.1371291035</v>
          </cell>
          <cell r="AP3">
            <v>36526</v>
          </cell>
          <cell r="AQ3">
            <v>53811</v>
          </cell>
          <cell r="AR3">
            <v>28945</v>
          </cell>
          <cell r="AS3">
            <v>15817</v>
          </cell>
          <cell r="AT3">
            <v>24843</v>
          </cell>
          <cell r="AU3">
            <v>19184</v>
          </cell>
          <cell r="AV3">
            <v>6365</v>
          </cell>
          <cell r="AW3">
            <v>8736</v>
          </cell>
          <cell r="AY3">
            <v>36526</v>
          </cell>
          <cell r="AZ3">
            <v>7317</v>
          </cell>
          <cell r="BA3">
            <v>4156</v>
          </cell>
          <cell r="BB3">
            <v>3176</v>
          </cell>
          <cell r="BC3">
            <v>5609</v>
          </cell>
          <cell r="BD3">
            <v>4067</v>
          </cell>
          <cell r="BE3">
            <v>1275</v>
          </cell>
          <cell r="BF3">
            <v>1728</v>
          </cell>
          <cell r="BZ3">
            <v>36526</v>
          </cell>
          <cell r="CA3">
            <v>688</v>
          </cell>
          <cell r="CB3">
            <v>650</v>
          </cell>
          <cell r="CC3">
            <v>743</v>
          </cell>
          <cell r="CD3">
            <v>934</v>
          </cell>
        </row>
        <row r="4">
          <cell r="A4">
            <v>36557</v>
          </cell>
          <cell r="B4">
            <v>2</v>
          </cell>
          <cell r="C4">
            <v>4913424.7896249052</v>
          </cell>
          <cell r="D4">
            <v>2597855.2911683465</v>
          </cell>
          <cell r="E4">
            <v>1365883.0988988637</v>
          </cell>
          <cell r="F4">
            <v>2270366.8203078844</v>
          </cell>
          <cell r="G4">
            <v>2432659.3827571953</v>
          </cell>
          <cell r="H4">
            <v>694725.94100649003</v>
          </cell>
          <cell r="I4">
            <v>935258.67623631458</v>
          </cell>
          <cell r="V4">
            <v>36557</v>
          </cell>
          <cell r="W4">
            <v>3330299.7745443578</v>
          </cell>
          <cell r="X4">
            <v>2273903.9903514315</v>
          </cell>
          <cell r="Y4">
            <v>1961901.6730898574</v>
          </cell>
          <cell r="Z4">
            <v>3558185.562014353</v>
          </cell>
          <cell r="AA4">
            <v>1797540.8197735727</v>
          </cell>
          <cell r="AB4">
            <v>757803.9063044549</v>
          </cell>
          <cell r="AC4">
            <v>981028.22177159425</v>
          </cell>
          <cell r="AP4">
            <v>36557</v>
          </cell>
          <cell r="AQ4">
            <v>53954</v>
          </cell>
          <cell r="AR4">
            <v>28980</v>
          </cell>
          <cell r="AS4">
            <v>15884</v>
          </cell>
          <cell r="AT4">
            <v>24921</v>
          </cell>
          <cell r="AU4">
            <v>19339</v>
          </cell>
          <cell r="AV4">
            <v>6389</v>
          </cell>
          <cell r="AW4">
            <v>8813</v>
          </cell>
          <cell r="AY4">
            <v>36557</v>
          </cell>
          <cell r="AZ4">
            <v>7337</v>
          </cell>
          <cell r="BA4">
            <v>4180</v>
          </cell>
          <cell r="BB4">
            <v>3191</v>
          </cell>
          <cell r="BC4">
            <v>5604</v>
          </cell>
          <cell r="BD4">
            <v>4101</v>
          </cell>
          <cell r="BE4">
            <v>1283</v>
          </cell>
          <cell r="BF4">
            <v>1740</v>
          </cell>
          <cell r="BZ4">
            <v>36557</v>
          </cell>
          <cell r="CA4">
            <v>550</v>
          </cell>
          <cell r="CB4">
            <v>501</v>
          </cell>
          <cell r="CC4">
            <v>592</v>
          </cell>
          <cell r="CD4">
            <v>679</v>
          </cell>
        </row>
        <row r="5">
          <cell r="A5">
            <v>36586</v>
          </cell>
          <cell r="B5">
            <v>3</v>
          </cell>
          <cell r="C5">
            <v>5388520.5707411366</v>
          </cell>
          <cell r="D5">
            <v>2961897.6056084116</v>
          </cell>
          <cell r="E5">
            <v>1322233.128496631</v>
          </cell>
          <cell r="F5">
            <v>2154693.6951538208</v>
          </cell>
          <cell r="G5">
            <v>1613882.3481841718</v>
          </cell>
          <cell r="H5">
            <v>421851.78411829111</v>
          </cell>
          <cell r="I5">
            <v>562931.86769753718</v>
          </cell>
          <cell r="V5">
            <v>36586</v>
          </cell>
          <cell r="W5">
            <v>2651506.6214466142</v>
          </cell>
          <cell r="X5">
            <v>1904221.7686454933</v>
          </cell>
          <cell r="Y5">
            <v>1366981.0340970336</v>
          </cell>
          <cell r="Z5">
            <v>2485830.575810859</v>
          </cell>
          <cell r="AA5">
            <v>1614146.6416400494</v>
          </cell>
          <cell r="AB5">
            <v>428443.55680820777</v>
          </cell>
          <cell r="AC5">
            <v>487076.8739003368</v>
          </cell>
          <cell r="AP5">
            <v>36586</v>
          </cell>
          <cell r="AQ5">
            <v>54009</v>
          </cell>
          <cell r="AR5">
            <v>29017</v>
          </cell>
          <cell r="AS5">
            <v>15887</v>
          </cell>
          <cell r="AT5">
            <v>24838</v>
          </cell>
          <cell r="AU5">
            <v>19493</v>
          </cell>
          <cell r="AV5">
            <v>6390</v>
          </cell>
          <cell r="AW5">
            <v>8761</v>
          </cell>
          <cell r="AY5">
            <v>36586</v>
          </cell>
          <cell r="AZ5">
            <v>7352</v>
          </cell>
          <cell r="BA5">
            <v>4166</v>
          </cell>
          <cell r="BB5">
            <v>3181</v>
          </cell>
          <cell r="BC5">
            <v>5603</v>
          </cell>
          <cell r="BD5">
            <v>4110</v>
          </cell>
          <cell r="BE5">
            <v>1295</v>
          </cell>
          <cell r="BF5">
            <v>1723</v>
          </cell>
          <cell r="BZ5">
            <v>36586</v>
          </cell>
          <cell r="CA5">
            <v>532</v>
          </cell>
          <cell r="CB5">
            <v>472</v>
          </cell>
          <cell r="CC5">
            <v>463</v>
          </cell>
          <cell r="CD5">
            <v>547</v>
          </cell>
        </row>
        <row r="6">
          <cell r="A6">
            <v>36617</v>
          </cell>
          <cell r="B6">
            <v>4</v>
          </cell>
          <cell r="C6">
            <v>3080469.0579595836</v>
          </cell>
          <cell r="D6">
            <v>1656274.2605727334</v>
          </cell>
          <cell r="E6">
            <v>612747.3416740559</v>
          </cell>
          <cell r="F6">
            <v>932451.33979362715</v>
          </cell>
          <cell r="G6">
            <v>1203468.8679591934</v>
          </cell>
          <cell r="H6">
            <v>285272.83556652995</v>
          </cell>
          <cell r="I6">
            <v>348287.29647427663</v>
          </cell>
          <cell r="V6">
            <v>36617</v>
          </cell>
          <cell r="W6">
            <v>2118546.7340584295</v>
          </cell>
          <cell r="X6">
            <v>1436888.1196967694</v>
          </cell>
          <cell r="Y6">
            <v>895556.84251512156</v>
          </cell>
          <cell r="Z6">
            <v>1571632.3037296797</v>
          </cell>
          <cell r="AA6">
            <v>1178956.706430445</v>
          </cell>
          <cell r="AB6">
            <v>341756.08628614584</v>
          </cell>
          <cell r="AC6">
            <v>368216.2072834092</v>
          </cell>
          <cell r="AP6">
            <v>36617</v>
          </cell>
          <cell r="AQ6">
            <v>54043</v>
          </cell>
          <cell r="AR6">
            <v>29582</v>
          </cell>
          <cell r="AS6">
            <v>15861</v>
          </cell>
          <cell r="AT6">
            <v>24512</v>
          </cell>
          <cell r="AU6">
            <v>19531</v>
          </cell>
          <cell r="AV6">
            <v>6263</v>
          </cell>
          <cell r="AW6">
            <v>8652</v>
          </cell>
          <cell r="AY6">
            <v>36617</v>
          </cell>
          <cell r="AZ6">
            <v>7332</v>
          </cell>
          <cell r="BA6">
            <v>4235</v>
          </cell>
          <cell r="BB6">
            <v>3172</v>
          </cell>
          <cell r="BC6">
            <v>5562</v>
          </cell>
          <cell r="BD6">
            <v>4127</v>
          </cell>
          <cell r="BE6">
            <v>1276</v>
          </cell>
          <cell r="BF6">
            <v>1714</v>
          </cell>
          <cell r="BZ6">
            <v>36617</v>
          </cell>
          <cell r="CA6">
            <v>332</v>
          </cell>
          <cell r="CB6">
            <v>268</v>
          </cell>
          <cell r="CC6">
            <v>158</v>
          </cell>
          <cell r="CD6">
            <v>257</v>
          </cell>
        </row>
        <row r="7">
          <cell r="A7">
            <v>36647</v>
          </cell>
          <cell r="B7">
            <v>5</v>
          </cell>
          <cell r="C7">
            <v>1739520.4549268966</v>
          </cell>
          <cell r="D7">
            <v>904650.86448915896</v>
          </cell>
          <cell r="E7">
            <v>276915.80305783206</v>
          </cell>
          <cell r="F7">
            <v>431428.87752611248</v>
          </cell>
          <cell r="G7">
            <v>521489.24795076816</v>
          </cell>
          <cell r="H7">
            <v>103970.33972547653</v>
          </cell>
          <cell r="I7">
            <v>126665.41232375528</v>
          </cell>
          <cell r="V7">
            <v>36647</v>
          </cell>
          <cell r="W7">
            <v>1137175.6188247846</v>
          </cell>
          <cell r="X7">
            <v>795262.14998025168</v>
          </cell>
          <cell r="Y7">
            <v>415692.70231990621</v>
          </cell>
          <cell r="Z7">
            <v>731484.52887505759</v>
          </cell>
          <cell r="AA7">
            <v>651268.93431386806</v>
          </cell>
          <cell r="AB7">
            <v>208919.93293311805</v>
          </cell>
          <cell r="AC7">
            <v>220929.13275301387</v>
          </cell>
          <cell r="AP7">
            <v>36647</v>
          </cell>
          <cell r="AQ7">
            <v>54026</v>
          </cell>
          <cell r="AR7">
            <v>28922</v>
          </cell>
          <cell r="AS7">
            <v>15746</v>
          </cell>
          <cell r="AT7">
            <v>24052</v>
          </cell>
          <cell r="AU7">
            <v>19548</v>
          </cell>
          <cell r="AV7">
            <v>6152</v>
          </cell>
          <cell r="AW7">
            <v>8593</v>
          </cell>
          <cell r="AY7">
            <v>36647</v>
          </cell>
          <cell r="AZ7">
            <v>7330</v>
          </cell>
          <cell r="BA7">
            <v>4176</v>
          </cell>
          <cell r="BB7">
            <v>3151</v>
          </cell>
          <cell r="BC7">
            <v>5516</v>
          </cell>
          <cell r="BD7">
            <v>4096</v>
          </cell>
          <cell r="BE7">
            <v>1266</v>
          </cell>
          <cell r="BF7">
            <v>1706</v>
          </cell>
          <cell r="BZ7">
            <v>36647</v>
          </cell>
          <cell r="CA7">
            <v>260</v>
          </cell>
          <cell r="CB7">
            <v>213</v>
          </cell>
          <cell r="CC7">
            <v>88</v>
          </cell>
          <cell r="CD7">
            <v>134</v>
          </cell>
        </row>
        <row r="8">
          <cell r="A8">
            <v>36678</v>
          </cell>
          <cell r="B8">
            <v>6</v>
          </cell>
          <cell r="C8">
            <v>1079006.1356772033</v>
          </cell>
          <cell r="D8">
            <v>542521.64269439178</v>
          </cell>
          <cell r="E8">
            <v>176037.44318673463</v>
          </cell>
          <cell r="F8">
            <v>238138.77844167018</v>
          </cell>
          <cell r="G8">
            <v>115773.0022073451</v>
          </cell>
          <cell r="H8">
            <v>22919.159531797923</v>
          </cell>
          <cell r="I8">
            <v>29609.838260856952</v>
          </cell>
          <cell r="V8">
            <v>36678</v>
          </cell>
          <cell r="W8">
            <v>757075.58872058115</v>
          </cell>
          <cell r="X8">
            <v>539531.37244903157</v>
          </cell>
          <cell r="Y8">
            <v>305510.54697787249</v>
          </cell>
          <cell r="Z8">
            <v>511688.4918525148</v>
          </cell>
          <cell r="AA8">
            <v>344534.04489903123</v>
          </cell>
          <cell r="AB8">
            <v>102343.86945875478</v>
          </cell>
          <cell r="AC8">
            <v>111995.08564221401</v>
          </cell>
          <cell r="AP8">
            <v>36678</v>
          </cell>
          <cell r="AQ8">
            <v>54038</v>
          </cell>
          <cell r="AR8">
            <v>28896</v>
          </cell>
          <cell r="AS8">
            <v>15664</v>
          </cell>
          <cell r="AT8">
            <v>23673</v>
          </cell>
          <cell r="AU8">
            <v>19533</v>
          </cell>
          <cell r="AV8">
            <v>6069</v>
          </cell>
          <cell r="AW8">
            <v>8464</v>
          </cell>
          <cell r="AY8">
            <v>36678</v>
          </cell>
          <cell r="AZ8">
            <v>7324</v>
          </cell>
          <cell r="BA8">
            <v>4151</v>
          </cell>
          <cell r="BB8">
            <v>3138</v>
          </cell>
          <cell r="BC8">
            <v>5470</v>
          </cell>
          <cell r="BD8">
            <v>4069</v>
          </cell>
          <cell r="BE8">
            <v>1264</v>
          </cell>
          <cell r="BF8">
            <v>1685</v>
          </cell>
          <cell r="BZ8">
            <v>36678</v>
          </cell>
          <cell r="CA8">
            <v>82</v>
          </cell>
          <cell r="CB8">
            <v>57</v>
          </cell>
          <cell r="CC8">
            <v>15</v>
          </cell>
          <cell r="CD8">
            <v>31</v>
          </cell>
        </row>
        <row r="9">
          <cell r="A9">
            <v>36708</v>
          </cell>
          <cell r="B9">
            <v>7</v>
          </cell>
          <cell r="C9">
            <v>1033226.1024989479</v>
          </cell>
          <cell r="D9">
            <v>550793.0744903055</v>
          </cell>
          <cell r="E9">
            <v>197464.72504241607</v>
          </cell>
          <cell r="F9">
            <v>259570.09796833058</v>
          </cell>
          <cell r="G9">
            <v>317807.26611604192</v>
          </cell>
          <cell r="H9">
            <v>52702.475098510127</v>
          </cell>
          <cell r="I9">
            <v>74460.258785447935</v>
          </cell>
          <cell r="V9">
            <v>36708</v>
          </cell>
          <cell r="W9">
            <v>609248.85650304204</v>
          </cell>
          <cell r="X9">
            <v>484877.64567364228</v>
          </cell>
          <cell r="Y9">
            <v>292187.57972717239</v>
          </cell>
          <cell r="Z9">
            <v>489284.91809614317</v>
          </cell>
          <cell r="AA9">
            <v>446070.29121194588</v>
          </cell>
          <cell r="AB9">
            <v>180644.23247354908</v>
          </cell>
          <cell r="AC9">
            <v>172690.47631450504</v>
          </cell>
          <cell r="AP9">
            <v>36708</v>
          </cell>
          <cell r="AQ9">
            <v>53981</v>
          </cell>
          <cell r="AR9">
            <v>28813</v>
          </cell>
          <cell r="AS9">
            <v>15672</v>
          </cell>
          <cell r="AT9">
            <v>23425</v>
          </cell>
          <cell r="AU9">
            <v>19593</v>
          </cell>
          <cell r="AV9">
            <v>6021</v>
          </cell>
          <cell r="AW9">
            <v>8393</v>
          </cell>
          <cell r="AY9">
            <v>36708</v>
          </cell>
          <cell r="AZ9">
            <v>7313</v>
          </cell>
          <cell r="BA9">
            <v>4118</v>
          </cell>
          <cell r="BB9">
            <v>3114</v>
          </cell>
          <cell r="BC9">
            <v>5440</v>
          </cell>
          <cell r="BD9">
            <v>4060</v>
          </cell>
          <cell r="BE9">
            <v>1257</v>
          </cell>
          <cell r="BF9">
            <v>1682</v>
          </cell>
          <cell r="BZ9">
            <v>36708</v>
          </cell>
          <cell r="CA9">
            <v>19</v>
          </cell>
          <cell r="CB9">
            <v>10</v>
          </cell>
          <cell r="CC9">
            <v>0</v>
          </cell>
          <cell r="CD9">
            <v>12</v>
          </cell>
        </row>
        <row r="10">
          <cell r="A10">
            <v>36739</v>
          </cell>
          <cell r="B10">
            <v>8</v>
          </cell>
          <cell r="C10">
            <v>1161769.8663435089</v>
          </cell>
          <cell r="D10">
            <v>578974.55667255563</v>
          </cell>
          <cell r="E10">
            <v>236172.43901360375</v>
          </cell>
          <cell r="F10">
            <v>301070.13797033159</v>
          </cell>
          <cell r="G10">
            <v>401970.9653797294</v>
          </cell>
          <cell r="H10">
            <v>73197.956057134841</v>
          </cell>
          <cell r="I10">
            <v>101298.07856313574</v>
          </cell>
          <cell r="V10">
            <v>36739</v>
          </cell>
          <cell r="W10">
            <v>939042.77550502704</v>
          </cell>
          <cell r="X10">
            <v>622503.81303885032</v>
          </cell>
          <cell r="Y10">
            <v>411710.35665090458</v>
          </cell>
          <cell r="Z10">
            <v>672787.05480521801</v>
          </cell>
          <cell r="AA10">
            <v>458349.62039550062</v>
          </cell>
          <cell r="AB10">
            <v>173896.80196955503</v>
          </cell>
          <cell r="AC10">
            <v>187036.57763494435</v>
          </cell>
          <cell r="AP10">
            <v>36739</v>
          </cell>
          <cell r="AQ10">
            <v>54031</v>
          </cell>
          <cell r="AR10">
            <v>28840</v>
          </cell>
          <cell r="AS10">
            <v>15690</v>
          </cell>
          <cell r="AT10">
            <v>23320</v>
          </cell>
          <cell r="AU10">
            <v>19615</v>
          </cell>
          <cell r="AV10">
            <v>5973</v>
          </cell>
          <cell r="AW10">
            <v>8374</v>
          </cell>
          <cell r="AY10">
            <v>36739</v>
          </cell>
          <cell r="AZ10">
            <v>7323</v>
          </cell>
          <cell r="BA10">
            <v>4035</v>
          </cell>
          <cell r="BB10">
            <v>3106</v>
          </cell>
          <cell r="BC10">
            <v>5438</v>
          </cell>
          <cell r="BD10">
            <v>4053</v>
          </cell>
          <cell r="BE10">
            <v>1253</v>
          </cell>
          <cell r="BF10">
            <v>1669</v>
          </cell>
          <cell r="BZ10">
            <v>36739</v>
          </cell>
          <cell r="CA10">
            <v>39</v>
          </cell>
          <cell r="CB10">
            <v>8</v>
          </cell>
          <cell r="CC10">
            <v>0</v>
          </cell>
          <cell r="CD10">
            <v>3</v>
          </cell>
        </row>
        <row r="11">
          <cell r="A11">
            <v>36770</v>
          </cell>
          <cell r="B11">
            <v>9</v>
          </cell>
          <cell r="C11">
            <v>1504819.4292028628</v>
          </cell>
          <cell r="D11">
            <v>774914.55754413817</v>
          </cell>
          <cell r="E11">
            <v>285109.5588715733</v>
          </cell>
          <cell r="F11">
            <v>380386.45438142586</v>
          </cell>
          <cell r="G11">
            <v>579108.0137880313</v>
          </cell>
          <cell r="H11">
            <v>108253.42280640732</v>
          </cell>
          <cell r="I11">
            <v>135600.56340556141</v>
          </cell>
          <cell r="V11">
            <v>36770</v>
          </cell>
          <cell r="W11">
            <v>958605.49495754996</v>
          </cell>
          <cell r="X11">
            <v>709769.03225321299</v>
          </cell>
          <cell r="Y11">
            <v>449657.2586559669</v>
          </cell>
          <cell r="Z11">
            <v>714294.21413327008</v>
          </cell>
          <cell r="AA11">
            <v>545292.15922469366</v>
          </cell>
          <cell r="AB11">
            <v>209224.06353947573</v>
          </cell>
          <cell r="AC11">
            <v>216740.77723583058</v>
          </cell>
          <cell r="AP11">
            <v>36770</v>
          </cell>
          <cell r="AQ11">
            <v>54361</v>
          </cell>
          <cell r="AR11">
            <v>28928</v>
          </cell>
          <cell r="AS11">
            <v>15812</v>
          </cell>
          <cell r="AT11">
            <v>23460</v>
          </cell>
          <cell r="AU11">
            <v>19800</v>
          </cell>
          <cell r="AV11">
            <v>6021</v>
          </cell>
          <cell r="AW11">
            <v>8434</v>
          </cell>
          <cell r="AY11">
            <v>36770</v>
          </cell>
          <cell r="AZ11">
            <v>7338</v>
          </cell>
          <cell r="BA11">
            <v>4159</v>
          </cell>
          <cell r="BB11">
            <v>3097</v>
          </cell>
          <cell r="BC11">
            <v>5427</v>
          </cell>
          <cell r="BD11">
            <v>4067</v>
          </cell>
          <cell r="BE11">
            <v>1257</v>
          </cell>
          <cell r="BF11">
            <v>1674</v>
          </cell>
          <cell r="BZ11">
            <v>36770</v>
          </cell>
          <cell r="CA11">
            <v>116</v>
          </cell>
          <cell r="CB11">
            <v>40</v>
          </cell>
          <cell r="CC11">
            <v>54</v>
          </cell>
          <cell r="CD11">
            <v>98</v>
          </cell>
        </row>
        <row r="12">
          <cell r="A12">
            <v>36800</v>
          </cell>
          <cell r="B12">
            <v>10</v>
          </cell>
          <cell r="C12">
            <v>3408782.7104829131</v>
          </cell>
          <cell r="D12">
            <v>1720335.2875215928</v>
          </cell>
          <cell r="E12">
            <v>781852.12444320566</v>
          </cell>
          <cell r="F12">
            <v>1095981.8775522886</v>
          </cell>
          <cell r="G12">
            <v>1434358.8302598014</v>
          </cell>
          <cell r="H12">
            <v>311293.87895027513</v>
          </cell>
          <cell r="I12">
            <v>438139.29078992351</v>
          </cell>
          <cell r="V12">
            <v>36800</v>
          </cell>
          <cell r="W12">
            <v>1856608.86599769</v>
          </cell>
          <cell r="X12">
            <v>1267055.9846571262</v>
          </cell>
          <cell r="Y12">
            <v>884326.32938700006</v>
          </cell>
          <cell r="Z12">
            <v>1495337.8199581886</v>
          </cell>
          <cell r="AA12">
            <v>1008645.738352468</v>
          </cell>
          <cell r="AB12">
            <v>404413.70036394731</v>
          </cell>
          <cell r="AC12">
            <v>539998.5612835848</v>
          </cell>
          <cell r="AP12">
            <v>36800</v>
          </cell>
          <cell r="AQ12">
            <v>54878</v>
          </cell>
          <cell r="AR12">
            <v>29203</v>
          </cell>
          <cell r="AS12">
            <v>16127</v>
          </cell>
          <cell r="AT12">
            <v>24126</v>
          </cell>
          <cell r="AU12">
            <v>20186</v>
          </cell>
          <cell r="AV12">
            <v>6203</v>
          </cell>
          <cell r="AW12">
            <v>8697</v>
          </cell>
          <cell r="AY12">
            <v>36800</v>
          </cell>
          <cell r="AZ12">
            <v>7364</v>
          </cell>
          <cell r="BA12">
            <v>4104</v>
          </cell>
          <cell r="BB12">
            <v>3113</v>
          </cell>
          <cell r="BC12">
            <v>5493</v>
          </cell>
          <cell r="BD12">
            <v>4142</v>
          </cell>
          <cell r="BE12">
            <v>1270</v>
          </cell>
          <cell r="BF12">
            <v>1702</v>
          </cell>
          <cell r="BZ12">
            <v>36800</v>
          </cell>
          <cell r="CA12">
            <v>307</v>
          </cell>
          <cell r="CB12">
            <v>226</v>
          </cell>
          <cell r="CC12">
            <v>264</v>
          </cell>
          <cell r="CD12">
            <v>354</v>
          </cell>
        </row>
        <row r="13">
          <cell r="A13">
            <v>36831</v>
          </cell>
          <cell r="B13">
            <v>11</v>
          </cell>
          <cell r="C13">
            <v>6987998.9863128234</v>
          </cell>
          <cell r="D13">
            <v>3753410.5283685485</v>
          </cell>
          <cell r="E13">
            <v>1959617.829989328</v>
          </cell>
          <cell r="F13">
            <v>3111653.6553293001</v>
          </cell>
          <cell r="G13">
            <v>3022301.000870836</v>
          </cell>
          <cell r="H13">
            <v>783421.51129379496</v>
          </cell>
          <cell r="I13">
            <v>1024624.4878353693</v>
          </cell>
          <cell r="V13">
            <v>36831</v>
          </cell>
          <cell r="W13">
            <v>3370489.8448044015</v>
          </cell>
          <cell r="X13">
            <v>2392651.4621666865</v>
          </cell>
          <cell r="Y13">
            <v>1909801.0427203877</v>
          </cell>
          <cell r="Z13">
            <v>3202196.6503085243</v>
          </cell>
          <cell r="AA13">
            <v>2042891.7675597603</v>
          </cell>
          <cell r="AB13">
            <v>896604.34244311741</v>
          </cell>
          <cell r="AC13">
            <v>1173246.8899971223</v>
          </cell>
          <cell r="AP13">
            <v>36831</v>
          </cell>
          <cell r="AQ13">
            <v>55400</v>
          </cell>
          <cell r="AR13">
            <v>29460</v>
          </cell>
          <cell r="AS13">
            <v>16400</v>
          </cell>
          <cell r="AT13">
            <v>24844</v>
          </cell>
          <cell r="AU13">
            <v>20482</v>
          </cell>
          <cell r="AV13">
            <v>6373</v>
          </cell>
          <cell r="AW13">
            <v>8877</v>
          </cell>
          <cell r="AY13">
            <v>36831</v>
          </cell>
          <cell r="AZ13">
            <v>7426</v>
          </cell>
          <cell r="BA13">
            <v>4139</v>
          </cell>
          <cell r="BB13">
            <v>3164</v>
          </cell>
          <cell r="BC13">
            <v>5574</v>
          </cell>
          <cell r="BD13">
            <v>4189</v>
          </cell>
          <cell r="BE13">
            <v>1286</v>
          </cell>
          <cell r="BF13">
            <v>1733</v>
          </cell>
          <cell r="BZ13">
            <v>36831</v>
          </cell>
          <cell r="CA13">
            <v>581</v>
          </cell>
          <cell r="CB13">
            <v>540</v>
          </cell>
          <cell r="CC13">
            <v>729</v>
          </cell>
          <cell r="CD13">
            <v>862</v>
          </cell>
        </row>
        <row r="14">
          <cell r="A14">
            <v>36861</v>
          </cell>
          <cell r="B14">
            <v>12</v>
          </cell>
          <cell r="C14">
            <v>5950222.9611244975</v>
          </cell>
          <cell r="D14">
            <v>3091181.2831410854</v>
          </cell>
          <cell r="E14">
            <v>1862995.0108214479</v>
          </cell>
          <cell r="F14">
            <v>2959262.7449129689</v>
          </cell>
          <cell r="G14">
            <v>2333865.2470558393</v>
          </cell>
          <cell r="H14">
            <v>654841.61802007467</v>
          </cell>
          <cell r="I14">
            <v>892013.13492408593</v>
          </cell>
          <cell r="V14">
            <v>36861</v>
          </cell>
          <cell r="W14">
            <v>3164274.354351142</v>
          </cell>
          <cell r="X14">
            <v>2144252.3257881482</v>
          </cell>
          <cell r="Y14">
            <v>2027812.2736382326</v>
          </cell>
          <cell r="Z14">
            <v>3576312.0462224772</v>
          </cell>
          <cell r="AA14">
            <v>2022693.9990567083</v>
          </cell>
          <cell r="AB14">
            <v>829333.38181443873</v>
          </cell>
          <cell r="AC14">
            <v>1094818.6191288531</v>
          </cell>
          <cell r="AP14">
            <v>36861</v>
          </cell>
          <cell r="AQ14">
            <v>55819</v>
          </cell>
          <cell r="AR14">
            <v>29747</v>
          </cell>
          <cell r="AS14">
            <v>16592</v>
          </cell>
          <cell r="AT14">
            <v>25354</v>
          </cell>
          <cell r="AU14">
            <v>20696</v>
          </cell>
          <cell r="AV14">
            <v>6477</v>
          </cell>
          <cell r="AW14">
            <v>8979</v>
          </cell>
          <cell r="AY14">
            <v>36861</v>
          </cell>
          <cell r="AZ14">
            <v>7508</v>
          </cell>
          <cell r="BA14">
            <v>4192</v>
          </cell>
          <cell r="BB14">
            <v>3213</v>
          </cell>
          <cell r="BC14">
            <v>5641</v>
          </cell>
          <cell r="BD14">
            <v>4249</v>
          </cell>
          <cell r="BE14">
            <v>1296</v>
          </cell>
          <cell r="BF14">
            <v>1756</v>
          </cell>
          <cell r="BZ14">
            <v>36861</v>
          </cell>
          <cell r="CA14">
            <v>720</v>
          </cell>
          <cell r="CB14">
            <v>633</v>
          </cell>
          <cell r="CC14">
            <v>892</v>
          </cell>
          <cell r="CD14">
            <v>986</v>
          </cell>
        </row>
        <row r="15">
          <cell r="A15">
            <v>36892</v>
          </cell>
          <cell r="B15">
            <v>13</v>
          </cell>
          <cell r="C15">
            <v>6687750.9934282396</v>
          </cell>
          <cell r="D15">
            <v>3388850.8127003522</v>
          </cell>
          <cell r="E15">
            <v>2128395.6005744948</v>
          </cell>
          <cell r="F15">
            <v>3292006.5932969134</v>
          </cell>
          <cell r="G15">
            <v>2589395.5103743342</v>
          </cell>
          <cell r="H15">
            <v>825550.27879172796</v>
          </cell>
          <cell r="I15">
            <v>1051694.2108339376</v>
          </cell>
          <cell r="V15">
            <v>36892</v>
          </cell>
          <cell r="W15">
            <v>3466711.7644577809</v>
          </cell>
          <cell r="X15">
            <v>2229674.3654043246</v>
          </cell>
          <cell r="Y15">
            <v>2315123.5568667888</v>
          </cell>
          <cell r="Z15">
            <v>3898591.3132711058</v>
          </cell>
          <cell r="AA15">
            <v>2043300.1216665194</v>
          </cell>
          <cell r="AB15">
            <v>960615.48067360267</v>
          </cell>
          <cell r="AC15">
            <v>1204677.3976598778</v>
          </cell>
          <cell r="AP15">
            <v>36892</v>
          </cell>
          <cell r="AQ15">
            <v>56034</v>
          </cell>
          <cell r="AR15">
            <v>29827</v>
          </cell>
          <cell r="AS15">
            <v>16675</v>
          </cell>
          <cell r="AT15">
            <v>25428</v>
          </cell>
          <cell r="AU15">
            <v>20813</v>
          </cell>
          <cell r="AV15">
            <v>6502</v>
          </cell>
          <cell r="AW15">
            <v>9036</v>
          </cell>
          <cell r="AY15">
            <v>36892</v>
          </cell>
          <cell r="AZ15">
            <v>7571</v>
          </cell>
          <cell r="BA15">
            <v>4206</v>
          </cell>
          <cell r="BB15">
            <v>3242</v>
          </cell>
          <cell r="BC15">
            <v>5676</v>
          </cell>
          <cell r="BD15">
            <v>4274</v>
          </cell>
          <cell r="BE15">
            <v>1300</v>
          </cell>
          <cell r="BF15">
            <v>1769</v>
          </cell>
          <cell r="BZ15">
            <v>36892</v>
          </cell>
          <cell r="CA15">
            <v>619</v>
          </cell>
          <cell r="CB15">
            <v>595</v>
          </cell>
          <cell r="CC15">
            <v>825</v>
          </cell>
          <cell r="CD15">
            <v>854</v>
          </cell>
        </row>
        <row r="16">
          <cell r="A16">
            <v>36923</v>
          </cell>
          <cell r="B16">
            <v>14</v>
          </cell>
          <cell r="C16">
            <v>5559158.7623832701</v>
          </cell>
          <cell r="D16">
            <v>2906113.4224446565</v>
          </cell>
          <cell r="E16">
            <v>1642560.6451213125</v>
          </cell>
          <cell r="F16">
            <v>2511368.1700507612</v>
          </cell>
          <cell r="G16">
            <v>2259585.5251409407</v>
          </cell>
          <cell r="H16">
            <v>707715.90846927243</v>
          </cell>
          <cell r="I16">
            <v>843274</v>
          </cell>
          <cell r="V16">
            <v>36923</v>
          </cell>
          <cell r="W16">
            <v>2827499.082913945</v>
          </cell>
          <cell r="X16">
            <v>1905017.8555562224</v>
          </cell>
          <cell r="Y16">
            <v>1773790.9183118474</v>
          </cell>
          <cell r="Z16">
            <v>2944674.1432179855</v>
          </cell>
          <cell r="AA16">
            <v>1831297.9939036155</v>
          </cell>
          <cell r="AB16">
            <v>814999.81642679835</v>
          </cell>
          <cell r="AC16">
            <v>924252.18966958625</v>
          </cell>
          <cell r="AP16">
            <v>36923</v>
          </cell>
          <cell r="AQ16">
            <v>56202</v>
          </cell>
          <cell r="AR16">
            <v>29884</v>
          </cell>
          <cell r="AS16">
            <v>16720</v>
          </cell>
          <cell r="AT16">
            <v>25386</v>
          </cell>
          <cell r="AU16">
            <v>20988</v>
          </cell>
          <cell r="AV16">
            <v>6499</v>
          </cell>
          <cell r="AW16">
            <v>9039</v>
          </cell>
          <cell r="AY16">
            <v>36923</v>
          </cell>
          <cell r="AZ16">
            <v>7582</v>
          </cell>
          <cell r="BA16">
            <v>4193</v>
          </cell>
          <cell r="BB16">
            <v>3242</v>
          </cell>
          <cell r="BC16">
            <v>5688</v>
          </cell>
          <cell r="BD16">
            <v>4293</v>
          </cell>
          <cell r="BE16">
            <v>1302</v>
          </cell>
          <cell r="BF16">
            <v>1772</v>
          </cell>
          <cell r="BZ16">
            <v>36923</v>
          </cell>
          <cell r="CA16">
            <v>615</v>
          </cell>
          <cell r="CB16">
            <v>569</v>
          </cell>
          <cell r="CC16">
            <v>656</v>
          </cell>
          <cell r="CD16">
            <v>716</v>
          </cell>
        </row>
        <row r="17">
          <cell r="A17">
            <v>36951</v>
          </cell>
          <cell r="B17">
            <v>15</v>
          </cell>
          <cell r="C17">
            <v>4784676.5322836032</v>
          </cell>
          <cell r="D17">
            <v>2483151.4557368718</v>
          </cell>
          <cell r="E17">
            <v>1221126.7308101491</v>
          </cell>
          <cell r="F17">
            <v>1892296.2811693761</v>
          </cell>
          <cell r="G17">
            <v>1752083.6518708442</v>
          </cell>
          <cell r="H17">
            <v>467833.05699513271</v>
          </cell>
          <cell r="I17">
            <v>604363.29113402311</v>
          </cell>
          <cell r="V17">
            <v>36951</v>
          </cell>
          <cell r="W17">
            <v>2462472.2699554861</v>
          </cell>
          <cell r="X17">
            <v>1632804.265813573</v>
          </cell>
          <cell r="Y17">
            <v>1303288.7433158658</v>
          </cell>
          <cell r="Z17">
            <v>2308744.7209150749</v>
          </cell>
          <cell r="AA17">
            <v>1478781.7895102242</v>
          </cell>
          <cell r="AB17">
            <v>520077.24251054134</v>
          </cell>
          <cell r="AC17">
            <v>654054.96797923441</v>
          </cell>
          <cell r="AP17">
            <v>36951</v>
          </cell>
          <cell r="AQ17">
            <v>56282</v>
          </cell>
          <cell r="AR17">
            <v>29875</v>
          </cell>
          <cell r="AS17">
            <v>16723</v>
          </cell>
          <cell r="AT17">
            <v>25273</v>
          </cell>
          <cell r="AU17">
            <v>21053</v>
          </cell>
          <cell r="AV17">
            <v>6453</v>
          </cell>
          <cell r="AW17">
            <v>9017</v>
          </cell>
          <cell r="AY17">
            <v>36951</v>
          </cell>
          <cell r="AZ17">
            <v>7565</v>
          </cell>
          <cell r="BA17">
            <v>4181</v>
          </cell>
          <cell r="BB17">
            <v>3231</v>
          </cell>
          <cell r="BC17">
            <v>5675</v>
          </cell>
          <cell r="BD17">
            <v>4296</v>
          </cell>
          <cell r="BE17">
            <v>1306</v>
          </cell>
          <cell r="BF17">
            <v>1762</v>
          </cell>
          <cell r="BZ17">
            <v>36951</v>
          </cell>
          <cell r="CA17">
            <v>493</v>
          </cell>
          <cell r="CB17">
            <v>460</v>
          </cell>
          <cell r="CC17">
            <v>438</v>
          </cell>
          <cell r="CD17">
            <v>505</v>
          </cell>
        </row>
        <row r="18">
          <cell r="A18">
            <v>36982</v>
          </cell>
          <cell r="B18">
            <v>16</v>
          </cell>
          <cell r="C18">
            <v>3986033.5610950449</v>
          </cell>
          <cell r="D18">
            <v>2134840.2919294047</v>
          </cell>
          <cell r="E18">
            <v>870085.1249107495</v>
          </cell>
          <cell r="F18">
            <v>1268798.0220648004</v>
          </cell>
          <cell r="G18">
            <v>1547162.8713762094</v>
          </cell>
          <cell r="H18">
            <v>355176.86757347302</v>
          </cell>
          <cell r="I18">
            <v>468884.26105031755</v>
          </cell>
          <cell r="V18">
            <v>36982</v>
          </cell>
          <cell r="W18">
            <v>2025964.3552755027</v>
          </cell>
          <cell r="X18">
            <v>1361717.8708771169</v>
          </cell>
          <cell r="Y18">
            <v>900466.27516333642</v>
          </cell>
          <cell r="Z18">
            <v>1514718.498684044</v>
          </cell>
          <cell r="AA18">
            <v>1219309.136525875</v>
          </cell>
          <cell r="AB18">
            <v>384956.9810838147</v>
          </cell>
          <cell r="AC18">
            <v>467693.88239031035</v>
          </cell>
          <cell r="AP18">
            <v>36982</v>
          </cell>
          <cell r="AQ18">
            <v>56315</v>
          </cell>
          <cell r="AR18">
            <v>29870</v>
          </cell>
          <cell r="AS18">
            <v>16680</v>
          </cell>
          <cell r="AT18">
            <v>24912</v>
          </cell>
          <cell r="AU18">
            <v>21117</v>
          </cell>
          <cell r="AV18">
            <v>6395</v>
          </cell>
          <cell r="AW18">
            <v>8949</v>
          </cell>
          <cell r="AY18">
            <v>36982</v>
          </cell>
          <cell r="AZ18">
            <v>7557</v>
          </cell>
          <cell r="BA18">
            <v>4172</v>
          </cell>
          <cell r="BB18">
            <v>3208</v>
          </cell>
          <cell r="BC18">
            <v>5645</v>
          </cell>
          <cell r="BD18">
            <v>4302</v>
          </cell>
          <cell r="BE18">
            <v>1289</v>
          </cell>
          <cell r="BF18">
            <v>1749</v>
          </cell>
          <cell r="BZ18">
            <v>36982</v>
          </cell>
          <cell r="CA18">
            <v>382</v>
          </cell>
          <cell r="CB18">
            <v>349</v>
          </cell>
          <cell r="CC18">
            <v>346</v>
          </cell>
          <cell r="CD18">
            <v>383</v>
          </cell>
        </row>
        <row r="19">
          <cell r="A19">
            <v>37012</v>
          </cell>
          <cell r="B19">
            <v>17</v>
          </cell>
          <cell r="C19">
            <v>2302339.174611323</v>
          </cell>
          <cell r="D19">
            <v>1207161.2811612966</v>
          </cell>
          <cell r="E19">
            <v>427255.90085089428</v>
          </cell>
          <cell r="F19">
            <v>594162.64337648614</v>
          </cell>
          <cell r="G19">
            <v>762248.57128452812</v>
          </cell>
          <cell r="H19">
            <v>161073.08686343097</v>
          </cell>
          <cell r="I19">
            <v>195338.34185204087</v>
          </cell>
          <cell r="V19">
            <v>37012</v>
          </cell>
          <cell r="W19">
            <v>1222734.8064386244</v>
          </cell>
          <cell r="X19">
            <v>870844.6414925782</v>
          </cell>
          <cell r="Y19">
            <v>503791.81819986133</v>
          </cell>
          <cell r="Z19">
            <v>833354.73386893608</v>
          </cell>
          <cell r="AA19">
            <v>745197.03512597329</v>
          </cell>
          <cell r="AB19">
            <v>209579.24454505503</v>
          </cell>
          <cell r="AC19">
            <v>249440.72032897174</v>
          </cell>
          <cell r="AP19">
            <v>37012</v>
          </cell>
          <cell r="AQ19">
            <v>56327</v>
          </cell>
          <cell r="AR19">
            <v>29796</v>
          </cell>
          <cell r="AS19">
            <v>16594</v>
          </cell>
          <cell r="AT19">
            <v>24433</v>
          </cell>
          <cell r="AU19">
            <v>21133</v>
          </cell>
          <cell r="AV19">
            <v>6263</v>
          </cell>
          <cell r="AW19">
            <v>8837</v>
          </cell>
          <cell r="AY19">
            <v>37012</v>
          </cell>
          <cell r="AZ19">
            <v>7552</v>
          </cell>
          <cell r="BA19">
            <v>4174</v>
          </cell>
          <cell r="BB19">
            <v>3197</v>
          </cell>
          <cell r="BC19">
            <v>5607</v>
          </cell>
          <cell r="BD19">
            <v>4293</v>
          </cell>
          <cell r="BE19">
            <v>1277</v>
          </cell>
          <cell r="BF19">
            <v>1744</v>
          </cell>
          <cell r="BZ19">
            <v>37012</v>
          </cell>
          <cell r="CA19">
            <v>230</v>
          </cell>
          <cell r="CB19">
            <v>179</v>
          </cell>
          <cell r="CC19">
            <v>99</v>
          </cell>
          <cell r="CD19">
            <v>140</v>
          </cell>
        </row>
        <row r="20">
          <cell r="A20">
            <v>37043</v>
          </cell>
          <cell r="B20">
            <v>18</v>
          </cell>
          <cell r="C20">
            <v>1620462.3398705472</v>
          </cell>
          <cell r="D20">
            <v>817329.76357437042</v>
          </cell>
          <cell r="E20">
            <v>262151.61813741759</v>
          </cell>
          <cell r="F20">
            <v>350628.2784176647</v>
          </cell>
          <cell r="G20">
            <v>471530.13604207232</v>
          </cell>
          <cell r="H20">
            <v>82610.401931819564</v>
          </cell>
          <cell r="I20">
            <v>106056.46202610813</v>
          </cell>
          <cell r="V20">
            <v>37043</v>
          </cell>
          <cell r="W20">
            <v>995060.22085342195</v>
          </cell>
          <cell r="X20">
            <v>726269.31731863611</v>
          </cell>
          <cell r="Y20">
            <v>422714.21898269863</v>
          </cell>
          <cell r="Z20">
            <v>686585.24284524331</v>
          </cell>
          <cell r="AA20">
            <v>512753.55386121204</v>
          </cell>
          <cell r="AB20">
            <v>153338.4005967422</v>
          </cell>
          <cell r="AC20">
            <v>186211.04554204576</v>
          </cell>
          <cell r="AP20">
            <v>37043</v>
          </cell>
          <cell r="AQ20">
            <v>56158</v>
          </cell>
          <cell r="AR20">
            <v>29734</v>
          </cell>
          <cell r="AS20">
            <v>16474</v>
          </cell>
          <cell r="AT20">
            <v>23983</v>
          </cell>
          <cell r="AU20">
            <v>21062</v>
          </cell>
          <cell r="AV20">
            <v>6178</v>
          </cell>
          <cell r="AW20">
            <v>8697</v>
          </cell>
          <cell r="AY20">
            <v>37043</v>
          </cell>
          <cell r="AZ20">
            <v>7519</v>
          </cell>
          <cell r="BA20">
            <v>4150</v>
          </cell>
          <cell r="BB20">
            <v>3181</v>
          </cell>
          <cell r="BC20">
            <v>5517</v>
          </cell>
          <cell r="BD20">
            <v>4279</v>
          </cell>
          <cell r="BE20">
            <v>1285</v>
          </cell>
          <cell r="BF20">
            <v>1722</v>
          </cell>
          <cell r="BZ20">
            <v>37043</v>
          </cell>
          <cell r="CA20">
            <v>133</v>
          </cell>
          <cell r="CB20">
            <v>99</v>
          </cell>
          <cell r="CC20">
            <v>38</v>
          </cell>
          <cell r="CD20">
            <v>54</v>
          </cell>
        </row>
        <row r="21">
          <cell r="A21">
            <v>37073</v>
          </cell>
          <cell r="B21">
            <v>19</v>
          </cell>
          <cell r="C21">
            <v>1106745.2338241758</v>
          </cell>
          <cell r="D21">
            <v>572768.09428258135</v>
          </cell>
          <cell r="E21">
            <v>210444.07021251094</v>
          </cell>
          <cell r="F21">
            <v>259350.60168073195</v>
          </cell>
          <cell r="G21">
            <v>395598.16157139861</v>
          </cell>
          <cell r="H21">
            <v>60968.235979279576</v>
          </cell>
          <cell r="I21">
            <v>92773.602449321799</v>
          </cell>
          <cell r="V21">
            <v>37073</v>
          </cell>
          <cell r="W21">
            <v>793821.97971727105</v>
          </cell>
          <cell r="X21">
            <v>596528.52325343166</v>
          </cell>
          <cell r="Y21">
            <v>373947.78098750254</v>
          </cell>
          <cell r="Z21">
            <v>582551.71604179475</v>
          </cell>
          <cell r="AA21">
            <v>429203.49640300719</v>
          </cell>
          <cell r="AB21">
            <v>139108.30524338951</v>
          </cell>
          <cell r="AC21">
            <v>175123.19835360331</v>
          </cell>
          <cell r="AP21">
            <v>37073</v>
          </cell>
          <cell r="AQ21">
            <v>56099</v>
          </cell>
          <cell r="AR21">
            <v>29656</v>
          </cell>
          <cell r="AS21">
            <v>16481</v>
          </cell>
          <cell r="AT21">
            <v>23666</v>
          </cell>
          <cell r="AU21">
            <v>21044</v>
          </cell>
          <cell r="AV21">
            <v>6085</v>
          </cell>
          <cell r="AW21">
            <v>8580</v>
          </cell>
          <cell r="AY21">
            <v>37073</v>
          </cell>
          <cell r="AZ21">
            <v>7477</v>
          </cell>
          <cell r="BA21">
            <v>4137</v>
          </cell>
          <cell r="BB21">
            <v>3183</v>
          </cell>
          <cell r="BC21">
            <v>5470</v>
          </cell>
          <cell r="BD21">
            <v>4277</v>
          </cell>
          <cell r="BE21">
            <v>1281</v>
          </cell>
          <cell r="BF21">
            <v>1701</v>
          </cell>
          <cell r="BZ21">
            <v>37073</v>
          </cell>
          <cell r="CA21">
            <v>23</v>
          </cell>
          <cell r="CB21">
            <v>8</v>
          </cell>
          <cell r="CC21">
            <v>0</v>
          </cell>
          <cell r="CD21">
            <v>3</v>
          </cell>
        </row>
        <row r="22">
          <cell r="A22">
            <v>37104</v>
          </cell>
          <cell r="B22">
            <v>20</v>
          </cell>
          <cell r="C22">
            <v>1265291.5419237604</v>
          </cell>
          <cell r="D22">
            <v>655774.65941547859</v>
          </cell>
          <cell r="E22">
            <v>247802.54560361517</v>
          </cell>
          <cell r="F22">
            <v>311018.25305714592</v>
          </cell>
          <cell r="G22">
            <v>485091.53833233233</v>
          </cell>
          <cell r="H22">
            <v>75295.872827834508</v>
          </cell>
          <cell r="I22">
            <v>109945.58883983317</v>
          </cell>
          <cell r="V22">
            <v>37104</v>
          </cell>
          <cell r="W22">
            <v>934059.04635044024</v>
          </cell>
          <cell r="X22">
            <v>699554.84754706931</v>
          </cell>
          <cell r="Y22">
            <v>442796.31109422661</v>
          </cell>
          <cell r="Z22">
            <v>680988.79500826378</v>
          </cell>
          <cell r="AA22">
            <v>534369.68669041886</v>
          </cell>
          <cell r="AB22">
            <v>173858.58231735209</v>
          </cell>
          <cell r="AC22">
            <v>207377.73099222902</v>
          </cell>
          <cell r="AP22">
            <v>37104</v>
          </cell>
          <cell r="AQ22">
            <v>56229</v>
          </cell>
          <cell r="AR22">
            <v>29653</v>
          </cell>
          <cell r="AS22">
            <v>16498</v>
          </cell>
          <cell r="AT22">
            <v>23490</v>
          </cell>
          <cell r="AU22">
            <v>21103</v>
          </cell>
          <cell r="AV22">
            <v>6048</v>
          </cell>
          <cell r="AW22">
            <v>8548</v>
          </cell>
          <cell r="AY22">
            <v>37104</v>
          </cell>
          <cell r="AZ22">
            <v>7457</v>
          </cell>
          <cell r="BA22">
            <v>4128</v>
          </cell>
          <cell r="BB22">
            <v>3171</v>
          </cell>
          <cell r="BC22">
            <v>5452</v>
          </cell>
          <cell r="BD22">
            <v>4263</v>
          </cell>
          <cell r="BE22">
            <v>1273</v>
          </cell>
          <cell r="BF22">
            <v>1699</v>
          </cell>
          <cell r="BZ22">
            <v>37104</v>
          </cell>
          <cell r="CA22">
            <v>12</v>
          </cell>
          <cell r="CB22">
            <v>2</v>
          </cell>
          <cell r="CC22">
            <v>0</v>
          </cell>
          <cell r="CD22">
            <v>1</v>
          </cell>
        </row>
        <row r="23">
          <cell r="A23">
            <v>37135</v>
          </cell>
          <cell r="B23">
            <v>21</v>
          </cell>
          <cell r="C23">
            <v>1279872.1144784866</v>
          </cell>
          <cell r="D23">
            <v>653856.55212892289</v>
          </cell>
          <cell r="E23">
            <v>240531.64989435446</v>
          </cell>
          <cell r="F23">
            <v>298418.68349823618</v>
          </cell>
          <cell r="G23">
            <v>437031.39030118566</v>
          </cell>
          <cell r="H23">
            <v>64366.294056463346</v>
          </cell>
          <cell r="I23">
            <v>97631.315642351008</v>
          </cell>
          <cell r="V23">
            <v>37135</v>
          </cell>
          <cell r="W23">
            <v>845721.03816229443</v>
          </cell>
          <cell r="X23">
            <v>629607.37548804912</v>
          </cell>
          <cell r="Y23">
            <v>392184.45326307323</v>
          </cell>
          <cell r="Z23">
            <v>590617.13308658323</v>
          </cell>
          <cell r="AA23">
            <v>563556.69898324914</v>
          </cell>
          <cell r="AB23">
            <v>158350.79458535719</v>
          </cell>
          <cell r="AC23">
            <v>188987.50643139367</v>
          </cell>
          <cell r="AP23">
            <v>37135</v>
          </cell>
          <cell r="AQ23">
            <v>56346</v>
          </cell>
          <cell r="AR23">
            <v>29765</v>
          </cell>
          <cell r="AS23">
            <v>16564</v>
          </cell>
          <cell r="AT23">
            <v>23418</v>
          </cell>
          <cell r="AU23">
            <v>21223</v>
          </cell>
          <cell r="AV23">
            <v>6036</v>
          </cell>
          <cell r="AW23">
            <v>8551</v>
          </cell>
          <cell r="AY23">
            <v>37135</v>
          </cell>
          <cell r="AZ23">
            <v>7452</v>
          </cell>
          <cell r="BA23">
            <v>4118</v>
          </cell>
          <cell r="BB23">
            <v>3179</v>
          </cell>
          <cell r="BC23">
            <v>5423</v>
          </cell>
          <cell r="BD23">
            <v>4254</v>
          </cell>
          <cell r="BE23">
            <v>1269</v>
          </cell>
          <cell r="BF23">
            <v>1701</v>
          </cell>
          <cell r="BZ23">
            <v>37135</v>
          </cell>
          <cell r="CA23">
            <v>114</v>
          </cell>
          <cell r="CB23">
            <v>57</v>
          </cell>
          <cell r="CC23">
            <v>5</v>
          </cell>
          <cell r="CD23">
            <v>29</v>
          </cell>
        </row>
        <row r="24">
          <cell r="A24">
            <v>37165</v>
          </cell>
          <cell r="B24">
            <v>22</v>
          </cell>
          <cell r="C24">
            <v>4589811.8107970832</v>
          </cell>
          <cell r="D24">
            <v>2279079.5407572808</v>
          </cell>
          <cell r="E24">
            <v>794703.25124508375</v>
          </cell>
          <cell r="F24">
            <v>1175308.3972005523</v>
          </cell>
          <cell r="G24">
            <v>1507144.5809213044</v>
          </cell>
          <cell r="H24">
            <v>304072.99570855848</v>
          </cell>
          <cell r="I24">
            <v>418401.42337013723</v>
          </cell>
          <cell r="V24">
            <v>37165</v>
          </cell>
          <cell r="W24">
            <v>2290755.3850659272</v>
          </cell>
          <cell r="X24">
            <v>1623754.8228826076</v>
          </cell>
          <cell r="Y24">
            <v>998291.74427360692</v>
          </cell>
          <cell r="Z24">
            <v>1618241.0477778586</v>
          </cell>
          <cell r="AA24">
            <v>1072286.6944274916</v>
          </cell>
          <cell r="AB24">
            <v>418257.18022628047</v>
          </cell>
          <cell r="AC24">
            <v>581016.1253462279</v>
          </cell>
          <cell r="AP24">
            <v>37165</v>
          </cell>
          <cell r="AQ24">
            <v>56950</v>
          </cell>
          <cell r="AR24">
            <v>30019</v>
          </cell>
          <cell r="AS24">
            <v>16851</v>
          </cell>
          <cell r="AT24">
            <v>24014</v>
          </cell>
          <cell r="AU24">
            <v>21599</v>
          </cell>
          <cell r="AV24">
            <v>6189</v>
          </cell>
          <cell r="AW24">
            <v>8788</v>
          </cell>
          <cell r="AY24">
            <v>37165</v>
          </cell>
          <cell r="AZ24">
            <v>7462</v>
          </cell>
          <cell r="BA24">
            <v>4133</v>
          </cell>
          <cell r="BB24">
            <v>3198</v>
          </cell>
          <cell r="BC24">
            <v>5464</v>
          </cell>
          <cell r="BD24">
            <v>4291</v>
          </cell>
          <cell r="BE24">
            <v>1271</v>
          </cell>
          <cell r="BF24">
            <v>1720</v>
          </cell>
          <cell r="BZ24">
            <v>37165</v>
          </cell>
          <cell r="CA24">
            <v>366</v>
          </cell>
          <cell r="CB24">
            <v>274</v>
          </cell>
          <cell r="CC24">
            <v>243</v>
          </cell>
          <cell r="CD24">
            <v>347</v>
          </cell>
        </row>
        <row r="25">
          <cell r="A25">
            <v>37196</v>
          </cell>
          <cell r="B25">
            <v>23</v>
          </cell>
          <cell r="C25">
            <v>5454409.3478992144</v>
          </cell>
          <cell r="D25">
            <v>2815179.3312316663</v>
          </cell>
          <cell r="E25">
            <v>1331093.4436228396</v>
          </cell>
          <cell r="F25">
            <v>2000691.8772462795</v>
          </cell>
          <cell r="G25">
            <v>1976375.1022630828</v>
          </cell>
          <cell r="H25">
            <v>495485.22538202716</v>
          </cell>
          <cell r="I25">
            <v>697426.67235489003</v>
          </cell>
          <cell r="V25">
            <v>37196</v>
          </cell>
          <cell r="W25">
            <v>2408576.8325810675</v>
          </cell>
          <cell r="X25">
            <v>1673414.8010520029</v>
          </cell>
          <cell r="Y25">
            <v>1240544.0773009036</v>
          </cell>
          <cell r="Z25">
            <v>2045085.289066026</v>
          </cell>
          <cell r="AA25">
            <v>1251430.1915801831</v>
          </cell>
          <cell r="AB25">
            <v>519875.33223867958</v>
          </cell>
          <cell r="AC25">
            <v>642747.47618113726</v>
          </cell>
          <cell r="AP25">
            <v>37196</v>
          </cell>
          <cell r="AQ25">
            <v>57557</v>
          </cell>
          <cell r="AR25">
            <v>30315</v>
          </cell>
          <cell r="AS25">
            <v>17207</v>
          </cell>
          <cell r="AT25">
            <v>24906</v>
          </cell>
          <cell r="AU25">
            <v>21956</v>
          </cell>
          <cell r="AV25">
            <v>6381</v>
          </cell>
          <cell r="AW25">
            <v>9005</v>
          </cell>
          <cell r="AY25">
            <v>37196</v>
          </cell>
          <cell r="AZ25">
            <v>7532</v>
          </cell>
          <cell r="BA25">
            <v>4171</v>
          </cell>
          <cell r="BB25">
            <v>3239</v>
          </cell>
          <cell r="BC25">
            <v>5580</v>
          </cell>
          <cell r="BD25">
            <v>4349</v>
          </cell>
          <cell r="BE25">
            <v>1284</v>
          </cell>
          <cell r="BF25">
            <v>1748</v>
          </cell>
          <cell r="BZ25">
            <v>37196</v>
          </cell>
          <cell r="CA25">
            <v>422</v>
          </cell>
          <cell r="CB25">
            <v>407</v>
          </cell>
          <cell r="CC25">
            <v>508</v>
          </cell>
          <cell r="CD25">
            <v>610</v>
          </cell>
        </row>
        <row r="26">
          <cell r="A26">
            <v>37226</v>
          </cell>
          <cell r="B26">
            <v>24</v>
          </cell>
          <cell r="C26">
            <v>6393575.7550009498</v>
          </cell>
          <cell r="D26">
            <v>3458471.5290905372</v>
          </cell>
          <cell r="E26">
            <v>1683734.2036612583</v>
          </cell>
          <cell r="F26">
            <v>2763356.5122472546</v>
          </cell>
          <cell r="G26">
            <v>2957904.069622953</v>
          </cell>
          <cell r="H26">
            <v>729587.99795864406</v>
          </cell>
          <cell r="I26">
            <v>871294.9324184031</v>
          </cell>
          <cell r="V26">
            <v>37226</v>
          </cell>
          <cell r="W26">
            <v>3040150.4513755124</v>
          </cell>
          <cell r="X26">
            <v>2108113.9842874575</v>
          </cell>
          <cell r="Y26">
            <v>1677536.2276429057</v>
          </cell>
          <cell r="Z26">
            <v>3068098.3366941246</v>
          </cell>
          <cell r="AA26">
            <v>2199235.3088587187</v>
          </cell>
          <cell r="AB26">
            <v>886100.47761181497</v>
          </cell>
          <cell r="AC26">
            <v>937454.21352946607</v>
          </cell>
          <cell r="AP26">
            <v>37226</v>
          </cell>
          <cell r="AQ26">
            <v>57979</v>
          </cell>
          <cell r="AR26">
            <v>30526</v>
          </cell>
          <cell r="AS26">
            <v>17399</v>
          </cell>
          <cell r="AT26">
            <v>25247</v>
          </cell>
          <cell r="AU26">
            <v>22214</v>
          </cell>
          <cell r="AV26">
            <v>6483</v>
          </cell>
          <cell r="AW26">
            <v>9095</v>
          </cell>
          <cell r="AY26">
            <v>37226</v>
          </cell>
          <cell r="AZ26">
            <v>7611</v>
          </cell>
          <cell r="BA26">
            <v>4204</v>
          </cell>
          <cell r="BB26">
            <v>3289</v>
          </cell>
          <cell r="BC26">
            <v>5642</v>
          </cell>
          <cell r="BD26">
            <v>4408</v>
          </cell>
          <cell r="BE26">
            <v>1296</v>
          </cell>
          <cell r="BF26">
            <v>1765</v>
          </cell>
          <cell r="BZ26">
            <v>37226</v>
          </cell>
          <cell r="CA26">
            <v>659</v>
          </cell>
          <cell r="CB26">
            <v>626</v>
          </cell>
          <cell r="CC26">
            <v>701</v>
          </cell>
          <cell r="CD26">
            <v>842</v>
          </cell>
        </row>
        <row r="27">
          <cell r="A27">
            <v>37257</v>
          </cell>
          <cell r="B27">
            <v>25</v>
          </cell>
          <cell r="C27">
            <v>6883787.6870970018</v>
          </cell>
          <cell r="D27">
            <v>3532267.2686495404</v>
          </cell>
          <cell r="E27">
            <v>1974037.8278789788</v>
          </cell>
          <cell r="F27">
            <v>2978720.2163744797</v>
          </cell>
          <cell r="G27">
            <v>3068059.0525050759</v>
          </cell>
          <cell r="H27">
            <v>822920.70843373088</v>
          </cell>
          <cell r="I27">
            <v>978372.23906119342</v>
          </cell>
          <cell r="V27">
            <v>37257</v>
          </cell>
          <cell r="W27">
            <v>3362690.0718375212</v>
          </cell>
          <cell r="X27">
            <v>2236170.8602647684</v>
          </cell>
          <cell r="Y27">
            <v>2041296.1678847894</v>
          </cell>
          <cell r="Z27">
            <v>3416517.9000129211</v>
          </cell>
          <cell r="AA27">
            <v>2366667.8982268926</v>
          </cell>
          <cell r="AB27">
            <v>930970.55841007375</v>
          </cell>
          <cell r="AC27">
            <v>986980.54336303356</v>
          </cell>
          <cell r="AP27">
            <v>37257</v>
          </cell>
          <cell r="AQ27">
            <v>58242</v>
          </cell>
          <cell r="AR27">
            <v>30610</v>
          </cell>
          <cell r="AS27">
            <v>17526</v>
          </cell>
          <cell r="AT27">
            <v>25379</v>
          </cell>
          <cell r="AU27">
            <v>22394</v>
          </cell>
          <cell r="AV27">
            <v>6534</v>
          </cell>
          <cell r="AW27">
            <v>9131</v>
          </cell>
          <cell r="AY27">
            <v>37257</v>
          </cell>
          <cell r="AZ27">
            <v>7657</v>
          </cell>
          <cell r="BA27">
            <v>4248</v>
          </cell>
          <cell r="BB27">
            <v>3313</v>
          </cell>
          <cell r="BC27">
            <v>5689</v>
          </cell>
          <cell r="BD27">
            <v>4441</v>
          </cell>
          <cell r="BE27">
            <v>1293</v>
          </cell>
          <cell r="BF27">
            <v>1766</v>
          </cell>
          <cell r="BZ27">
            <v>37257</v>
          </cell>
          <cell r="CA27">
            <v>649</v>
          </cell>
          <cell r="CB27">
            <v>589</v>
          </cell>
          <cell r="CC27">
            <v>680</v>
          </cell>
          <cell r="CD27">
            <v>782</v>
          </cell>
        </row>
        <row r="28">
          <cell r="A28">
            <v>37288</v>
          </cell>
          <cell r="B28">
            <v>26</v>
          </cell>
          <cell r="C28">
            <v>5748919.8491313867</v>
          </cell>
          <cell r="D28">
            <v>2932272.1962951669</v>
          </cell>
          <cell r="E28">
            <v>1482137.7925155393</v>
          </cell>
          <cell r="F28">
            <v>2249156.1620579073</v>
          </cell>
          <cell r="G28">
            <v>2083389.1162829478</v>
          </cell>
          <cell r="H28">
            <v>597468.54570616421</v>
          </cell>
          <cell r="I28">
            <v>684700.33801088808</v>
          </cell>
          <cell r="V28">
            <v>37288</v>
          </cell>
          <cell r="W28">
            <v>2927386.5075510936</v>
          </cell>
          <cell r="X28">
            <v>1810773.1889663283</v>
          </cell>
          <cell r="Y28">
            <v>1526766.5677480376</v>
          </cell>
          <cell r="Z28">
            <v>2623953.7357345405</v>
          </cell>
          <cell r="AA28">
            <v>1683520.7835542574</v>
          </cell>
          <cell r="AB28">
            <v>689924.5636537025</v>
          </cell>
          <cell r="AC28">
            <v>698859.65279204026</v>
          </cell>
          <cell r="AP28">
            <v>37288</v>
          </cell>
          <cell r="AQ28">
            <v>58457</v>
          </cell>
          <cell r="AR28">
            <v>30696</v>
          </cell>
          <cell r="AS28">
            <v>17531</v>
          </cell>
          <cell r="AT28">
            <v>25375</v>
          </cell>
          <cell r="AU28">
            <v>22502</v>
          </cell>
          <cell r="AV28">
            <v>6575</v>
          </cell>
          <cell r="AW28">
            <v>9246</v>
          </cell>
          <cell r="AY28">
            <v>37288</v>
          </cell>
          <cell r="AZ28">
            <v>7707</v>
          </cell>
          <cell r="BA28">
            <v>4278</v>
          </cell>
          <cell r="BB28">
            <v>3338</v>
          </cell>
          <cell r="BC28">
            <v>5695</v>
          </cell>
          <cell r="BD28">
            <v>4482</v>
          </cell>
          <cell r="BE28">
            <v>1311</v>
          </cell>
          <cell r="BF28">
            <v>1795</v>
          </cell>
          <cell r="BZ28">
            <v>37288</v>
          </cell>
          <cell r="CA28">
            <v>562</v>
          </cell>
          <cell r="CB28">
            <v>506</v>
          </cell>
          <cell r="CC28">
            <v>557</v>
          </cell>
          <cell r="CD28">
            <v>649</v>
          </cell>
        </row>
        <row r="29">
          <cell r="A29">
            <v>37316</v>
          </cell>
          <cell r="B29">
            <v>27</v>
          </cell>
          <cell r="C29">
            <v>5963056.8246638048</v>
          </cell>
          <cell r="D29">
            <v>2946189.1088183881</v>
          </cell>
          <cell r="E29">
            <v>1439701.9016308766</v>
          </cell>
          <cell r="F29">
            <v>2034098.16488693</v>
          </cell>
          <cell r="G29">
            <v>2073581.7462188045</v>
          </cell>
          <cell r="H29">
            <v>555699.28649798012</v>
          </cell>
          <cell r="I29">
            <v>691397.96728321537</v>
          </cell>
          <cell r="V29">
            <v>37316</v>
          </cell>
          <cell r="W29">
            <v>2996641.6272381768</v>
          </cell>
          <cell r="X29">
            <v>1791369.1689128778</v>
          </cell>
          <cell r="Y29">
            <v>1418106.1115570809</v>
          </cell>
          <cell r="Z29">
            <v>2383224.0922918646</v>
          </cell>
          <cell r="AA29">
            <v>1591959.7680971553</v>
          </cell>
          <cell r="AB29">
            <v>606822.08205906651</v>
          </cell>
          <cell r="AC29">
            <v>687359.14984377823</v>
          </cell>
          <cell r="AP29">
            <v>37316</v>
          </cell>
          <cell r="AQ29">
            <v>58610</v>
          </cell>
          <cell r="AR29">
            <v>30754</v>
          </cell>
          <cell r="AS29">
            <v>17650</v>
          </cell>
          <cell r="AT29">
            <v>25269</v>
          </cell>
          <cell r="AU29">
            <v>22650</v>
          </cell>
          <cell r="AV29">
            <v>6534</v>
          </cell>
          <cell r="AW29">
            <v>9152</v>
          </cell>
          <cell r="AY29">
            <v>37316</v>
          </cell>
          <cell r="AZ29">
            <v>7704</v>
          </cell>
          <cell r="BA29">
            <v>4277</v>
          </cell>
          <cell r="BB29">
            <v>3321</v>
          </cell>
          <cell r="BC29">
            <v>5690</v>
          </cell>
          <cell r="BD29">
            <v>4469</v>
          </cell>
          <cell r="BE29">
            <v>1305</v>
          </cell>
          <cell r="BF29">
            <v>1772</v>
          </cell>
          <cell r="BZ29">
            <v>37316</v>
          </cell>
          <cell r="CA29">
            <v>675</v>
          </cell>
          <cell r="CB29">
            <v>544</v>
          </cell>
          <cell r="CC29">
            <v>553</v>
          </cell>
          <cell r="CD29">
            <v>643</v>
          </cell>
        </row>
        <row r="30">
          <cell r="A30">
            <v>37347</v>
          </cell>
          <cell r="B30">
            <v>28</v>
          </cell>
          <cell r="C30">
            <v>4842114.0184051311</v>
          </cell>
          <cell r="D30">
            <v>2427091.0967180142</v>
          </cell>
          <cell r="E30">
            <v>965695.21521448623</v>
          </cell>
          <cell r="F30">
            <v>1412250.6696623685</v>
          </cell>
          <cell r="G30">
            <v>1495637.8169133463</v>
          </cell>
          <cell r="H30">
            <v>339547.66081745597</v>
          </cell>
          <cell r="I30">
            <v>455485.52226919762</v>
          </cell>
          <cell r="V30">
            <v>37347</v>
          </cell>
          <cell r="W30">
            <v>2467773.9931208901</v>
          </cell>
          <cell r="X30">
            <v>1526566.8019972111</v>
          </cell>
          <cell r="Y30">
            <v>1016555.869373296</v>
          </cell>
          <cell r="Z30">
            <v>1771003.3355086027</v>
          </cell>
          <cell r="AA30">
            <v>1281827.8216912474</v>
          </cell>
          <cell r="AB30">
            <v>379878.78379820421</v>
          </cell>
          <cell r="AC30">
            <v>461424.39451054839</v>
          </cell>
          <cell r="AP30">
            <v>37347</v>
          </cell>
          <cell r="AQ30">
            <v>58724</v>
          </cell>
          <cell r="AR30">
            <v>30702</v>
          </cell>
          <cell r="AS30">
            <v>17631</v>
          </cell>
          <cell r="AT30">
            <v>25038</v>
          </cell>
          <cell r="AU30">
            <v>22689</v>
          </cell>
          <cell r="AV30">
            <v>6451</v>
          </cell>
          <cell r="AW30">
            <v>9076</v>
          </cell>
          <cell r="AY30">
            <v>37347</v>
          </cell>
          <cell r="AZ30">
            <v>7690</v>
          </cell>
          <cell r="BA30">
            <v>4260</v>
          </cell>
          <cell r="BB30">
            <v>3297</v>
          </cell>
          <cell r="BC30">
            <v>5648</v>
          </cell>
          <cell r="BD30">
            <v>4473</v>
          </cell>
          <cell r="BE30">
            <v>1297</v>
          </cell>
          <cell r="BF30">
            <v>1758</v>
          </cell>
          <cell r="BZ30">
            <v>37347</v>
          </cell>
          <cell r="CA30">
            <v>393</v>
          </cell>
          <cell r="CB30">
            <v>346</v>
          </cell>
          <cell r="CC30">
            <v>256</v>
          </cell>
          <cell r="CD30">
            <v>339</v>
          </cell>
        </row>
        <row r="31">
          <cell r="A31">
            <v>37377</v>
          </cell>
          <cell r="B31">
            <v>29</v>
          </cell>
          <cell r="C31">
            <v>2859973.5440094564</v>
          </cell>
          <cell r="D31">
            <v>1508386.8361061839</v>
          </cell>
          <cell r="E31">
            <v>504070.08241210278</v>
          </cell>
          <cell r="F31">
            <v>689685.53747225669</v>
          </cell>
          <cell r="G31">
            <v>1067676.6538756758</v>
          </cell>
          <cell r="H31">
            <v>214908.87513943829</v>
          </cell>
          <cell r="I31">
            <v>264464.47098488593</v>
          </cell>
          <cell r="V31">
            <v>37377</v>
          </cell>
          <cell r="W31">
            <v>1553635.7267997949</v>
          </cell>
          <cell r="X31">
            <v>1021072.1280823851</v>
          </cell>
          <cell r="Y31">
            <v>587798.94132524543</v>
          </cell>
          <cell r="Z31">
            <v>954496.20379257458</v>
          </cell>
          <cell r="AA31">
            <v>933135.34320812812</v>
          </cell>
          <cell r="AB31">
            <v>264516.33873219031</v>
          </cell>
          <cell r="AC31">
            <v>281999.31805968157</v>
          </cell>
          <cell r="AP31">
            <v>37377</v>
          </cell>
          <cell r="AQ31">
            <v>58809</v>
          </cell>
          <cell r="AR31">
            <v>30628</v>
          </cell>
          <cell r="AS31">
            <v>17542</v>
          </cell>
          <cell r="AT31">
            <v>24513</v>
          </cell>
          <cell r="AU31">
            <v>22699</v>
          </cell>
          <cell r="AV31">
            <v>6356</v>
          </cell>
          <cell r="AW31">
            <v>8968</v>
          </cell>
          <cell r="AY31">
            <v>37377</v>
          </cell>
          <cell r="AZ31">
            <v>7692</v>
          </cell>
          <cell r="BA31">
            <v>4233</v>
          </cell>
          <cell r="BB31">
            <v>3274</v>
          </cell>
          <cell r="BC31">
            <v>5582</v>
          </cell>
          <cell r="BD31">
            <v>4443</v>
          </cell>
          <cell r="BE31">
            <v>1287</v>
          </cell>
          <cell r="BF31">
            <v>1745</v>
          </cell>
          <cell r="BZ31">
            <v>37377</v>
          </cell>
          <cell r="CA31">
            <v>274</v>
          </cell>
          <cell r="CB31">
            <v>207</v>
          </cell>
          <cell r="CC31">
            <v>138</v>
          </cell>
          <cell r="CD31">
            <v>172</v>
          </cell>
        </row>
        <row r="32">
          <cell r="A32">
            <v>37408</v>
          </cell>
          <cell r="B32">
            <v>30</v>
          </cell>
          <cell r="C32">
            <v>1165778.5522721345</v>
          </cell>
          <cell r="D32">
            <v>628932.15530887712</v>
          </cell>
          <cell r="E32">
            <v>232946.91361600565</v>
          </cell>
          <cell r="F32">
            <v>276683.37880298286</v>
          </cell>
          <cell r="G32">
            <v>462536.33298585925</v>
          </cell>
          <cell r="H32">
            <v>79164.379908931151</v>
          </cell>
          <cell r="I32">
            <v>95986.287105209572</v>
          </cell>
          <cell r="V32">
            <v>37408</v>
          </cell>
          <cell r="W32">
            <v>844281.11798141967</v>
          </cell>
          <cell r="X32">
            <v>607496.02605169918</v>
          </cell>
          <cell r="Y32">
            <v>377285.36353696615</v>
          </cell>
          <cell r="Z32">
            <v>566405.49242991488</v>
          </cell>
          <cell r="AA32">
            <v>474496.79864882265</v>
          </cell>
          <cell r="AB32">
            <v>116664.93902282006</v>
          </cell>
          <cell r="AC32">
            <v>142702.26232835732</v>
          </cell>
          <cell r="AP32">
            <v>37408</v>
          </cell>
          <cell r="AQ32">
            <v>58730</v>
          </cell>
          <cell r="AR32">
            <v>30554</v>
          </cell>
          <cell r="AS32">
            <v>17493</v>
          </cell>
          <cell r="AT32">
            <v>24057</v>
          </cell>
          <cell r="AU32">
            <v>22684</v>
          </cell>
          <cell r="AV32">
            <v>6261</v>
          </cell>
          <cell r="AW32">
            <v>8884</v>
          </cell>
          <cell r="AY32">
            <v>37408</v>
          </cell>
          <cell r="AZ32">
            <v>7656</v>
          </cell>
          <cell r="BA32">
            <v>4242</v>
          </cell>
          <cell r="BB32">
            <v>3260</v>
          </cell>
          <cell r="BC32">
            <v>5557</v>
          </cell>
          <cell r="BD32">
            <v>4428</v>
          </cell>
          <cell r="BE32">
            <v>1280</v>
          </cell>
          <cell r="BF32">
            <v>1740</v>
          </cell>
          <cell r="BZ32">
            <v>37408</v>
          </cell>
          <cell r="CA32">
            <v>57</v>
          </cell>
          <cell r="CB32">
            <v>46</v>
          </cell>
          <cell r="CC32">
            <v>30</v>
          </cell>
          <cell r="CD32">
            <v>33</v>
          </cell>
        </row>
        <row r="33">
          <cell r="A33">
            <v>37438</v>
          </cell>
          <cell r="B33">
            <v>31</v>
          </cell>
          <cell r="C33">
            <v>1293983.2975220922</v>
          </cell>
          <cell r="D33">
            <v>654281.37976802583</v>
          </cell>
          <cell r="E33">
            <v>266981.47536589141</v>
          </cell>
          <cell r="F33">
            <v>309790.84734399052</v>
          </cell>
          <cell r="G33">
            <v>439654.2959088909</v>
          </cell>
          <cell r="H33">
            <v>71482.31632450108</v>
          </cell>
          <cell r="I33">
            <v>100094.38776660804</v>
          </cell>
          <cell r="V33">
            <v>37438</v>
          </cell>
          <cell r="W33">
            <v>917303.36930238921</v>
          </cell>
          <cell r="X33">
            <v>645632.07799137989</v>
          </cell>
          <cell r="Y33">
            <v>441119.87107557146</v>
          </cell>
          <cell r="Z33">
            <v>661068.68163065938</v>
          </cell>
          <cell r="AA33">
            <v>502980.14317373792</v>
          </cell>
          <cell r="AB33">
            <v>158524.03665120486</v>
          </cell>
          <cell r="AC33">
            <v>195289.82017505722</v>
          </cell>
          <cell r="AP33">
            <v>37438</v>
          </cell>
          <cell r="AQ33">
            <v>58598</v>
          </cell>
          <cell r="AR33">
            <v>30395</v>
          </cell>
          <cell r="AS33">
            <v>17515</v>
          </cell>
          <cell r="AT33">
            <v>23764</v>
          </cell>
          <cell r="AU33">
            <v>22578</v>
          </cell>
          <cell r="AV33">
            <v>6166</v>
          </cell>
          <cell r="AW33">
            <v>8776</v>
          </cell>
          <cell r="AY33">
            <v>37438</v>
          </cell>
          <cell r="AZ33">
            <v>7620</v>
          </cell>
          <cell r="BA33">
            <v>4192</v>
          </cell>
          <cell r="BB33">
            <v>3261</v>
          </cell>
          <cell r="BC33">
            <v>5519</v>
          </cell>
          <cell r="BD33">
            <v>4407</v>
          </cell>
          <cell r="BE33">
            <v>1268</v>
          </cell>
          <cell r="BF33">
            <v>1715</v>
          </cell>
          <cell r="BZ33">
            <v>37438</v>
          </cell>
          <cell r="CA33">
            <v>33</v>
          </cell>
          <cell r="CB33">
            <v>37</v>
          </cell>
          <cell r="CC33">
            <v>0</v>
          </cell>
          <cell r="CD33">
            <v>3</v>
          </cell>
        </row>
        <row r="34">
          <cell r="A34">
            <v>37469</v>
          </cell>
          <cell r="B34">
            <v>32</v>
          </cell>
          <cell r="C34">
            <v>1135984.0580943283</v>
          </cell>
          <cell r="D34">
            <v>576869.42447755369</v>
          </cell>
          <cell r="E34">
            <v>244631.67447529655</v>
          </cell>
          <cell r="F34">
            <v>282370.8429528214</v>
          </cell>
          <cell r="G34">
            <v>467344.5686831901</v>
          </cell>
          <cell r="H34">
            <v>72032.744209809258</v>
          </cell>
          <cell r="I34">
            <v>101010.68710700063</v>
          </cell>
          <cell r="V34">
            <v>37469</v>
          </cell>
          <cell r="W34">
            <v>883776.59315693006</v>
          </cell>
          <cell r="X34">
            <v>616987.05951361184</v>
          </cell>
          <cell r="Y34">
            <v>431881.83621469408</v>
          </cell>
          <cell r="Z34">
            <v>630848.51111476403</v>
          </cell>
          <cell r="AA34">
            <v>446036.2048908383</v>
          </cell>
          <cell r="AB34">
            <v>114879.97067743535</v>
          </cell>
          <cell r="AC34">
            <v>172401.82443172633</v>
          </cell>
          <cell r="AP34">
            <v>37469</v>
          </cell>
          <cell r="AQ34">
            <v>58746</v>
          </cell>
          <cell r="AR34">
            <v>30401</v>
          </cell>
          <cell r="AS34">
            <v>17410</v>
          </cell>
          <cell r="AT34">
            <v>23610</v>
          </cell>
          <cell r="AU34">
            <v>22486</v>
          </cell>
          <cell r="AV34">
            <v>6110</v>
          </cell>
          <cell r="AW34">
            <v>8752</v>
          </cell>
          <cell r="AY34">
            <v>37469</v>
          </cell>
          <cell r="AZ34">
            <v>7635</v>
          </cell>
          <cell r="BA34">
            <v>4200</v>
          </cell>
          <cell r="BB34">
            <v>3251</v>
          </cell>
          <cell r="BC34">
            <v>5497</v>
          </cell>
          <cell r="BD34">
            <v>4286</v>
          </cell>
          <cell r="BE34">
            <v>1267</v>
          </cell>
          <cell r="BF34">
            <v>1717</v>
          </cell>
          <cell r="BZ34">
            <v>37469</v>
          </cell>
          <cell r="CA34">
            <v>15</v>
          </cell>
          <cell r="CB34">
            <v>0</v>
          </cell>
          <cell r="CC34">
            <v>0</v>
          </cell>
          <cell r="CD34">
            <v>6</v>
          </cell>
        </row>
        <row r="35">
          <cell r="A35">
            <v>37500</v>
          </cell>
          <cell r="B35">
            <v>33</v>
          </cell>
          <cell r="C35">
            <v>1564375.1057699651</v>
          </cell>
          <cell r="D35">
            <v>800459.69000996801</v>
          </cell>
          <cell r="E35">
            <v>320764.04880721855</v>
          </cell>
          <cell r="F35">
            <v>376904.15541284834</v>
          </cell>
          <cell r="G35">
            <v>447654.38405696733</v>
          </cell>
          <cell r="H35">
            <v>61735.317880237148</v>
          </cell>
          <cell r="I35">
            <v>84032.298062795511</v>
          </cell>
          <cell r="V35">
            <v>37500</v>
          </cell>
          <cell r="W35">
            <v>1044473.6118044542</v>
          </cell>
          <cell r="X35">
            <v>766576.94498621905</v>
          </cell>
          <cell r="Y35">
            <v>541450.78071824845</v>
          </cell>
          <cell r="Z35">
            <v>902053.66249107826</v>
          </cell>
          <cell r="AA35">
            <v>397522.56522063306</v>
          </cell>
          <cell r="AB35">
            <v>98269.343157446987</v>
          </cell>
          <cell r="AC35">
            <v>139331.09162191994</v>
          </cell>
          <cell r="AP35">
            <v>37500</v>
          </cell>
          <cell r="AQ35">
            <v>58931</v>
          </cell>
          <cell r="AR35">
            <v>30475</v>
          </cell>
          <cell r="AS35">
            <v>17738</v>
          </cell>
          <cell r="AT35">
            <v>23605</v>
          </cell>
          <cell r="AU35">
            <v>22981</v>
          </cell>
          <cell r="AV35">
            <v>6124</v>
          </cell>
          <cell r="AW35">
            <v>8786</v>
          </cell>
          <cell r="AY35">
            <v>37500</v>
          </cell>
          <cell r="AZ35">
            <v>7616</v>
          </cell>
          <cell r="BA35">
            <v>4202</v>
          </cell>
          <cell r="BB35">
            <v>3248</v>
          </cell>
          <cell r="BC35">
            <v>5473</v>
          </cell>
          <cell r="BD35">
            <v>4519</v>
          </cell>
          <cell r="BE35">
            <v>1257</v>
          </cell>
          <cell r="BF35">
            <v>1713</v>
          </cell>
          <cell r="BZ35">
            <v>37500</v>
          </cell>
          <cell r="CA35">
            <v>124</v>
          </cell>
          <cell r="CB35">
            <v>33</v>
          </cell>
          <cell r="CC35">
            <v>19</v>
          </cell>
          <cell r="CD35">
            <v>76</v>
          </cell>
        </row>
        <row r="36">
          <cell r="A36">
            <v>37530</v>
          </cell>
          <cell r="B36">
            <v>34</v>
          </cell>
          <cell r="C36">
            <v>4005804.9064454511</v>
          </cell>
          <cell r="D36">
            <v>1913213.9122240841</v>
          </cell>
          <cell r="E36">
            <v>797157.79681692494</v>
          </cell>
          <cell r="F36">
            <v>1018033.3845135397</v>
          </cell>
          <cell r="G36">
            <v>1848926.4574053469</v>
          </cell>
          <cell r="H36">
            <v>318308.04446571972</v>
          </cell>
          <cell r="I36">
            <v>432798.49812893331</v>
          </cell>
          <cell r="V36">
            <v>37530</v>
          </cell>
          <cell r="W36">
            <v>2190086.4251463385</v>
          </cell>
          <cell r="X36">
            <v>1415489.0815953501</v>
          </cell>
          <cell r="Y36">
            <v>1057915.4255459993</v>
          </cell>
          <cell r="Z36">
            <v>1617052.0677123121</v>
          </cell>
          <cell r="AA36">
            <v>1281136.7328978777</v>
          </cell>
          <cell r="AB36">
            <v>323637.3927613197</v>
          </cell>
          <cell r="AC36">
            <v>584900.87434080266</v>
          </cell>
          <cell r="AP36">
            <v>37530</v>
          </cell>
          <cell r="AQ36">
            <v>59536</v>
          </cell>
          <cell r="AR36">
            <v>30760</v>
          </cell>
          <cell r="AS36">
            <v>18080</v>
          </cell>
          <cell r="AT36">
            <v>24219</v>
          </cell>
          <cell r="AU36">
            <v>23312</v>
          </cell>
          <cell r="AV36">
            <v>6266</v>
          </cell>
          <cell r="AW36">
            <v>9051</v>
          </cell>
          <cell r="AY36">
            <v>37530</v>
          </cell>
          <cell r="AZ36">
            <v>7654</v>
          </cell>
          <cell r="BA36">
            <v>4206</v>
          </cell>
          <cell r="BB36">
            <v>3288</v>
          </cell>
          <cell r="BC36">
            <v>5517</v>
          </cell>
          <cell r="BD36">
            <v>4453</v>
          </cell>
          <cell r="BE36">
            <v>1271</v>
          </cell>
          <cell r="BF36">
            <v>1735</v>
          </cell>
          <cell r="BZ36">
            <v>37530</v>
          </cell>
          <cell r="CA36">
            <v>380</v>
          </cell>
          <cell r="CB36">
            <v>249</v>
          </cell>
          <cell r="CC36">
            <v>318</v>
          </cell>
          <cell r="CD36">
            <v>421</v>
          </cell>
        </row>
        <row r="37">
          <cell r="A37">
            <v>37561</v>
          </cell>
          <cell r="B37">
            <v>35</v>
          </cell>
          <cell r="C37">
            <v>5840061.9630987402</v>
          </cell>
          <cell r="D37">
            <v>2933550.9986378239</v>
          </cell>
          <cell r="E37">
            <v>1781538.4795664439</v>
          </cell>
          <cell r="F37">
            <v>2424990.5586969918</v>
          </cell>
          <cell r="G37">
            <v>2703677.4086971451</v>
          </cell>
          <cell r="H37">
            <v>624018.19912602217</v>
          </cell>
          <cell r="I37">
            <v>872881.39217683254</v>
          </cell>
          <cell r="V37">
            <v>37561</v>
          </cell>
          <cell r="W37">
            <v>2704262.1438855128</v>
          </cell>
          <cell r="X37">
            <v>1768042.9338767964</v>
          </cell>
          <cell r="Y37">
            <v>1758632.7588216793</v>
          </cell>
          <cell r="Z37">
            <v>2707500.1634160117</v>
          </cell>
          <cell r="AA37">
            <v>1784555.8997842628</v>
          </cell>
          <cell r="AB37">
            <v>517606.25651929481</v>
          </cell>
          <cell r="AC37">
            <v>802792.84369644255</v>
          </cell>
          <cell r="AP37">
            <v>37561</v>
          </cell>
          <cell r="AQ37">
            <v>60326</v>
          </cell>
          <cell r="AR37">
            <v>31051</v>
          </cell>
          <cell r="AS37">
            <v>18506</v>
          </cell>
          <cell r="AT37">
            <v>25091</v>
          </cell>
          <cell r="AU37">
            <v>23682</v>
          </cell>
          <cell r="AV37">
            <v>6455</v>
          </cell>
          <cell r="AW37">
            <v>9360</v>
          </cell>
          <cell r="AY37">
            <v>37561</v>
          </cell>
          <cell r="AZ37">
            <v>7742</v>
          </cell>
          <cell r="BA37">
            <v>4274</v>
          </cell>
          <cell r="BB37">
            <v>3351</v>
          </cell>
          <cell r="BC37">
            <v>5648</v>
          </cell>
          <cell r="BD37">
            <v>4545</v>
          </cell>
          <cell r="BE37">
            <v>1292</v>
          </cell>
          <cell r="BF37">
            <v>1777</v>
          </cell>
          <cell r="BZ37">
            <v>37561</v>
          </cell>
          <cell r="CA37">
            <v>428</v>
          </cell>
          <cell r="CB37">
            <v>355</v>
          </cell>
          <cell r="CC37">
            <v>558</v>
          </cell>
          <cell r="CD37">
            <v>668</v>
          </cell>
        </row>
        <row r="38">
          <cell r="A38">
            <v>37591</v>
          </cell>
          <cell r="B38">
            <v>36</v>
          </cell>
          <cell r="C38">
            <v>5969914.36524441</v>
          </cell>
          <cell r="D38">
            <v>3126818.9442522377</v>
          </cell>
          <cell r="E38">
            <v>1887710.3604608455</v>
          </cell>
          <cell r="F38">
            <v>2726409.3300425066</v>
          </cell>
          <cell r="G38">
            <v>2818132.4933588901</v>
          </cell>
          <cell r="H38">
            <v>660918.80088410585</v>
          </cell>
          <cell r="I38">
            <v>866406.70575700398</v>
          </cell>
          <cell r="V38">
            <v>37591</v>
          </cell>
          <cell r="W38">
            <v>2838452.6243608291</v>
          </cell>
          <cell r="X38">
            <v>1872963.6243327141</v>
          </cell>
          <cell r="Y38">
            <v>1849412.5567419406</v>
          </cell>
          <cell r="Z38">
            <v>3021647.1945645162</v>
          </cell>
          <cell r="AA38">
            <v>2009770.4985981877</v>
          </cell>
          <cell r="AB38">
            <v>598806.02782405342</v>
          </cell>
          <cell r="AC38">
            <v>949208.47357775876</v>
          </cell>
          <cell r="AP38">
            <v>37591</v>
          </cell>
          <cell r="AQ38">
            <v>60762</v>
          </cell>
          <cell r="AR38">
            <v>31228</v>
          </cell>
          <cell r="AS38">
            <v>18727</v>
          </cell>
          <cell r="AT38">
            <v>25947</v>
          </cell>
          <cell r="AU38">
            <v>23920</v>
          </cell>
          <cell r="AV38">
            <v>6538</v>
          </cell>
          <cell r="AW38">
            <v>9437</v>
          </cell>
          <cell r="AY38">
            <v>37591</v>
          </cell>
          <cell r="AZ38">
            <v>7793</v>
          </cell>
          <cell r="BA38">
            <v>4295</v>
          </cell>
          <cell r="BB38">
            <v>3365</v>
          </cell>
          <cell r="BC38">
            <v>5702</v>
          </cell>
          <cell r="BD38">
            <v>4576</v>
          </cell>
          <cell r="BE38">
            <v>1309</v>
          </cell>
          <cell r="BF38">
            <v>1794</v>
          </cell>
          <cell r="BZ38">
            <v>37591</v>
          </cell>
          <cell r="CA38">
            <v>569</v>
          </cell>
          <cell r="CB38">
            <v>539</v>
          </cell>
          <cell r="CC38">
            <v>634</v>
          </cell>
          <cell r="CD38">
            <v>765</v>
          </cell>
        </row>
        <row r="39">
          <cell r="A39">
            <v>37622</v>
          </cell>
          <cell r="B39">
            <v>37</v>
          </cell>
          <cell r="C39">
            <v>6542165.6033887994</v>
          </cell>
          <cell r="D39">
            <v>3283444.4434445277</v>
          </cell>
          <cell r="E39">
            <v>1861276.7302526047</v>
          </cell>
          <cell r="F39">
            <v>2843547.222914068</v>
          </cell>
          <cell r="G39">
            <v>2676603.7173012039</v>
          </cell>
          <cell r="H39">
            <v>638590.37164574</v>
          </cell>
          <cell r="I39">
            <v>810620.91105305636</v>
          </cell>
          <cell r="V39">
            <v>37622</v>
          </cell>
          <cell r="W39">
            <v>3157031.7043457259</v>
          </cell>
          <cell r="X39">
            <v>1990282.3998013176</v>
          </cell>
          <cell r="Y39">
            <v>1776284.8073325297</v>
          </cell>
          <cell r="Z39">
            <v>3136706.0885204268</v>
          </cell>
          <cell r="AA39">
            <v>1889560.119941955</v>
          </cell>
          <cell r="AB39">
            <v>554338.3194918785</v>
          </cell>
          <cell r="AC39">
            <v>785991.56056616665</v>
          </cell>
          <cell r="AP39">
            <v>37622</v>
          </cell>
          <cell r="AQ39">
            <v>60979</v>
          </cell>
          <cell r="AR39">
            <v>31363</v>
          </cell>
          <cell r="AS39">
            <v>18831</v>
          </cell>
          <cell r="AT39">
            <v>25602</v>
          </cell>
          <cell r="AU39">
            <v>24127</v>
          </cell>
          <cell r="AV39">
            <v>6586</v>
          </cell>
          <cell r="AW39">
            <v>9488</v>
          </cell>
          <cell r="AY39">
            <v>37622</v>
          </cell>
          <cell r="AZ39">
            <v>7871</v>
          </cell>
          <cell r="BA39">
            <v>4325</v>
          </cell>
          <cell r="BB39">
            <v>3372</v>
          </cell>
          <cell r="BC39">
            <v>5740</v>
          </cell>
          <cell r="BD39">
            <v>4618</v>
          </cell>
          <cell r="BE39">
            <v>1316</v>
          </cell>
          <cell r="BF39">
            <v>1794</v>
          </cell>
          <cell r="BZ39">
            <v>37622</v>
          </cell>
          <cell r="CA39">
            <v>519</v>
          </cell>
          <cell r="CB39">
            <v>465</v>
          </cell>
          <cell r="CC39">
            <v>589</v>
          </cell>
          <cell r="CD39">
            <v>719</v>
          </cell>
        </row>
        <row r="40">
          <cell r="A40">
            <v>37653</v>
          </cell>
          <cell r="B40">
            <v>38</v>
          </cell>
          <cell r="C40">
            <v>5458831.3665507864</v>
          </cell>
          <cell r="D40">
            <v>2789082.8212382952</v>
          </cell>
          <cell r="E40">
            <v>1572935.1778747418</v>
          </cell>
          <cell r="F40">
            <v>2214870.6343361768</v>
          </cell>
          <cell r="G40">
            <v>2229559.9807358263</v>
          </cell>
          <cell r="H40">
            <v>577876.7163842814</v>
          </cell>
          <cell r="I40">
            <v>739637.30287989206</v>
          </cell>
          <cell r="V40">
            <v>37653</v>
          </cell>
          <cell r="W40">
            <v>2762932.5527050868</v>
          </cell>
          <cell r="X40">
            <v>1760680.7582444951</v>
          </cell>
          <cell r="Y40">
            <v>1611044.2972970405</v>
          </cell>
          <cell r="Z40">
            <v>2706686.3917533779</v>
          </cell>
          <cell r="AA40">
            <v>1683129.1305180928</v>
          </cell>
          <cell r="AB40">
            <v>531329.10868156073</v>
          </cell>
          <cell r="AC40">
            <v>789842.76080034662</v>
          </cell>
          <cell r="AP40">
            <v>37653</v>
          </cell>
          <cell r="AQ40">
            <v>61152</v>
          </cell>
          <cell r="AR40">
            <v>31417</v>
          </cell>
          <cell r="AS40">
            <v>18949</v>
          </cell>
          <cell r="AT40">
            <v>25588</v>
          </cell>
          <cell r="AU40">
            <v>24334</v>
          </cell>
          <cell r="AV40">
            <v>6580</v>
          </cell>
          <cell r="AW40">
            <v>9560</v>
          </cell>
          <cell r="AY40">
            <v>37653</v>
          </cell>
          <cell r="AZ40">
            <v>7870</v>
          </cell>
          <cell r="BA40">
            <v>4332</v>
          </cell>
          <cell r="BB40">
            <v>3385</v>
          </cell>
          <cell r="BC40">
            <v>5758</v>
          </cell>
          <cell r="BD40">
            <v>4635</v>
          </cell>
          <cell r="BE40">
            <v>1318</v>
          </cell>
          <cell r="BF40">
            <v>1811</v>
          </cell>
          <cell r="BZ40">
            <v>37653</v>
          </cell>
          <cell r="CA40">
            <v>570</v>
          </cell>
          <cell r="CB40">
            <v>485</v>
          </cell>
          <cell r="CC40">
            <v>577</v>
          </cell>
          <cell r="CD40">
            <v>612</v>
          </cell>
        </row>
        <row r="41">
          <cell r="A41">
            <v>37681</v>
          </cell>
          <cell r="B41">
            <v>39</v>
          </cell>
          <cell r="C41">
            <v>4877854.2501210412</v>
          </cell>
          <cell r="D41">
            <v>2414992.0937964357</v>
          </cell>
          <cell r="E41">
            <v>1195059.6318241758</v>
          </cell>
          <cell r="F41">
            <v>1633864.0242583477</v>
          </cell>
          <cell r="G41">
            <v>1905740.150201641</v>
          </cell>
          <cell r="H41">
            <v>440249.2740628678</v>
          </cell>
          <cell r="I41">
            <v>562553.57573549112</v>
          </cell>
          <cell r="V41">
            <v>37681</v>
          </cell>
          <cell r="W41">
            <v>2363046.8356273915</v>
          </cell>
          <cell r="X41">
            <v>1451091.6986329327</v>
          </cell>
          <cell r="Y41">
            <v>1147940.9175259776</v>
          </cell>
          <cell r="Z41">
            <v>1907922.548213698</v>
          </cell>
          <cell r="AA41">
            <v>1429106.6115634397</v>
          </cell>
          <cell r="AB41">
            <v>387465.16465762915</v>
          </cell>
          <cell r="AC41">
            <v>533676.22377893119</v>
          </cell>
          <cell r="AP41">
            <v>37681</v>
          </cell>
          <cell r="AQ41">
            <v>61351</v>
          </cell>
          <cell r="AR41">
            <v>31459</v>
          </cell>
          <cell r="AS41">
            <v>19048</v>
          </cell>
          <cell r="AT41">
            <v>25463</v>
          </cell>
          <cell r="AU41">
            <v>24418</v>
          </cell>
          <cell r="AV41">
            <v>6593</v>
          </cell>
          <cell r="AW41">
            <v>9539</v>
          </cell>
          <cell r="AY41">
            <v>37681</v>
          </cell>
          <cell r="AZ41">
            <v>7884</v>
          </cell>
          <cell r="BA41">
            <v>4325</v>
          </cell>
          <cell r="BB41">
            <v>3406</v>
          </cell>
          <cell r="BC41">
            <v>5747</v>
          </cell>
          <cell r="BD41">
            <v>4643</v>
          </cell>
          <cell r="BE41">
            <v>1322</v>
          </cell>
          <cell r="BF41">
            <v>1804</v>
          </cell>
          <cell r="BZ41">
            <v>37681</v>
          </cell>
          <cell r="CA41">
            <v>459</v>
          </cell>
          <cell r="CB41">
            <v>388</v>
          </cell>
          <cell r="CC41">
            <v>335</v>
          </cell>
          <cell r="CD41">
            <v>444</v>
          </cell>
        </row>
        <row r="42">
          <cell r="A42">
            <v>37712</v>
          </cell>
          <cell r="B42">
            <v>40</v>
          </cell>
          <cell r="C42">
            <v>4111345.3660427402</v>
          </cell>
          <cell r="D42">
            <v>2122524.1970288679</v>
          </cell>
          <cell r="E42">
            <v>798551.60665048915</v>
          </cell>
          <cell r="F42">
            <v>1130209.830277903</v>
          </cell>
          <cell r="G42">
            <v>1653732.2587770475</v>
          </cell>
          <cell r="H42">
            <v>325366.01132149581</v>
          </cell>
          <cell r="I42">
            <v>374531.7299014568</v>
          </cell>
          <cell r="V42">
            <v>37712</v>
          </cell>
          <cell r="W42">
            <v>1950500.607059801</v>
          </cell>
          <cell r="X42">
            <v>1311063.2198562904</v>
          </cell>
          <cell r="Y42">
            <v>857273.90694557631</v>
          </cell>
          <cell r="Z42">
            <v>1337699.2661383322</v>
          </cell>
          <cell r="AA42">
            <v>1406475.245631061</v>
          </cell>
          <cell r="AB42">
            <v>338709.47729682003</v>
          </cell>
          <cell r="AC42">
            <v>427253.27707211883</v>
          </cell>
          <cell r="AP42">
            <v>37712</v>
          </cell>
          <cell r="AQ42">
            <v>61492</v>
          </cell>
          <cell r="AR42">
            <v>31474</v>
          </cell>
          <cell r="AS42">
            <v>19052</v>
          </cell>
          <cell r="AT42">
            <v>25165</v>
          </cell>
          <cell r="AU42">
            <v>24494</v>
          </cell>
          <cell r="AV42">
            <v>6491</v>
          </cell>
          <cell r="AW42">
            <v>9407</v>
          </cell>
          <cell r="AY42">
            <v>37712</v>
          </cell>
          <cell r="AZ42">
            <v>7879</v>
          </cell>
          <cell r="BA42">
            <v>4323</v>
          </cell>
          <cell r="BB42">
            <v>3376</v>
          </cell>
          <cell r="BC42">
            <v>5721</v>
          </cell>
          <cell r="BD42">
            <v>4627</v>
          </cell>
          <cell r="BE42">
            <v>1304</v>
          </cell>
          <cell r="BF42">
            <v>1789</v>
          </cell>
          <cell r="BZ42">
            <v>37712</v>
          </cell>
          <cell r="CA42">
            <v>337</v>
          </cell>
          <cell r="CB42">
            <v>328</v>
          </cell>
          <cell r="CC42">
            <v>270</v>
          </cell>
          <cell r="CD42">
            <v>333</v>
          </cell>
        </row>
        <row r="43">
          <cell r="A43">
            <v>37742</v>
          </cell>
          <cell r="B43">
            <v>41</v>
          </cell>
          <cell r="C43">
            <v>2332934.2050502417</v>
          </cell>
          <cell r="D43">
            <v>1268069.7279488875</v>
          </cell>
          <cell r="E43">
            <v>464885.64402021939</v>
          </cell>
          <cell r="F43">
            <v>612941.42298065149</v>
          </cell>
          <cell r="G43">
            <v>1328528.5469470823</v>
          </cell>
          <cell r="H43">
            <v>216164.30933479965</v>
          </cell>
          <cell r="I43">
            <v>260414.14371811802</v>
          </cell>
          <cell r="V43">
            <v>37742</v>
          </cell>
          <cell r="W43">
            <v>1260675.3326013007</v>
          </cell>
          <cell r="X43">
            <v>906115.70294738561</v>
          </cell>
          <cell r="Y43">
            <v>545423.91531318682</v>
          </cell>
          <cell r="Z43">
            <v>848201.04913812689</v>
          </cell>
          <cell r="AA43">
            <v>934648.58142485505</v>
          </cell>
          <cell r="AB43">
            <v>193034.85734685237</v>
          </cell>
          <cell r="AC43">
            <v>248518.56122829256</v>
          </cell>
          <cell r="AP43">
            <v>37742</v>
          </cell>
          <cell r="AQ43">
            <v>61506</v>
          </cell>
          <cell r="AR43">
            <v>31435</v>
          </cell>
          <cell r="AS43">
            <v>19079</v>
          </cell>
          <cell r="AT43">
            <v>24784</v>
          </cell>
          <cell r="AU43">
            <v>24590</v>
          </cell>
          <cell r="AV43">
            <v>6390</v>
          </cell>
          <cell r="AW43">
            <v>9316</v>
          </cell>
          <cell r="AY43">
            <v>37742</v>
          </cell>
          <cell r="AZ43">
            <v>7881</v>
          </cell>
          <cell r="BA43">
            <v>4305</v>
          </cell>
          <cell r="BB43">
            <v>3368</v>
          </cell>
          <cell r="BC43">
            <v>5675</v>
          </cell>
          <cell r="BD43">
            <v>4622</v>
          </cell>
          <cell r="BE43">
            <v>1297</v>
          </cell>
          <cell r="BF43">
            <v>1777</v>
          </cell>
          <cell r="BZ43">
            <v>37742</v>
          </cell>
          <cell r="CA43">
            <v>225</v>
          </cell>
          <cell r="CB43">
            <v>167</v>
          </cell>
          <cell r="CC43">
            <v>115</v>
          </cell>
          <cell r="CD43">
            <v>169</v>
          </cell>
        </row>
        <row r="44">
          <cell r="A44">
            <v>37773</v>
          </cell>
          <cell r="B44">
            <v>42</v>
          </cell>
          <cell r="C44">
            <v>1285386.7474486171</v>
          </cell>
          <cell r="D44">
            <v>669971.87852858403</v>
          </cell>
          <cell r="E44">
            <v>268972.45873724308</v>
          </cell>
          <cell r="F44">
            <v>308022.91528555588</v>
          </cell>
          <cell r="G44">
            <v>439545.79262058233</v>
          </cell>
          <cell r="H44">
            <v>64701.278802696892</v>
          </cell>
          <cell r="I44">
            <v>86227.928576720762</v>
          </cell>
          <cell r="V44">
            <v>37773</v>
          </cell>
          <cell r="W44">
            <v>868442.44895968074</v>
          </cell>
          <cell r="X44">
            <v>660620.40324567258</v>
          </cell>
          <cell r="Y44">
            <v>417396.04833191331</v>
          </cell>
          <cell r="Z44">
            <v>618579.09946273349</v>
          </cell>
          <cell r="AA44">
            <v>297185.47824675782</v>
          </cell>
          <cell r="AB44">
            <v>62360.087451740153</v>
          </cell>
          <cell r="AC44">
            <v>92596.434301502042</v>
          </cell>
          <cell r="AP44">
            <v>37773</v>
          </cell>
          <cell r="AQ44">
            <v>59754</v>
          </cell>
          <cell r="AR44">
            <v>31331</v>
          </cell>
          <cell r="AS44">
            <v>19030</v>
          </cell>
          <cell r="AT44">
            <v>24082</v>
          </cell>
          <cell r="AU44">
            <v>24076</v>
          </cell>
          <cell r="AV44">
            <v>5918</v>
          </cell>
          <cell r="AW44">
            <v>9023</v>
          </cell>
          <cell r="AY44">
            <v>37773</v>
          </cell>
          <cell r="AZ44">
            <v>7766</v>
          </cell>
          <cell r="BA44">
            <v>4303</v>
          </cell>
          <cell r="BB44">
            <v>3369</v>
          </cell>
          <cell r="BC44">
            <v>5645</v>
          </cell>
          <cell r="BD44">
            <v>4592</v>
          </cell>
          <cell r="BE44">
            <v>1272</v>
          </cell>
          <cell r="BF44">
            <v>1765</v>
          </cell>
          <cell r="BZ44">
            <v>37773</v>
          </cell>
          <cell r="CA44">
            <v>55</v>
          </cell>
          <cell r="CB44">
            <v>41</v>
          </cell>
          <cell r="CC44">
            <v>1</v>
          </cell>
          <cell r="CD44">
            <v>14</v>
          </cell>
        </row>
        <row r="45">
          <cell r="A45">
            <v>37803</v>
          </cell>
          <cell r="B45">
            <v>43</v>
          </cell>
          <cell r="C45">
            <v>1308895.6786111651</v>
          </cell>
          <cell r="D45">
            <v>597533.86349322111</v>
          </cell>
          <cell r="E45">
            <v>263874.32423855131</v>
          </cell>
          <cell r="F45">
            <v>301789.13365706237</v>
          </cell>
          <cell r="G45">
            <v>499442.71652476647</v>
          </cell>
          <cell r="H45">
            <v>66466.899558506644</v>
          </cell>
          <cell r="I45">
            <v>98745.383916726918</v>
          </cell>
          <cell r="V45">
            <v>37803</v>
          </cell>
          <cell r="W45">
            <v>919621.00752617233</v>
          </cell>
          <cell r="X45">
            <v>628995.76788884425</v>
          </cell>
          <cell r="Y45">
            <v>447917.62942112138</v>
          </cell>
          <cell r="Z45">
            <v>676760.5951638621</v>
          </cell>
          <cell r="AA45">
            <v>450749.09965315828</v>
          </cell>
          <cell r="AB45">
            <v>111515.28327120267</v>
          </cell>
          <cell r="AC45">
            <v>154742.61707563905</v>
          </cell>
          <cell r="AP45">
            <v>37803</v>
          </cell>
          <cell r="AQ45">
            <v>62978</v>
          </cell>
          <cell r="AR45">
            <v>31247</v>
          </cell>
          <cell r="AS45">
            <v>19023</v>
          </cell>
          <cell r="AT45">
            <v>24402</v>
          </cell>
          <cell r="AU45">
            <v>24967</v>
          </cell>
          <cell r="AV45">
            <v>6498</v>
          </cell>
          <cell r="AW45">
            <v>9224</v>
          </cell>
          <cell r="AY45">
            <v>37803</v>
          </cell>
          <cell r="AZ45">
            <v>7905</v>
          </cell>
          <cell r="BA45">
            <v>4288</v>
          </cell>
          <cell r="BB45">
            <v>3345</v>
          </cell>
          <cell r="BC45">
            <v>5608</v>
          </cell>
          <cell r="BD45">
            <v>4581</v>
          </cell>
          <cell r="BE45">
            <v>1318</v>
          </cell>
          <cell r="BF45">
            <v>1755</v>
          </cell>
          <cell r="BZ45">
            <v>37803</v>
          </cell>
          <cell r="CA45">
            <v>5</v>
          </cell>
          <cell r="CB45">
            <v>0</v>
          </cell>
          <cell r="CC45">
            <v>0</v>
          </cell>
          <cell r="CD45">
            <v>0</v>
          </cell>
        </row>
        <row r="46">
          <cell r="A46">
            <v>37834</v>
          </cell>
          <cell r="B46">
            <v>44</v>
          </cell>
          <cell r="C46">
            <v>1075688.0693948923</v>
          </cell>
          <cell r="D46">
            <v>518716.58708646992</v>
          </cell>
          <cell r="E46">
            <v>241185.39119564532</v>
          </cell>
          <cell r="F46">
            <v>264375.9523229925</v>
          </cell>
          <cell r="G46">
            <v>426557.61119502352</v>
          </cell>
          <cell r="H46">
            <v>57143.7434069507</v>
          </cell>
          <cell r="I46">
            <v>94292.645398025779</v>
          </cell>
          <cell r="V46">
            <v>37834</v>
          </cell>
          <cell r="W46">
            <v>831205.05365557689</v>
          </cell>
          <cell r="X46">
            <v>697351.46763070079</v>
          </cell>
          <cell r="Y46">
            <v>401358.19360906054</v>
          </cell>
          <cell r="Z46">
            <v>574035.28510466171</v>
          </cell>
          <cell r="AA46">
            <v>505194.04815689498</v>
          </cell>
          <cell r="AB46">
            <v>144040.15224013416</v>
          </cell>
          <cell r="AC46">
            <v>179090.79960297089</v>
          </cell>
          <cell r="AP46">
            <v>37834</v>
          </cell>
          <cell r="AQ46">
            <v>61423</v>
          </cell>
          <cell r="AR46">
            <v>31211</v>
          </cell>
          <cell r="AS46">
            <v>19039</v>
          </cell>
          <cell r="AT46">
            <v>23965</v>
          </cell>
          <cell r="AU46">
            <v>24488</v>
          </cell>
          <cell r="AV46">
            <v>6134</v>
          </cell>
          <cell r="AW46">
            <v>9048</v>
          </cell>
          <cell r="AY46">
            <v>37834</v>
          </cell>
          <cell r="AZ46">
            <v>7813</v>
          </cell>
          <cell r="BA46">
            <v>4282</v>
          </cell>
          <cell r="BB46">
            <v>3344</v>
          </cell>
          <cell r="BC46">
            <v>5585</v>
          </cell>
          <cell r="BD46">
            <v>4594</v>
          </cell>
          <cell r="BE46">
            <v>1285</v>
          </cell>
          <cell r="BF46">
            <v>1744</v>
          </cell>
          <cell r="BZ46">
            <v>37834</v>
          </cell>
          <cell r="CA46">
            <v>6</v>
          </cell>
          <cell r="CB46">
            <v>4</v>
          </cell>
          <cell r="CC46">
            <v>0</v>
          </cell>
          <cell r="CD46">
            <v>0</v>
          </cell>
        </row>
        <row r="47">
          <cell r="A47">
            <v>37865</v>
          </cell>
          <cell r="B47">
            <v>45</v>
          </cell>
          <cell r="C47">
            <v>1488125.3516609219</v>
          </cell>
          <cell r="D47">
            <v>717152.28353586432</v>
          </cell>
          <cell r="E47">
            <v>319247.92005323025</v>
          </cell>
          <cell r="F47">
            <v>363871.44474998344</v>
          </cell>
          <cell r="G47">
            <v>633435.82500252454</v>
          </cell>
          <cell r="H47">
            <v>92827.315914369377</v>
          </cell>
          <cell r="I47">
            <v>131652.85908310613</v>
          </cell>
          <cell r="V47">
            <v>37865</v>
          </cell>
          <cell r="W47">
            <v>986863.77545504167</v>
          </cell>
          <cell r="X47">
            <v>725687.12838177662</v>
          </cell>
          <cell r="Y47">
            <v>501655.49064333108</v>
          </cell>
          <cell r="Z47">
            <v>715635.60551985074</v>
          </cell>
          <cell r="AA47">
            <v>560710.2508312295</v>
          </cell>
          <cell r="AB47">
            <v>149997.53061839525</v>
          </cell>
          <cell r="AC47">
            <v>209536.21855037523</v>
          </cell>
          <cell r="AP47">
            <v>37865</v>
          </cell>
          <cell r="AQ47">
            <v>61628</v>
          </cell>
          <cell r="AR47">
            <v>31323</v>
          </cell>
          <cell r="AS47">
            <v>19214</v>
          </cell>
          <cell r="AT47">
            <v>24012</v>
          </cell>
          <cell r="AU47">
            <v>24819</v>
          </cell>
          <cell r="AV47">
            <v>6182</v>
          </cell>
          <cell r="AW47">
            <v>9081</v>
          </cell>
          <cell r="AY47">
            <v>37865</v>
          </cell>
          <cell r="AZ47">
            <v>7799</v>
          </cell>
          <cell r="BA47">
            <v>4283</v>
          </cell>
          <cell r="BB47">
            <v>3350</v>
          </cell>
          <cell r="BC47">
            <v>5580</v>
          </cell>
          <cell r="BD47">
            <v>4671</v>
          </cell>
          <cell r="BE47">
            <v>1284</v>
          </cell>
          <cell r="BF47">
            <v>1748</v>
          </cell>
          <cell r="BZ47">
            <v>37865</v>
          </cell>
          <cell r="CA47">
            <v>82</v>
          </cell>
          <cell r="CB47">
            <v>42</v>
          </cell>
          <cell r="CC47">
            <v>12</v>
          </cell>
          <cell r="CD47">
            <v>44</v>
          </cell>
        </row>
        <row r="48">
          <cell r="A48">
            <v>37895</v>
          </cell>
          <cell r="B48">
            <v>46</v>
          </cell>
          <cell r="C48">
            <v>3327605.1484192023</v>
          </cell>
          <cell r="D48">
            <v>1626309.9487854412</v>
          </cell>
          <cell r="E48">
            <v>627726.80612367182</v>
          </cell>
          <cell r="F48">
            <v>724026.09667168441</v>
          </cell>
          <cell r="G48">
            <v>1303597.2522739447</v>
          </cell>
          <cell r="H48">
            <v>205245.60417426485</v>
          </cell>
          <cell r="I48">
            <v>288184.14355179062</v>
          </cell>
          <cell r="V48">
            <v>37895</v>
          </cell>
          <cell r="W48">
            <v>1699357.6409390934</v>
          </cell>
          <cell r="X48">
            <v>1178559.4332571418</v>
          </cell>
          <cell r="Y48">
            <v>831112.19819886878</v>
          </cell>
          <cell r="Z48">
            <v>1160678.7276048958</v>
          </cell>
          <cell r="AA48">
            <v>918955.23406477435</v>
          </cell>
          <cell r="AB48">
            <v>258193.17297066643</v>
          </cell>
          <cell r="AC48">
            <v>366218.59296455921</v>
          </cell>
          <cell r="AP48">
            <v>37895</v>
          </cell>
          <cell r="AQ48">
            <v>62259</v>
          </cell>
          <cell r="AR48">
            <v>31588</v>
          </cell>
          <cell r="AS48">
            <v>19506</v>
          </cell>
          <cell r="AT48">
            <v>24449</v>
          </cell>
          <cell r="AU48">
            <v>26070</v>
          </cell>
          <cell r="AV48">
            <v>6398</v>
          </cell>
          <cell r="AW48">
            <v>9272</v>
          </cell>
          <cell r="AY48">
            <v>37895</v>
          </cell>
          <cell r="AZ48">
            <v>7825</v>
          </cell>
          <cell r="BA48">
            <v>4291</v>
          </cell>
          <cell r="BB48">
            <v>3373</v>
          </cell>
          <cell r="BC48">
            <v>5588</v>
          </cell>
          <cell r="BD48">
            <v>4819</v>
          </cell>
          <cell r="BE48">
            <v>1375</v>
          </cell>
          <cell r="BF48">
            <v>1755</v>
          </cell>
          <cell r="BZ48">
            <v>37895</v>
          </cell>
          <cell r="CA48">
            <v>242</v>
          </cell>
          <cell r="CB48">
            <v>168</v>
          </cell>
          <cell r="CC48">
            <v>172</v>
          </cell>
          <cell r="CD48">
            <v>242</v>
          </cell>
        </row>
        <row r="49">
          <cell r="A49">
            <v>37926</v>
          </cell>
          <cell r="B49">
            <v>47</v>
          </cell>
          <cell r="C49">
            <v>7343060.5959292781</v>
          </cell>
          <cell r="D49">
            <v>3664501.0279245088</v>
          </cell>
          <cell r="E49">
            <v>1933323.738039108</v>
          </cell>
          <cell r="F49">
            <v>2563735.6381071052</v>
          </cell>
          <cell r="G49">
            <v>3103350.8633708837</v>
          </cell>
          <cell r="H49">
            <v>624268.74398950255</v>
          </cell>
          <cell r="I49">
            <v>941790.39263961371</v>
          </cell>
          <cell r="V49">
            <v>37926</v>
          </cell>
          <cell r="W49">
            <v>3280690.0543072443</v>
          </cell>
          <cell r="X49">
            <v>2191796.8290936556</v>
          </cell>
          <cell r="Y49">
            <v>1832125.5101252005</v>
          </cell>
          <cell r="Z49">
            <v>2749422.6064738994</v>
          </cell>
          <cell r="AA49">
            <v>1754366.2850786985</v>
          </cell>
          <cell r="AB49">
            <v>505796.2338235674</v>
          </cell>
          <cell r="AC49">
            <v>852897.48109773407</v>
          </cell>
          <cell r="AP49">
            <v>37926</v>
          </cell>
          <cell r="AQ49">
            <v>63028</v>
          </cell>
          <cell r="AR49">
            <v>31948</v>
          </cell>
          <cell r="AS49">
            <v>19969</v>
          </cell>
          <cell r="AT49">
            <v>25463</v>
          </cell>
          <cell r="AU49">
            <v>26179</v>
          </cell>
          <cell r="AV49">
            <v>6666</v>
          </cell>
          <cell r="AW49">
            <v>9610</v>
          </cell>
          <cell r="AY49">
            <v>37926</v>
          </cell>
          <cell r="AZ49">
            <v>8022</v>
          </cell>
          <cell r="BA49">
            <v>4336</v>
          </cell>
          <cell r="BB49">
            <v>3432</v>
          </cell>
          <cell r="BC49">
            <v>5698</v>
          </cell>
          <cell r="BD49">
            <v>4802</v>
          </cell>
          <cell r="BE49">
            <v>1365</v>
          </cell>
          <cell r="BF49">
            <v>1793</v>
          </cell>
          <cell r="BZ49">
            <v>37926</v>
          </cell>
          <cell r="CA49">
            <v>601</v>
          </cell>
          <cell r="CB49">
            <v>538</v>
          </cell>
          <cell r="CC49">
            <v>617</v>
          </cell>
          <cell r="CD49">
            <v>793</v>
          </cell>
        </row>
        <row r="50">
          <cell r="A50">
            <v>37956</v>
          </cell>
          <cell r="B50">
            <v>48</v>
          </cell>
          <cell r="C50">
            <v>7408522.9801364187</v>
          </cell>
          <cell r="D50">
            <v>3650365.9349780441</v>
          </cell>
          <cell r="E50">
            <v>2123020.8971885522</v>
          </cell>
          <cell r="F50">
            <v>3054469.1876969845</v>
          </cell>
          <cell r="G50">
            <v>3133564.8101401264</v>
          </cell>
          <cell r="H50">
            <v>657202.16057250916</v>
          </cell>
          <cell r="I50">
            <v>947404.02928736445</v>
          </cell>
          <cell r="V50">
            <v>37956</v>
          </cell>
          <cell r="W50">
            <v>3581551.8897506343</v>
          </cell>
          <cell r="X50">
            <v>2275145.8067199355</v>
          </cell>
          <cell r="Y50">
            <v>2015606.4162800121</v>
          </cell>
          <cell r="Z50">
            <v>3523675.8872494176</v>
          </cell>
          <cell r="AA50">
            <v>2029101.0546007811</v>
          </cell>
          <cell r="AB50">
            <v>586386.54464724916</v>
          </cell>
          <cell r="AC50">
            <v>976150.40075196978</v>
          </cell>
          <cell r="AP50">
            <v>37956</v>
          </cell>
          <cell r="AQ50">
            <v>63893</v>
          </cell>
          <cell r="AR50">
            <v>32221</v>
          </cell>
          <cell r="AS50">
            <v>20265</v>
          </cell>
          <cell r="AT50">
            <v>25898</v>
          </cell>
          <cell r="AU50">
            <v>26191</v>
          </cell>
          <cell r="AV50">
            <v>6520</v>
          </cell>
          <cell r="AW50">
            <v>9706</v>
          </cell>
          <cell r="AY50">
            <v>37956</v>
          </cell>
          <cell r="AZ50">
            <v>8112</v>
          </cell>
          <cell r="BA50">
            <v>4376</v>
          </cell>
          <cell r="BB50">
            <v>3503</v>
          </cell>
          <cell r="BC50">
            <v>5754</v>
          </cell>
          <cell r="BD50">
            <v>4746</v>
          </cell>
          <cell r="BE50">
            <v>1323</v>
          </cell>
          <cell r="BF50">
            <v>1851</v>
          </cell>
          <cell r="BZ50">
            <v>37956</v>
          </cell>
          <cell r="CA50">
            <v>609</v>
          </cell>
          <cell r="CB50">
            <v>595</v>
          </cell>
          <cell r="CC50">
            <v>761</v>
          </cell>
          <cell r="CD50">
            <v>937</v>
          </cell>
        </row>
        <row r="51">
          <cell r="A51">
            <v>37987</v>
          </cell>
          <cell r="B51">
            <v>49</v>
          </cell>
          <cell r="C51">
            <v>8989012.210562842</v>
          </cell>
          <cell r="D51">
            <v>4417623.897997357</v>
          </cell>
          <cell r="E51">
            <v>3028965.5040721688</v>
          </cell>
          <cell r="F51">
            <v>3980837.3873676332</v>
          </cell>
          <cell r="G51">
            <v>3796368.7337408657</v>
          </cell>
          <cell r="H51">
            <v>900140.58699524309</v>
          </cell>
          <cell r="I51">
            <v>1366928.6792638914</v>
          </cell>
          <cell r="V51">
            <v>37987</v>
          </cell>
          <cell r="W51">
            <v>4394389.0458386457</v>
          </cell>
          <cell r="X51">
            <v>2751648.9623894771</v>
          </cell>
          <cell r="Y51">
            <v>2867771.1953877402</v>
          </cell>
          <cell r="Z51">
            <v>4577688.7963841362</v>
          </cell>
          <cell r="AA51">
            <v>2507936.5831984421</v>
          </cell>
          <cell r="AB51">
            <v>713886.90284588351</v>
          </cell>
          <cell r="AC51">
            <v>1267900.5139556746</v>
          </cell>
          <cell r="AP51">
            <v>37987</v>
          </cell>
          <cell r="AQ51">
            <v>64776</v>
          </cell>
          <cell r="AR51">
            <v>32306</v>
          </cell>
          <cell r="AS51">
            <v>20426</v>
          </cell>
          <cell r="AT51">
            <v>26556</v>
          </cell>
          <cell r="AU51">
            <v>26443</v>
          </cell>
          <cell r="AV51">
            <v>6787</v>
          </cell>
          <cell r="AW51">
            <v>9784</v>
          </cell>
          <cell r="AY51">
            <v>37987</v>
          </cell>
          <cell r="AZ51">
            <v>8240</v>
          </cell>
          <cell r="BA51">
            <v>4363</v>
          </cell>
          <cell r="BB51">
            <v>3540</v>
          </cell>
          <cell r="BC51">
            <v>5964</v>
          </cell>
          <cell r="BD51">
            <v>4826</v>
          </cell>
          <cell r="BE51">
            <v>1306</v>
          </cell>
          <cell r="BF51">
            <v>1838</v>
          </cell>
          <cell r="BZ51">
            <v>37987</v>
          </cell>
          <cell r="CA51">
            <v>664</v>
          </cell>
          <cell r="CB51">
            <v>620</v>
          </cell>
          <cell r="CC51">
            <v>934</v>
          </cell>
          <cell r="CD51">
            <v>985</v>
          </cell>
        </row>
        <row r="52">
          <cell r="A52">
            <v>38018</v>
          </cell>
          <cell r="B52">
            <v>50</v>
          </cell>
          <cell r="C52">
            <v>4939169.8300687755</v>
          </cell>
          <cell r="D52">
            <v>2555062.819010132</v>
          </cell>
          <cell r="E52">
            <v>1689928.942714551</v>
          </cell>
          <cell r="F52">
            <v>2141879.408206542</v>
          </cell>
          <cell r="G52">
            <v>2428603.2963471841</v>
          </cell>
          <cell r="H52">
            <v>626142.4736144729</v>
          </cell>
          <cell r="I52">
            <v>813289.23003834276</v>
          </cell>
          <cell r="V52">
            <v>38018</v>
          </cell>
          <cell r="W52">
            <v>2517203.7708463762</v>
          </cell>
          <cell r="X52">
            <v>1710534.4829355329</v>
          </cell>
          <cell r="Y52">
            <v>1750397.0109688533</v>
          </cell>
          <cell r="Z52">
            <v>2678910.7352492376</v>
          </cell>
          <cell r="AA52">
            <v>1748629.5230033868</v>
          </cell>
          <cell r="AB52">
            <v>576033.97252409509</v>
          </cell>
          <cell r="AC52">
            <v>908595.50447251811</v>
          </cell>
          <cell r="AP52">
            <v>38018</v>
          </cell>
          <cell r="AQ52">
            <v>63992</v>
          </cell>
          <cell r="AR52">
            <v>32374</v>
          </cell>
          <cell r="AS52">
            <v>20544</v>
          </cell>
          <cell r="AT52">
            <v>26110</v>
          </cell>
          <cell r="AU52">
            <v>26993</v>
          </cell>
          <cell r="AV52">
            <v>6655</v>
          </cell>
          <cell r="AW52">
            <v>9798</v>
          </cell>
          <cell r="AY52">
            <v>38018</v>
          </cell>
          <cell r="AZ52">
            <v>8151</v>
          </cell>
          <cell r="BA52">
            <v>4378</v>
          </cell>
          <cell r="BB52">
            <v>3504</v>
          </cell>
          <cell r="BC52">
            <v>5823</v>
          </cell>
          <cell r="BD52">
            <v>4802</v>
          </cell>
          <cell r="BE52">
            <v>1283</v>
          </cell>
          <cell r="BF52">
            <v>1834</v>
          </cell>
          <cell r="BZ52">
            <v>38018</v>
          </cell>
          <cell r="CA52">
            <v>526</v>
          </cell>
          <cell r="CB52">
            <v>489</v>
          </cell>
          <cell r="CC52">
            <v>538</v>
          </cell>
          <cell r="CD52">
            <v>685</v>
          </cell>
        </row>
        <row r="53">
          <cell r="A53">
            <v>38047</v>
          </cell>
          <cell r="B53">
            <v>51</v>
          </cell>
          <cell r="C53">
            <v>3999556.4822727488</v>
          </cell>
          <cell r="D53">
            <v>2000759.5201114307</v>
          </cell>
          <cell r="E53">
            <v>1169910.0697882923</v>
          </cell>
          <cell r="F53">
            <v>1498557.9278275277</v>
          </cell>
          <cell r="G53">
            <v>1671811.2217809525</v>
          </cell>
          <cell r="H53">
            <v>383149.0227439552</v>
          </cell>
          <cell r="I53">
            <v>485819.75547509233</v>
          </cell>
          <cell r="V53">
            <v>38047</v>
          </cell>
          <cell r="W53">
            <v>1893141.0560031303</v>
          </cell>
          <cell r="X53">
            <v>1228781.6914124386</v>
          </cell>
          <cell r="Y53">
            <v>1059724.6998013384</v>
          </cell>
          <cell r="Z53">
            <v>1755107.5527830927</v>
          </cell>
          <cell r="AA53">
            <v>1288286.3458406609</v>
          </cell>
          <cell r="AB53">
            <v>398506.47840458935</v>
          </cell>
          <cell r="AC53">
            <v>501299.17575474974</v>
          </cell>
          <cell r="AP53">
            <v>38047</v>
          </cell>
          <cell r="AQ53">
            <v>64087</v>
          </cell>
          <cell r="AR53">
            <v>32358</v>
          </cell>
          <cell r="AS53">
            <v>20560</v>
          </cell>
          <cell r="AT53">
            <v>25929</v>
          </cell>
          <cell r="AU53">
            <v>26668</v>
          </cell>
          <cell r="AV53">
            <v>6631</v>
          </cell>
          <cell r="AW53">
            <v>9768</v>
          </cell>
          <cell r="AY53">
            <v>38047</v>
          </cell>
          <cell r="AZ53">
            <v>8098</v>
          </cell>
          <cell r="BA53">
            <v>4418</v>
          </cell>
          <cell r="BB53">
            <v>3518</v>
          </cell>
          <cell r="BC53">
            <v>5811</v>
          </cell>
          <cell r="BD53">
            <v>4751</v>
          </cell>
          <cell r="BE53">
            <v>1341</v>
          </cell>
          <cell r="BF53">
            <v>1811</v>
          </cell>
          <cell r="BZ53">
            <v>38047</v>
          </cell>
          <cell r="CA53">
            <v>431</v>
          </cell>
          <cell r="CB53">
            <v>376</v>
          </cell>
          <cell r="CC53">
            <v>238</v>
          </cell>
          <cell r="CD53">
            <v>430</v>
          </cell>
        </row>
        <row r="54">
          <cell r="A54">
            <v>38078</v>
          </cell>
          <cell r="B54">
            <v>52</v>
          </cell>
          <cell r="C54">
            <v>2977093.25126397</v>
          </cell>
          <cell r="D54">
            <v>1587998.1317834309</v>
          </cell>
          <cell r="E54">
            <v>674772.84290711861</v>
          </cell>
          <cell r="F54">
            <v>865575.77404548042</v>
          </cell>
          <cell r="G54">
            <v>1408137.1978150827</v>
          </cell>
          <cell r="H54">
            <v>230631.14655723015</v>
          </cell>
          <cell r="I54">
            <v>319355.65562768705</v>
          </cell>
          <cell r="V54">
            <v>38078</v>
          </cell>
          <cell r="W54">
            <v>1548718.2727621903</v>
          </cell>
          <cell r="X54">
            <v>1060870.7083228421</v>
          </cell>
          <cell r="Y54">
            <v>692127.72526810947</v>
          </cell>
          <cell r="Z54">
            <v>1097712.2936468581</v>
          </cell>
          <cell r="AA54">
            <v>974317.43394796399</v>
          </cell>
          <cell r="AB54">
            <v>230944.78692547174</v>
          </cell>
          <cell r="AC54">
            <v>296761.77912656422</v>
          </cell>
          <cell r="AP54">
            <v>38078</v>
          </cell>
          <cell r="AQ54">
            <v>63997</v>
          </cell>
          <cell r="AR54">
            <v>32376</v>
          </cell>
          <cell r="AS54">
            <v>20535</v>
          </cell>
          <cell r="AT54">
            <v>25400</v>
          </cell>
          <cell r="AU54">
            <v>26736</v>
          </cell>
          <cell r="AV54">
            <v>6475</v>
          </cell>
          <cell r="AW54">
            <v>9633</v>
          </cell>
          <cell r="AY54">
            <v>38078</v>
          </cell>
          <cell r="AZ54">
            <v>8242</v>
          </cell>
          <cell r="BA54">
            <v>4387</v>
          </cell>
          <cell r="BB54">
            <v>3496</v>
          </cell>
          <cell r="BC54">
            <v>5750</v>
          </cell>
          <cell r="BD54">
            <v>4748</v>
          </cell>
          <cell r="BE54">
            <v>1328</v>
          </cell>
          <cell r="BF54">
            <v>1788</v>
          </cell>
          <cell r="BZ54">
            <v>38078</v>
          </cell>
          <cell r="CA54">
            <v>272</v>
          </cell>
          <cell r="CB54">
            <v>257</v>
          </cell>
          <cell r="CC54">
            <v>142</v>
          </cell>
          <cell r="CD54">
            <v>254</v>
          </cell>
        </row>
        <row r="55">
          <cell r="A55">
            <v>38108</v>
          </cell>
          <cell r="B55">
            <v>53</v>
          </cell>
          <cell r="C55">
            <v>2016620.6268366785</v>
          </cell>
          <cell r="D55">
            <v>979044.21502851881</v>
          </cell>
          <cell r="E55">
            <v>468926.4997291445</v>
          </cell>
          <cell r="F55">
            <v>515329.65840565821</v>
          </cell>
          <cell r="G55">
            <v>1110010.4838614205</v>
          </cell>
          <cell r="H55">
            <v>171541.71023622595</v>
          </cell>
          <cell r="I55">
            <v>221901.80590235349</v>
          </cell>
          <cell r="V55">
            <v>38108</v>
          </cell>
          <cell r="W55">
            <v>1126918.6849302184</v>
          </cell>
          <cell r="X55">
            <v>780292.90003035043</v>
          </cell>
          <cell r="Y55">
            <v>550416.65348499478</v>
          </cell>
          <cell r="Z55">
            <v>787582.76155443641</v>
          </cell>
          <cell r="AA55">
            <v>896253.89057519054</v>
          </cell>
          <cell r="AB55">
            <v>190799.79203049204</v>
          </cell>
          <cell r="AC55">
            <v>257046.31739431739</v>
          </cell>
          <cell r="AP55">
            <v>38108</v>
          </cell>
          <cell r="AQ55">
            <v>64288</v>
          </cell>
          <cell r="AR55">
            <v>32262</v>
          </cell>
          <cell r="AS55">
            <v>20445</v>
          </cell>
          <cell r="AT55">
            <v>24858</v>
          </cell>
          <cell r="AU55">
            <v>26821</v>
          </cell>
          <cell r="AV55">
            <v>6388</v>
          </cell>
          <cell r="AW55">
            <v>9498</v>
          </cell>
          <cell r="AY55">
            <v>38108</v>
          </cell>
          <cell r="AZ55">
            <v>8040</v>
          </cell>
          <cell r="BA55">
            <v>4365</v>
          </cell>
          <cell r="BB55">
            <v>3464</v>
          </cell>
          <cell r="BC55">
            <v>5684</v>
          </cell>
          <cell r="BD55">
            <v>4714</v>
          </cell>
          <cell r="BE55">
            <v>1320</v>
          </cell>
          <cell r="BF55">
            <v>1769</v>
          </cell>
          <cell r="BZ55">
            <v>38108</v>
          </cell>
          <cell r="CA55">
            <v>164</v>
          </cell>
          <cell r="CB55">
            <v>95</v>
          </cell>
          <cell r="CC55">
            <v>87</v>
          </cell>
          <cell r="CD55">
            <v>110</v>
          </cell>
        </row>
        <row r="56">
          <cell r="A56">
            <v>38139</v>
          </cell>
          <cell r="B56">
            <v>54</v>
          </cell>
          <cell r="C56">
            <v>1628012.6939036287</v>
          </cell>
          <cell r="D56">
            <v>821386.40476223186</v>
          </cell>
          <cell r="E56">
            <v>350098.19767521741</v>
          </cell>
          <cell r="F56">
            <v>361752.70365892199</v>
          </cell>
          <cell r="G56">
            <v>803735.1188697702</v>
          </cell>
          <cell r="H56">
            <v>111942.93045419946</v>
          </cell>
          <cell r="I56">
            <v>142422.95067603033</v>
          </cell>
          <cell r="V56">
            <v>38139</v>
          </cell>
          <cell r="W56">
            <v>984850.33941874129</v>
          </cell>
          <cell r="X56">
            <v>746711.44924848399</v>
          </cell>
          <cell r="Y56">
            <v>487326.63035380276</v>
          </cell>
          <cell r="Z56">
            <v>713237.58097897202</v>
          </cell>
          <cell r="AA56">
            <v>649787.24501246237</v>
          </cell>
          <cell r="AB56">
            <v>135960.84292957073</v>
          </cell>
          <cell r="AC56">
            <v>169970.91205796684</v>
          </cell>
          <cell r="AP56">
            <v>38139</v>
          </cell>
          <cell r="AQ56">
            <v>63990</v>
          </cell>
          <cell r="AR56">
            <v>32192</v>
          </cell>
          <cell r="AS56">
            <v>20484</v>
          </cell>
          <cell r="AT56">
            <v>24541</v>
          </cell>
          <cell r="AU56">
            <v>26887</v>
          </cell>
          <cell r="AV56">
            <v>6283</v>
          </cell>
          <cell r="AW56">
            <v>9382</v>
          </cell>
          <cell r="AY56">
            <v>38139</v>
          </cell>
          <cell r="AZ56">
            <v>8062</v>
          </cell>
          <cell r="BA56">
            <v>4391</v>
          </cell>
          <cell r="BB56">
            <v>3557</v>
          </cell>
          <cell r="BC56">
            <v>5646</v>
          </cell>
          <cell r="BD56">
            <v>4702</v>
          </cell>
          <cell r="BE56">
            <v>1311</v>
          </cell>
          <cell r="BF56">
            <v>1744</v>
          </cell>
          <cell r="BZ56">
            <v>38139</v>
          </cell>
          <cell r="CA56">
            <v>50</v>
          </cell>
          <cell r="CB56">
            <v>35</v>
          </cell>
          <cell r="CC56">
            <v>23</v>
          </cell>
          <cell r="CD56">
            <v>37</v>
          </cell>
        </row>
        <row r="57">
          <cell r="A57">
            <v>38169</v>
          </cell>
          <cell r="B57">
            <v>55</v>
          </cell>
          <cell r="C57">
            <v>1143045.8881404116</v>
          </cell>
          <cell r="D57">
            <v>513198.66498219658</v>
          </cell>
          <cell r="E57">
            <v>259875.80683422627</v>
          </cell>
          <cell r="F57">
            <v>273315.64004316553</v>
          </cell>
          <cell r="G57">
            <v>492200.31878623483</v>
          </cell>
          <cell r="H57">
            <v>57327.52037157322</v>
          </cell>
          <cell r="I57">
            <v>91681.160842191966</v>
          </cell>
          <cell r="V57">
            <v>38169</v>
          </cell>
          <cell r="W57">
            <v>809681.78082389734</v>
          </cell>
          <cell r="X57">
            <v>550115.32311874803</v>
          </cell>
          <cell r="Y57">
            <v>431213.967895195</v>
          </cell>
          <cell r="Z57">
            <v>592777.92816215963</v>
          </cell>
          <cell r="AA57">
            <v>494567</v>
          </cell>
          <cell r="AB57">
            <v>106754</v>
          </cell>
          <cell r="AC57">
            <v>162549</v>
          </cell>
          <cell r="AP57">
            <v>38169</v>
          </cell>
          <cell r="AQ57">
            <v>63905</v>
          </cell>
          <cell r="AR57">
            <v>30963</v>
          </cell>
          <cell r="AS57">
            <v>20576</v>
          </cell>
          <cell r="AT57">
            <v>24350</v>
          </cell>
          <cell r="AU57">
            <v>26898</v>
          </cell>
          <cell r="AV57">
            <v>6206</v>
          </cell>
          <cell r="AW57">
            <v>9286</v>
          </cell>
          <cell r="AY57">
            <v>38169</v>
          </cell>
          <cell r="AZ57">
            <v>8029</v>
          </cell>
          <cell r="BA57">
            <v>4132</v>
          </cell>
          <cell r="BB57">
            <v>3472</v>
          </cell>
          <cell r="BC57">
            <v>5632</v>
          </cell>
          <cell r="BD57">
            <v>4689</v>
          </cell>
          <cell r="BE57">
            <v>1304</v>
          </cell>
          <cell r="BF57">
            <v>1833</v>
          </cell>
          <cell r="BZ57">
            <v>38169</v>
          </cell>
          <cell r="CA57">
            <v>3</v>
          </cell>
          <cell r="CB57">
            <v>0</v>
          </cell>
          <cell r="CC57">
            <v>0</v>
          </cell>
          <cell r="CD57">
            <v>0</v>
          </cell>
        </row>
        <row r="58">
          <cell r="A58">
            <v>38200</v>
          </cell>
          <cell r="B58">
            <v>56</v>
          </cell>
          <cell r="C58">
            <v>1095160.4921245845</v>
          </cell>
          <cell r="D58">
            <v>549463.06198950857</v>
          </cell>
          <cell r="E58">
            <v>252950.62712482541</v>
          </cell>
          <cell r="F58">
            <v>270010.81876108143</v>
          </cell>
          <cell r="G58">
            <v>457746.63019175042</v>
          </cell>
          <cell r="H58">
            <v>53390.029879239992</v>
          </cell>
          <cell r="I58">
            <v>84462.339929009584</v>
          </cell>
          <cell r="V58">
            <v>38200</v>
          </cell>
          <cell r="W58">
            <v>872395</v>
          </cell>
          <cell r="X58">
            <v>657131</v>
          </cell>
          <cell r="Y58">
            <v>435235</v>
          </cell>
          <cell r="Z58">
            <v>602421</v>
          </cell>
          <cell r="AA58">
            <v>448709</v>
          </cell>
          <cell r="AB58">
            <v>118125</v>
          </cell>
          <cell r="AC58">
            <v>121403</v>
          </cell>
          <cell r="AP58">
            <v>38200</v>
          </cell>
          <cell r="AQ58">
            <v>64133</v>
          </cell>
          <cell r="AR58">
            <v>32056</v>
          </cell>
          <cell r="AS58">
            <v>20654</v>
          </cell>
          <cell r="AT58">
            <v>24225</v>
          </cell>
          <cell r="AU58">
            <v>27044</v>
          </cell>
          <cell r="AV58">
            <v>6164</v>
          </cell>
          <cell r="AW58">
            <v>9263</v>
          </cell>
          <cell r="AY58">
            <v>38200</v>
          </cell>
          <cell r="AZ58">
            <v>8018</v>
          </cell>
          <cell r="BA58">
            <v>4307</v>
          </cell>
          <cell r="BB58">
            <v>3440</v>
          </cell>
          <cell r="BC58">
            <v>5621</v>
          </cell>
          <cell r="BD58">
            <v>4681</v>
          </cell>
          <cell r="BE58">
            <v>1300</v>
          </cell>
          <cell r="BF58">
            <v>1618</v>
          </cell>
          <cell r="BZ58">
            <v>38200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</row>
        <row r="59">
          <cell r="A59">
            <v>38231</v>
          </cell>
          <cell r="B59">
            <v>57</v>
          </cell>
          <cell r="C59">
            <v>1815823.3999435899</v>
          </cell>
          <cell r="D59">
            <v>846812.92033320386</v>
          </cell>
          <cell r="E59">
            <v>404850.07503732375</v>
          </cell>
          <cell r="F59">
            <v>396745.60468588257</v>
          </cell>
          <cell r="G59">
            <v>873489.89587559155</v>
          </cell>
          <cell r="H59">
            <v>113686.79317857411</v>
          </cell>
          <cell r="I59">
            <v>144727.31094583427</v>
          </cell>
          <cell r="V59">
            <v>38231</v>
          </cell>
          <cell r="W59">
            <v>1127390.1284347654</v>
          </cell>
          <cell r="X59">
            <v>835237.68862855388</v>
          </cell>
          <cell r="Y59">
            <v>618222.31325747119</v>
          </cell>
          <cell r="Z59">
            <v>845930.86967920954</v>
          </cell>
          <cell r="AA59">
            <v>692879</v>
          </cell>
          <cell r="AB59">
            <v>147083</v>
          </cell>
          <cell r="AC59">
            <v>262946</v>
          </cell>
          <cell r="AP59">
            <v>38231</v>
          </cell>
          <cell r="AQ59">
            <v>64395</v>
          </cell>
          <cell r="AR59">
            <v>32184</v>
          </cell>
          <cell r="AS59">
            <v>20588</v>
          </cell>
          <cell r="AT59">
            <v>23760</v>
          </cell>
          <cell r="AU59">
            <v>27347</v>
          </cell>
          <cell r="AV59">
            <v>6207</v>
          </cell>
          <cell r="AW59">
            <v>8781</v>
          </cell>
          <cell r="AY59">
            <v>38231</v>
          </cell>
          <cell r="AZ59">
            <v>8097</v>
          </cell>
          <cell r="BA59">
            <v>4307</v>
          </cell>
          <cell r="BB59">
            <v>3446</v>
          </cell>
          <cell r="BC59">
            <v>5433</v>
          </cell>
          <cell r="BD59">
            <v>4681</v>
          </cell>
          <cell r="BE59">
            <v>1299</v>
          </cell>
          <cell r="BF59">
            <v>1725</v>
          </cell>
          <cell r="BZ59">
            <v>38231</v>
          </cell>
          <cell r="CA59">
            <v>126</v>
          </cell>
          <cell r="CB59">
            <v>45</v>
          </cell>
          <cell r="CC59">
            <v>23</v>
          </cell>
          <cell r="CD59">
            <v>64</v>
          </cell>
        </row>
        <row r="60">
          <cell r="A60">
            <v>38261</v>
          </cell>
          <cell r="B60">
            <v>58</v>
          </cell>
          <cell r="C60">
            <v>3410586.5796045563</v>
          </cell>
          <cell r="D60">
            <v>1630206.8991575234</v>
          </cell>
          <cell r="E60">
            <v>614883.42984129989</v>
          </cell>
          <cell r="F60">
            <v>588741.09139662026</v>
          </cell>
          <cell r="G60">
            <v>1455557.8268189661</v>
          </cell>
          <cell r="H60">
            <v>221665.60877207786</v>
          </cell>
          <cell r="I60">
            <v>307069.56440895615</v>
          </cell>
          <cell r="V60">
            <v>38261</v>
          </cell>
          <cell r="W60">
            <v>1613163</v>
          </cell>
          <cell r="X60">
            <v>1089213.0459590736</v>
          </cell>
          <cell r="Y60">
            <v>695204.82662470092</v>
          </cell>
          <cell r="Z60">
            <v>1088618.5456843111</v>
          </cell>
          <cell r="AA60">
            <v>977796.12328696705</v>
          </cell>
          <cell r="AB60">
            <v>225899.57536916691</v>
          </cell>
          <cell r="AC60">
            <v>328159.30134386604</v>
          </cell>
          <cell r="AP60">
            <v>38261</v>
          </cell>
          <cell r="AQ60">
            <v>65010</v>
          </cell>
          <cell r="AR60">
            <v>32435</v>
          </cell>
          <cell r="AS60">
            <v>21138</v>
          </cell>
          <cell r="AT60">
            <v>24810</v>
          </cell>
          <cell r="AU60">
            <v>27887</v>
          </cell>
          <cell r="AV60">
            <v>6327</v>
          </cell>
          <cell r="AW60">
            <v>9345</v>
          </cell>
          <cell r="AY60">
            <v>38261</v>
          </cell>
          <cell r="AZ60">
            <v>8135</v>
          </cell>
          <cell r="BA60">
            <v>4332</v>
          </cell>
          <cell r="BB60">
            <v>3471</v>
          </cell>
          <cell r="BC60">
            <v>5630</v>
          </cell>
          <cell r="BD60">
            <v>4731</v>
          </cell>
          <cell r="BE60">
            <v>1307</v>
          </cell>
          <cell r="BF60">
            <v>1745</v>
          </cell>
          <cell r="BZ60">
            <v>38261</v>
          </cell>
          <cell r="CA60">
            <v>301</v>
          </cell>
          <cell r="CB60">
            <v>222</v>
          </cell>
          <cell r="CC60">
            <v>185</v>
          </cell>
          <cell r="CD60">
            <v>277</v>
          </cell>
        </row>
        <row r="61">
          <cell r="A61">
            <v>38292</v>
          </cell>
          <cell r="B61">
            <v>59</v>
          </cell>
          <cell r="C61">
            <v>6365036.1275913483</v>
          </cell>
          <cell r="D61">
            <v>3218468.3933947426</v>
          </cell>
          <cell r="E61">
            <v>1598243.820898266</v>
          </cell>
          <cell r="F61">
            <v>1868197.6581156431</v>
          </cell>
          <cell r="G61">
            <v>2905515.4224297935</v>
          </cell>
          <cell r="H61">
            <v>587086.95189005579</v>
          </cell>
          <cell r="I61">
            <v>701196.62568015046</v>
          </cell>
          <cell r="V61">
            <v>38292</v>
          </cell>
          <cell r="W61">
            <v>2811686</v>
          </cell>
          <cell r="X61">
            <v>1896237.8072774359</v>
          </cell>
          <cell r="Y61">
            <v>1401816.4114733676</v>
          </cell>
          <cell r="Z61">
            <v>2221561.5637862487</v>
          </cell>
          <cell r="AA61">
            <v>1640738.982438504</v>
          </cell>
          <cell r="AB61">
            <v>471149.94390970108</v>
          </cell>
          <cell r="AC61">
            <v>571069.07365179504</v>
          </cell>
          <cell r="AP61">
            <v>38292</v>
          </cell>
          <cell r="AQ61">
            <v>65594</v>
          </cell>
          <cell r="AR61">
            <v>32766</v>
          </cell>
          <cell r="AS61">
            <v>21554</v>
          </cell>
          <cell r="AT61">
            <v>25554</v>
          </cell>
          <cell r="AU61">
            <v>28367</v>
          </cell>
          <cell r="AV61">
            <v>6544</v>
          </cell>
          <cell r="AW61">
            <v>9572</v>
          </cell>
          <cell r="AY61">
            <v>38292</v>
          </cell>
          <cell r="AZ61">
            <v>8216</v>
          </cell>
          <cell r="BA61">
            <v>4383</v>
          </cell>
          <cell r="BB61">
            <v>3525</v>
          </cell>
          <cell r="BC61">
            <v>5749</v>
          </cell>
          <cell r="BD61">
            <v>4814</v>
          </cell>
          <cell r="BE61">
            <v>1326</v>
          </cell>
          <cell r="BF61">
            <v>1751</v>
          </cell>
          <cell r="BZ61">
            <v>38292</v>
          </cell>
          <cell r="CA61">
            <v>503</v>
          </cell>
          <cell r="CB61">
            <v>476</v>
          </cell>
          <cell r="CC61">
            <v>531</v>
          </cell>
          <cell r="CD61">
            <v>676</v>
          </cell>
        </row>
        <row r="62">
          <cell r="A62">
            <v>38322</v>
          </cell>
          <cell r="B62">
            <v>60</v>
          </cell>
          <cell r="C62">
            <v>7569426.3098846767</v>
          </cell>
          <cell r="D62">
            <v>3587612.2257374744</v>
          </cell>
          <cell r="E62">
            <v>2316813.0876122308</v>
          </cell>
          <cell r="F62">
            <v>3013292.3767656186</v>
          </cell>
          <cell r="G62">
            <v>3808404.6054144828</v>
          </cell>
          <cell r="H62">
            <v>793727.87741982518</v>
          </cell>
          <cell r="I62">
            <v>1063904.5171656921</v>
          </cell>
          <cell r="V62">
            <v>38322</v>
          </cell>
          <cell r="W62">
            <v>3621985</v>
          </cell>
          <cell r="X62">
            <v>2318406.8771318663</v>
          </cell>
          <cell r="Y62">
            <v>2118197.3249900537</v>
          </cell>
          <cell r="Z62">
            <v>3585833.6582584344</v>
          </cell>
          <cell r="AA62">
            <v>2384572.3544424931</v>
          </cell>
          <cell r="AB62">
            <v>710346.52868756372</v>
          </cell>
          <cell r="AC62">
            <v>1017369.116869943</v>
          </cell>
          <cell r="AP62">
            <v>38322</v>
          </cell>
          <cell r="AQ62">
            <v>66137</v>
          </cell>
          <cell r="AR62">
            <v>32990</v>
          </cell>
          <cell r="AS62">
            <v>21903</v>
          </cell>
          <cell r="AT62">
            <v>26266</v>
          </cell>
          <cell r="AU62">
            <v>28725</v>
          </cell>
          <cell r="AV62">
            <v>6667</v>
          </cell>
          <cell r="AW62">
            <v>9896</v>
          </cell>
          <cell r="AY62">
            <v>38322</v>
          </cell>
          <cell r="AZ62">
            <v>8307</v>
          </cell>
          <cell r="BA62">
            <v>4411</v>
          </cell>
          <cell r="BB62">
            <v>3596</v>
          </cell>
          <cell r="BC62">
            <v>5833</v>
          </cell>
          <cell r="BD62">
            <v>4858</v>
          </cell>
          <cell r="BE62">
            <v>1340</v>
          </cell>
          <cell r="BF62">
            <v>1797</v>
          </cell>
          <cell r="BZ62">
            <v>38322</v>
          </cell>
          <cell r="CA62">
            <v>588</v>
          </cell>
          <cell r="CB62">
            <v>547</v>
          </cell>
          <cell r="CC62">
            <v>684</v>
          </cell>
          <cell r="CD62">
            <v>794</v>
          </cell>
        </row>
        <row r="63">
          <cell r="A63">
            <v>38353</v>
          </cell>
          <cell r="B63">
            <v>61</v>
          </cell>
          <cell r="C63">
            <v>8762331.0559316371</v>
          </cell>
          <cell r="D63">
            <v>4110161.8584760851</v>
          </cell>
          <cell r="E63">
            <v>2857222.7691109162</v>
          </cell>
          <cell r="F63">
            <v>3361845.3164813621</v>
          </cell>
          <cell r="G63">
            <v>3666943.3435682971</v>
          </cell>
          <cell r="H63">
            <v>793323.93511011009</v>
          </cell>
          <cell r="I63">
            <v>866253.72132159269</v>
          </cell>
          <cell r="V63">
            <v>38353</v>
          </cell>
          <cell r="W63">
            <v>4177788.6478578588</v>
          </cell>
          <cell r="X63">
            <v>2603938.6238752096</v>
          </cell>
          <cell r="Y63">
            <v>2573561.188201325</v>
          </cell>
          <cell r="Z63">
            <v>3891966.5400656066</v>
          </cell>
          <cell r="AA63">
            <v>2344681.1810417818</v>
          </cell>
          <cell r="AB63">
            <v>721534.97378230898</v>
          </cell>
          <cell r="AC63">
            <v>948772.84517590911</v>
          </cell>
          <cell r="AP63">
            <v>38353</v>
          </cell>
          <cell r="AQ63">
            <v>66473</v>
          </cell>
          <cell r="AR63">
            <v>33174</v>
          </cell>
          <cell r="AS63">
            <v>22139</v>
          </cell>
          <cell r="AT63">
            <v>26480</v>
          </cell>
          <cell r="AU63">
            <v>29047</v>
          </cell>
          <cell r="AV63">
            <v>6720</v>
          </cell>
          <cell r="AW63">
            <v>6988</v>
          </cell>
          <cell r="AY63">
            <v>38353</v>
          </cell>
          <cell r="AZ63">
            <v>8377</v>
          </cell>
          <cell r="BA63">
            <v>4425</v>
          </cell>
          <cell r="BB63">
            <v>3646</v>
          </cell>
          <cell r="BC63">
            <v>5864</v>
          </cell>
          <cell r="BD63">
            <v>4936</v>
          </cell>
          <cell r="BE63">
            <v>1364</v>
          </cell>
          <cell r="BF63">
            <v>1310</v>
          </cell>
          <cell r="BZ63">
            <v>38353</v>
          </cell>
          <cell r="CA63">
            <v>664</v>
          </cell>
          <cell r="CB63">
            <v>560</v>
          </cell>
          <cell r="CC63">
            <v>810</v>
          </cell>
          <cell r="CD63">
            <v>929</v>
          </cell>
        </row>
        <row r="64">
          <cell r="A64">
            <v>38384</v>
          </cell>
          <cell r="B64">
            <v>62</v>
          </cell>
          <cell r="C64">
            <v>4643089.1054581143</v>
          </cell>
          <cell r="D64">
            <v>2223906.8834203761</v>
          </cell>
          <cell r="E64">
            <v>1572141.1574785355</v>
          </cell>
          <cell r="F64">
            <v>1989101.8536429736</v>
          </cell>
          <cell r="G64">
            <v>2385755.8228977975</v>
          </cell>
          <cell r="H64">
            <v>523161.75127364672</v>
          </cell>
          <cell r="I64">
            <v>859797.42582855572</v>
          </cell>
          <cell r="V64">
            <v>38384</v>
          </cell>
          <cell r="W64">
            <v>2499585.632878894</v>
          </cell>
          <cell r="X64">
            <v>1510209.75997394</v>
          </cell>
          <cell r="Y64">
            <v>1631848.3355741622</v>
          </cell>
          <cell r="Z64">
            <v>2476906.2715730038</v>
          </cell>
          <cell r="AA64">
            <v>1576154.5814621993</v>
          </cell>
          <cell r="AB64">
            <v>488286.34354541253</v>
          </cell>
          <cell r="AC64">
            <v>839983.07499238814</v>
          </cell>
          <cell r="AP64">
            <v>38384</v>
          </cell>
          <cell r="AQ64">
            <v>66681</v>
          </cell>
          <cell r="AR64">
            <v>33252</v>
          </cell>
          <cell r="AS64">
            <v>22309</v>
          </cell>
          <cell r="AT64">
            <v>26473</v>
          </cell>
          <cell r="AU64">
            <v>29270</v>
          </cell>
          <cell r="AV64">
            <v>6729</v>
          </cell>
          <cell r="AW64">
            <v>9969</v>
          </cell>
          <cell r="AY64">
            <v>38384</v>
          </cell>
          <cell r="AZ64">
            <v>8401</v>
          </cell>
          <cell r="BA64">
            <v>4455</v>
          </cell>
          <cell r="BB64">
            <v>3661</v>
          </cell>
          <cell r="BC64">
            <v>5872</v>
          </cell>
          <cell r="BD64">
            <v>4938</v>
          </cell>
          <cell r="BE64">
            <v>1360</v>
          </cell>
          <cell r="BF64">
            <v>1816</v>
          </cell>
          <cell r="BZ64">
            <v>38384</v>
          </cell>
          <cell r="CA64">
            <v>576</v>
          </cell>
          <cell r="CB64">
            <v>497</v>
          </cell>
          <cell r="CC64">
            <v>570</v>
          </cell>
          <cell r="CD64">
            <v>668</v>
          </cell>
        </row>
        <row r="65">
          <cell r="A65">
            <v>38412</v>
          </cell>
          <cell r="B65">
            <v>63</v>
          </cell>
          <cell r="C65">
            <v>4645157.5747595513</v>
          </cell>
          <cell r="D65">
            <v>2171530.4401688222</v>
          </cell>
          <cell r="E65">
            <v>1364201.6531805438</v>
          </cell>
          <cell r="F65">
            <v>1595408.3318910832</v>
          </cell>
          <cell r="G65">
            <v>2180260.6928703394</v>
          </cell>
          <cell r="H65">
            <v>396929.88759680343</v>
          </cell>
          <cell r="I65">
            <v>565536.41953285714</v>
          </cell>
          <cell r="V65">
            <v>38412</v>
          </cell>
          <cell r="W65">
            <v>2219251.1723311078</v>
          </cell>
          <cell r="X65">
            <v>1334437.1133409895</v>
          </cell>
          <cell r="Y65">
            <v>1263577.0358056584</v>
          </cell>
          <cell r="Z65">
            <v>1866108.6785222441</v>
          </cell>
          <cell r="AA65">
            <v>1459712.3605784099</v>
          </cell>
          <cell r="AB65">
            <v>357868.58093595877</v>
          </cell>
          <cell r="AC65">
            <v>548403.05848563148</v>
          </cell>
          <cell r="AP65">
            <v>38412</v>
          </cell>
          <cell r="AQ65">
            <v>66898</v>
          </cell>
          <cell r="AR65">
            <v>33309</v>
          </cell>
          <cell r="AS65">
            <v>22409</v>
          </cell>
          <cell r="AT65">
            <v>26389</v>
          </cell>
          <cell r="AU65">
            <v>29438</v>
          </cell>
          <cell r="AV65">
            <v>6704</v>
          </cell>
          <cell r="AW65">
            <v>9952</v>
          </cell>
          <cell r="AY65">
            <v>38412</v>
          </cell>
          <cell r="AZ65">
            <v>8412</v>
          </cell>
          <cell r="BA65">
            <v>4455</v>
          </cell>
          <cell r="BB65">
            <v>3667</v>
          </cell>
          <cell r="BC65">
            <v>5863</v>
          </cell>
          <cell r="BD65">
            <v>4942</v>
          </cell>
          <cell r="BE65">
            <v>1353</v>
          </cell>
          <cell r="BF65">
            <v>1815</v>
          </cell>
          <cell r="BZ65">
            <v>38412</v>
          </cell>
          <cell r="CA65">
            <v>414</v>
          </cell>
          <cell r="CB65">
            <v>336</v>
          </cell>
          <cell r="CC65">
            <v>329</v>
          </cell>
          <cell r="CD65">
            <v>452</v>
          </cell>
        </row>
        <row r="66">
          <cell r="A66">
            <v>38443</v>
          </cell>
          <cell r="B66">
            <v>64</v>
          </cell>
          <cell r="C66">
            <v>4475720.2468404742</v>
          </cell>
          <cell r="D66">
            <v>2276356.0853596018</v>
          </cell>
          <cell r="E66">
            <v>1094905.5787873317</v>
          </cell>
          <cell r="F66">
            <v>1349958.0890125923</v>
          </cell>
          <cell r="G66">
            <v>2262295.8604781884</v>
          </cell>
          <cell r="H66">
            <v>378575.696517031</v>
          </cell>
          <cell r="I66">
            <v>478220.44300478039</v>
          </cell>
          <cell r="V66">
            <v>38443</v>
          </cell>
          <cell r="W66">
            <v>2070101.308636413</v>
          </cell>
          <cell r="X66">
            <v>1412375.0542738542</v>
          </cell>
          <cell r="Y66">
            <v>1017320.0012610744</v>
          </cell>
          <cell r="Z66">
            <v>1518194.6358286582</v>
          </cell>
          <cell r="AA66">
            <v>1469345.5485311672</v>
          </cell>
          <cell r="AB66">
            <v>348818.36413193197</v>
          </cell>
          <cell r="AC66">
            <v>457816.0873369007</v>
          </cell>
          <cell r="AP66">
            <v>38443</v>
          </cell>
          <cell r="AQ66">
            <v>66872</v>
          </cell>
          <cell r="AR66">
            <v>33251</v>
          </cell>
          <cell r="AS66">
            <v>22435</v>
          </cell>
          <cell r="AT66">
            <v>26199</v>
          </cell>
          <cell r="AU66">
            <v>29669</v>
          </cell>
          <cell r="AV66">
            <v>6647</v>
          </cell>
          <cell r="AW66">
            <v>9889</v>
          </cell>
          <cell r="AY66">
            <v>38443</v>
          </cell>
          <cell r="AZ66">
            <v>8379</v>
          </cell>
          <cell r="BA66">
            <v>4437</v>
          </cell>
          <cell r="BB66">
            <v>3653</v>
          </cell>
          <cell r="BC66">
            <v>5828</v>
          </cell>
          <cell r="BD66">
            <v>4931</v>
          </cell>
          <cell r="BE66">
            <v>1343</v>
          </cell>
          <cell r="BF66">
            <v>1801</v>
          </cell>
          <cell r="BZ66">
            <v>38443</v>
          </cell>
          <cell r="CA66">
            <v>318</v>
          </cell>
          <cell r="CB66">
            <v>268</v>
          </cell>
          <cell r="CC66">
            <v>214</v>
          </cell>
          <cell r="CD66">
            <v>302</v>
          </cell>
        </row>
        <row r="67">
          <cell r="A67">
            <v>38473</v>
          </cell>
          <cell r="B67">
            <v>65</v>
          </cell>
          <cell r="C67">
            <v>1502023.0732498853</v>
          </cell>
          <cell r="D67">
            <v>809595.28336340503</v>
          </cell>
          <cell r="E67">
            <v>353106.15148819861</v>
          </cell>
          <cell r="F67">
            <v>408570.4918985109</v>
          </cell>
          <cell r="G67">
            <v>1012602.0751735469</v>
          </cell>
          <cell r="H67">
            <v>146407.26165204411</v>
          </cell>
          <cell r="I67">
            <v>164701.66317440898</v>
          </cell>
          <cell r="V67">
            <v>38473</v>
          </cell>
          <cell r="W67">
            <v>976724.86837898183</v>
          </cell>
          <cell r="X67">
            <v>737959.47803557687</v>
          </cell>
          <cell r="Y67">
            <v>459992.50599242537</v>
          </cell>
          <cell r="Z67">
            <v>667012.1475930158</v>
          </cell>
          <cell r="AA67">
            <v>720591.14002997964</v>
          </cell>
          <cell r="AB67">
            <v>168651.46479818667</v>
          </cell>
          <cell r="AC67">
            <v>188286.39517183369</v>
          </cell>
          <cell r="AP67">
            <v>38473</v>
          </cell>
          <cell r="AQ67">
            <v>66803</v>
          </cell>
          <cell r="AR67">
            <v>33191</v>
          </cell>
          <cell r="AS67">
            <v>22473</v>
          </cell>
          <cell r="AT67">
            <v>25734</v>
          </cell>
          <cell r="AU67">
            <v>29765</v>
          </cell>
          <cell r="AV67">
            <v>6592</v>
          </cell>
          <cell r="AW67">
            <v>9733</v>
          </cell>
          <cell r="AY67">
            <v>38473</v>
          </cell>
          <cell r="AZ67">
            <v>8350</v>
          </cell>
          <cell r="BA67">
            <v>4427</v>
          </cell>
          <cell r="BB67">
            <v>3615</v>
          </cell>
          <cell r="BC67">
            <v>5785</v>
          </cell>
          <cell r="BD67">
            <v>4931</v>
          </cell>
          <cell r="BE67">
            <v>1334</v>
          </cell>
          <cell r="BF67">
            <v>1789</v>
          </cell>
          <cell r="BZ67">
            <v>38473</v>
          </cell>
          <cell r="CA67">
            <v>118</v>
          </cell>
          <cell r="CB67">
            <v>89</v>
          </cell>
          <cell r="CC67">
            <v>40</v>
          </cell>
          <cell r="CD67">
            <v>76</v>
          </cell>
        </row>
        <row r="68">
          <cell r="A68">
            <v>38504</v>
          </cell>
          <cell r="B68">
            <v>66</v>
          </cell>
          <cell r="C68">
            <v>1811301.9656845224</v>
          </cell>
          <cell r="D68">
            <v>937920.13586153067</v>
          </cell>
          <cell r="E68">
            <v>399381.23560268432</v>
          </cell>
          <cell r="F68">
            <v>405085.66285126255</v>
          </cell>
          <cell r="G68">
            <v>1018893.8426413818</v>
          </cell>
          <cell r="H68">
            <v>122901.36761026455</v>
          </cell>
          <cell r="I68">
            <v>141958.78974835362</v>
          </cell>
          <cell r="V68">
            <v>38504</v>
          </cell>
          <cell r="W68">
            <v>1070218.3057350426</v>
          </cell>
          <cell r="X68">
            <v>803606.29748577066</v>
          </cell>
          <cell r="Y68">
            <v>553336.55963396258</v>
          </cell>
          <cell r="Z68">
            <v>733890.83714522433</v>
          </cell>
          <cell r="AA68">
            <v>772952.89810355636</v>
          </cell>
          <cell r="AB68">
            <v>174903.52743977256</v>
          </cell>
          <cell r="AC68">
            <v>227602.57445667105</v>
          </cell>
          <cell r="AP68">
            <v>38504</v>
          </cell>
          <cell r="AQ68">
            <v>66850</v>
          </cell>
          <cell r="AR68">
            <v>32149</v>
          </cell>
          <cell r="AS68">
            <v>22537</v>
          </cell>
          <cell r="AT68">
            <v>25367</v>
          </cell>
          <cell r="AU68">
            <v>29903</v>
          </cell>
          <cell r="AV68">
            <v>6500</v>
          </cell>
          <cell r="AW68">
            <v>9614</v>
          </cell>
          <cell r="AY68">
            <v>38504</v>
          </cell>
          <cell r="AZ68">
            <v>8327</v>
          </cell>
          <cell r="BA68">
            <v>4209</v>
          </cell>
          <cell r="BB68">
            <v>3592</v>
          </cell>
          <cell r="BC68">
            <v>5732</v>
          </cell>
          <cell r="BD68">
            <v>4925</v>
          </cell>
          <cell r="BE68">
            <v>1331</v>
          </cell>
          <cell r="BF68">
            <v>1781</v>
          </cell>
          <cell r="BZ68">
            <v>38504</v>
          </cell>
          <cell r="CA68">
            <v>71</v>
          </cell>
          <cell r="CB68">
            <v>50</v>
          </cell>
          <cell r="CC68">
            <v>11</v>
          </cell>
          <cell r="CD68">
            <v>38</v>
          </cell>
        </row>
        <row r="69">
          <cell r="A69">
            <v>38534</v>
          </cell>
          <cell r="B69">
            <v>67</v>
          </cell>
          <cell r="C69">
            <v>1206322.2349489995</v>
          </cell>
          <cell r="D69">
            <v>581177.16439158004</v>
          </cell>
          <cell r="E69">
            <v>275786.79961612617</v>
          </cell>
          <cell r="F69">
            <v>276055.80104329437</v>
          </cell>
          <cell r="G69">
            <v>561734.86187676003</v>
          </cell>
          <cell r="H69">
            <v>58274.759721904134</v>
          </cell>
          <cell r="I69">
            <v>89729.378401335853</v>
          </cell>
          <cell r="V69">
            <v>38534</v>
          </cell>
          <cell r="W69">
            <v>801766.47042503243</v>
          </cell>
          <cell r="X69">
            <v>612319.70616769802</v>
          </cell>
          <cell r="Y69">
            <v>431776.48707761092</v>
          </cell>
          <cell r="Z69">
            <v>574953.33632965863</v>
          </cell>
          <cell r="AA69">
            <v>510401.88261771906</v>
          </cell>
          <cell r="AB69">
            <v>101100.34442028946</v>
          </cell>
          <cell r="AC69">
            <v>169482.77296199149</v>
          </cell>
          <cell r="AP69">
            <v>38534</v>
          </cell>
          <cell r="AQ69">
            <v>66832</v>
          </cell>
          <cell r="AR69">
            <v>33041</v>
          </cell>
          <cell r="AS69">
            <v>22590</v>
          </cell>
          <cell r="AT69">
            <v>25049</v>
          </cell>
          <cell r="AU69">
            <v>29979</v>
          </cell>
          <cell r="AV69">
            <v>6404</v>
          </cell>
          <cell r="AW69">
            <v>9465</v>
          </cell>
          <cell r="AY69">
            <v>38534</v>
          </cell>
          <cell r="AZ69">
            <v>8317</v>
          </cell>
          <cell r="BA69">
            <v>4435</v>
          </cell>
          <cell r="BB69">
            <v>3591</v>
          </cell>
          <cell r="BC69">
            <v>5717</v>
          </cell>
          <cell r="BD69">
            <v>4930</v>
          </cell>
          <cell r="BE69">
            <v>1322</v>
          </cell>
          <cell r="BF69">
            <v>1767</v>
          </cell>
          <cell r="BZ69">
            <v>38534</v>
          </cell>
          <cell r="CA69">
            <v>12</v>
          </cell>
          <cell r="CB69">
            <v>7</v>
          </cell>
          <cell r="CC69">
            <v>0</v>
          </cell>
          <cell r="CD69">
            <v>0</v>
          </cell>
        </row>
        <row r="70">
          <cell r="A70">
            <v>38565</v>
          </cell>
          <cell r="B70">
            <v>68</v>
          </cell>
          <cell r="C70">
            <v>1230523.8150431039</v>
          </cell>
          <cell r="D70">
            <v>577547.67166031792</v>
          </cell>
          <cell r="E70">
            <v>303701.67352141195</v>
          </cell>
          <cell r="F70">
            <v>284934.83977516618</v>
          </cell>
          <cell r="G70">
            <v>517023.98329149239</v>
          </cell>
          <cell r="H70">
            <v>58486.976650746939</v>
          </cell>
          <cell r="I70">
            <v>95987.040057760649</v>
          </cell>
          <cell r="V70">
            <v>38565</v>
          </cell>
          <cell r="W70">
            <v>897877.26244946336</v>
          </cell>
          <cell r="X70">
            <v>627621.83972787345</v>
          </cell>
          <cell r="Y70">
            <v>465936.35011122114</v>
          </cell>
          <cell r="Z70">
            <v>615724.54771144199</v>
          </cell>
          <cell r="AA70">
            <v>498181.57397384086</v>
          </cell>
          <cell r="AB70">
            <v>135278.78186521499</v>
          </cell>
          <cell r="AC70">
            <v>161395.64416094415</v>
          </cell>
          <cell r="AP70">
            <v>38565</v>
          </cell>
          <cell r="AQ70">
            <v>66904</v>
          </cell>
          <cell r="AR70">
            <v>32996</v>
          </cell>
          <cell r="AS70">
            <v>22691</v>
          </cell>
          <cell r="AT70">
            <v>25012</v>
          </cell>
          <cell r="AU70">
            <v>30101</v>
          </cell>
          <cell r="AV70">
            <v>6369</v>
          </cell>
          <cell r="AW70">
            <v>9456</v>
          </cell>
          <cell r="AY70">
            <v>38565</v>
          </cell>
          <cell r="AZ70">
            <v>8318</v>
          </cell>
          <cell r="BA70">
            <v>4431</v>
          </cell>
          <cell r="BB70">
            <v>3600</v>
          </cell>
          <cell r="BC70">
            <v>5703</v>
          </cell>
          <cell r="BD70">
            <v>4927</v>
          </cell>
          <cell r="BE70">
            <v>1317</v>
          </cell>
          <cell r="BF70">
            <v>1766</v>
          </cell>
          <cell r="BZ70">
            <v>38565</v>
          </cell>
          <cell r="CA70">
            <v>4</v>
          </cell>
          <cell r="CB70">
            <v>0</v>
          </cell>
          <cell r="CC70">
            <v>0</v>
          </cell>
          <cell r="CD70">
            <v>0</v>
          </cell>
        </row>
        <row r="71">
          <cell r="A71">
            <v>38596</v>
          </cell>
          <cell r="B71">
            <v>69</v>
          </cell>
          <cell r="C71">
            <v>1839872.645622985</v>
          </cell>
          <cell r="D71">
            <v>878728.11098830483</v>
          </cell>
          <cell r="E71">
            <v>412594.18930313014</v>
          </cell>
          <cell r="F71">
            <v>442540.05408557999</v>
          </cell>
          <cell r="G71">
            <v>939972.84677905485</v>
          </cell>
          <cell r="H71">
            <v>103769.40879684302</v>
          </cell>
          <cell r="I71">
            <v>144459.74442410213</v>
          </cell>
          <cell r="V71">
            <v>38596</v>
          </cell>
          <cell r="W71">
            <v>1192008.9804075861</v>
          </cell>
          <cell r="X71">
            <v>853472.78259754309</v>
          </cell>
          <cell r="Y71">
            <v>593140.77329132357</v>
          </cell>
          <cell r="Z71">
            <v>948198.46370354726</v>
          </cell>
          <cell r="AA71">
            <v>710817.55862228386</v>
          </cell>
          <cell r="AB71">
            <v>166303.56930883037</v>
          </cell>
          <cell r="AC71">
            <v>244985.8720688858</v>
          </cell>
          <cell r="AP71">
            <v>38596</v>
          </cell>
          <cell r="AQ71">
            <v>67119</v>
          </cell>
          <cell r="AR71">
            <v>33105</v>
          </cell>
          <cell r="AS71">
            <v>22901</v>
          </cell>
          <cell r="AT71">
            <v>25015</v>
          </cell>
          <cell r="AU71">
            <v>30361</v>
          </cell>
          <cell r="AV71">
            <v>6384</v>
          </cell>
          <cell r="AW71">
            <v>9489</v>
          </cell>
          <cell r="AY71">
            <v>38596</v>
          </cell>
          <cell r="AZ71">
            <v>8332</v>
          </cell>
          <cell r="BA71">
            <v>4421</v>
          </cell>
          <cell r="BB71">
            <v>3611</v>
          </cell>
          <cell r="BC71">
            <v>5691</v>
          </cell>
          <cell r="BD71">
            <v>4924</v>
          </cell>
          <cell r="BE71">
            <v>1318</v>
          </cell>
          <cell r="BF71">
            <v>1762</v>
          </cell>
          <cell r="BZ71">
            <v>38596</v>
          </cell>
          <cell r="CA71">
            <v>148</v>
          </cell>
          <cell r="CB71">
            <v>54</v>
          </cell>
          <cell r="CC71">
            <v>16</v>
          </cell>
          <cell r="CD71">
            <v>75</v>
          </cell>
        </row>
        <row r="72">
          <cell r="A72">
            <v>38626</v>
          </cell>
          <cell r="B72">
            <v>70</v>
          </cell>
          <cell r="C72">
            <v>3464558.2562394622</v>
          </cell>
          <cell r="D72">
            <v>1655585.6218646574</v>
          </cell>
          <cell r="E72">
            <v>673659.60017485067</v>
          </cell>
          <cell r="F72">
            <v>753796.52172102989</v>
          </cell>
          <cell r="G72">
            <v>1423840.0939466301</v>
          </cell>
          <cell r="H72">
            <v>222031.000168614</v>
          </cell>
          <cell r="I72">
            <v>243665.90588475583</v>
          </cell>
          <cell r="V72">
            <v>38626</v>
          </cell>
          <cell r="W72">
            <v>1742936.1384678173</v>
          </cell>
          <cell r="X72">
            <v>1155312.5498675401</v>
          </cell>
          <cell r="Y72">
            <v>816605.66787370271</v>
          </cell>
          <cell r="Z72">
            <v>1309563.6437909398</v>
          </cell>
          <cell r="AA72">
            <v>839542.76314542408</v>
          </cell>
          <cell r="AB72">
            <v>191405.55290567791</v>
          </cell>
          <cell r="AC72">
            <v>265963.68394889799</v>
          </cell>
          <cell r="AP72">
            <v>38626</v>
          </cell>
          <cell r="AQ72">
            <v>67701</v>
          </cell>
          <cell r="AR72">
            <v>33400</v>
          </cell>
          <cell r="AS72">
            <v>23195</v>
          </cell>
          <cell r="AT72">
            <v>25570</v>
          </cell>
          <cell r="AU72">
            <v>30920</v>
          </cell>
          <cell r="AV72">
            <v>6547</v>
          </cell>
          <cell r="AW72">
            <v>9666</v>
          </cell>
          <cell r="AY72">
            <v>38626</v>
          </cell>
          <cell r="AZ72">
            <v>8351</v>
          </cell>
          <cell r="BA72">
            <v>4446</v>
          </cell>
          <cell r="BB72">
            <v>3614</v>
          </cell>
          <cell r="BC72">
            <v>5720</v>
          </cell>
          <cell r="BD72">
            <v>4950</v>
          </cell>
          <cell r="BE72">
            <v>1325</v>
          </cell>
          <cell r="BF72">
            <v>1772</v>
          </cell>
          <cell r="BZ72">
            <v>38626</v>
          </cell>
          <cell r="CA72">
            <v>265</v>
          </cell>
          <cell r="CB72">
            <v>191</v>
          </cell>
          <cell r="CC72">
            <v>149</v>
          </cell>
          <cell r="CD72">
            <v>301</v>
          </cell>
        </row>
        <row r="73">
          <cell r="A73">
            <v>38657</v>
          </cell>
          <cell r="B73">
            <v>71</v>
          </cell>
          <cell r="C73">
            <v>7039894.6050323462</v>
          </cell>
          <cell r="D73">
            <v>3510146.2842266234</v>
          </cell>
          <cell r="E73">
            <v>1701943.6252067056</v>
          </cell>
          <cell r="F73">
            <v>2151794.4855343248</v>
          </cell>
          <cell r="G73">
            <v>3760920.2801074479</v>
          </cell>
          <cell r="H73">
            <v>701242.11345949536</v>
          </cell>
          <cell r="I73">
            <v>797062.60643305664</v>
          </cell>
          <cell r="V73">
            <v>38657</v>
          </cell>
          <cell r="W73">
            <v>3220740.1760724261</v>
          </cell>
          <cell r="X73">
            <v>2089424.7251394941</v>
          </cell>
          <cell r="Y73">
            <v>1487817.9234545254</v>
          </cell>
          <cell r="Z73">
            <v>2706667.1753335539</v>
          </cell>
          <cell r="AA73">
            <v>2120638.0181113258</v>
          </cell>
          <cell r="AB73">
            <v>605772.69086092967</v>
          </cell>
          <cell r="AC73">
            <v>814243.29102774442</v>
          </cell>
          <cell r="AP73">
            <v>38657</v>
          </cell>
          <cell r="AQ73">
            <v>68239</v>
          </cell>
          <cell r="AR73">
            <v>33699</v>
          </cell>
          <cell r="AS73">
            <v>23628</v>
          </cell>
          <cell r="AT73">
            <v>26265</v>
          </cell>
          <cell r="AU73">
            <v>31375</v>
          </cell>
          <cell r="AV73">
            <v>6668</v>
          </cell>
          <cell r="AW73">
            <v>9882</v>
          </cell>
          <cell r="AY73">
            <v>38657</v>
          </cell>
          <cell r="AZ73">
            <v>8432</v>
          </cell>
          <cell r="BA73">
            <v>4480</v>
          </cell>
          <cell r="BB73">
            <v>3666</v>
          </cell>
          <cell r="BC73">
            <v>5796</v>
          </cell>
          <cell r="BD73">
            <v>5055</v>
          </cell>
          <cell r="BE73">
            <v>1334</v>
          </cell>
          <cell r="BF73">
            <v>1794</v>
          </cell>
          <cell r="BZ73">
            <v>38657</v>
          </cell>
          <cell r="CA73">
            <v>558</v>
          </cell>
          <cell r="CB73">
            <v>520</v>
          </cell>
          <cell r="CC73">
            <v>584</v>
          </cell>
          <cell r="CD73">
            <v>732</v>
          </cell>
        </row>
        <row r="74">
          <cell r="A74">
            <v>38687</v>
          </cell>
          <cell r="B74">
            <v>72</v>
          </cell>
          <cell r="C74">
            <v>8911693.9293784164</v>
          </cell>
          <cell r="D74">
            <v>4255499.9003912415</v>
          </cell>
          <cell r="E74">
            <v>3109350.6257877694</v>
          </cell>
          <cell r="F74">
            <v>3465882.5444425731</v>
          </cell>
          <cell r="G74">
            <v>4714216.685701021</v>
          </cell>
          <cell r="H74">
            <v>898009.4210215155</v>
          </cell>
          <cell r="I74">
            <v>1229243.893277464</v>
          </cell>
          <cell r="V74">
            <v>38687</v>
          </cell>
          <cell r="W74">
            <v>4333568.3585502179</v>
          </cell>
          <cell r="X74">
            <v>2752581.0186519427</v>
          </cell>
          <cell r="Y74">
            <v>2749664.3017216418</v>
          </cell>
          <cell r="Z74">
            <v>4313839.3210761975</v>
          </cell>
          <cell r="AA74">
            <v>2809876.7938168044</v>
          </cell>
          <cell r="AB74">
            <v>844169.3226873565</v>
          </cell>
          <cell r="AC74">
            <v>1302134.8834958393</v>
          </cell>
          <cell r="AP74">
            <v>38687</v>
          </cell>
          <cell r="AQ74">
            <v>68773</v>
          </cell>
          <cell r="AR74">
            <v>33937</v>
          </cell>
          <cell r="AS74">
            <v>24001</v>
          </cell>
          <cell r="AT74">
            <v>26796</v>
          </cell>
          <cell r="AU74">
            <v>31872</v>
          </cell>
          <cell r="AV74">
            <v>6757</v>
          </cell>
          <cell r="AW74">
            <v>10044</v>
          </cell>
          <cell r="AY74">
            <v>38687</v>
          </cell>
          <cell r="AZ74">
            <v>8514</v>
          </cell>
          <cell r="BA74">
            <v>4526</v>
          </cell>
          <cell r="BB74">
            <v>3741</v>
          </cell>
          <cell r="BC74">
            <v>5855</v>
          </cell>
          <cell r="BD74">
            <v>5134</v>
          </cell>
          <cell r="BE74">
            <v>1349</v>
          </cell>
          <cell r="BF74">
            <v>1815</v>
          </cell>
          <cell r="BZ74">
            <v>38687</v>
          </cell>
          <cell r="CA74">
            <v>631</v>
          </cell>
          <cell r="CB74">
            <v>603</v>
          </cell>
          <cell r="CC74">
            <v>890</v>
          </cell>
          <cell r="CD74">
            <v>1061</v>
          </cell>
        </row>
        <row r="75">
          <cell r="A75">
            <v>38718</v>
          </cell>
          <cell r="B75">
            <v>73</v>
          </cell>
          <cell r="C75">
            <v>4652253.04002007</v>
          </cell>
          <cell r="D75">
            <v>2313649.3807573784</v>
          </cell>
          <cell r="E75">
            <v>1883737.6093239104</v>
          </cell>
          <cell r="F75">
            <v>2312549.9698986411</v>
          </cell>
          <cell r="G75">
            <v>2977473.8953190586</v>
          </cell>
          <cell r="H75">
            <v>565178.06571109453</v>
          </cell>
          <cell r="I75">
            <v>738511.03896984668</v>
          </cell>
          <cell r="V75">
            <v>38718</v>
          </cell>
          <cell r="W75">
            <v>2488676.265953945</v>
          </cell>
          <cell r="X75">
            <v>1690136.0134491862</v>
          </cell>
          <cell r="Y75">
            <v>1805354.8789807125</v>
          </cell>
          <cell r="Z75">
            <v>2965353.841616156</v>
          </cell>
          <cell r="AA75">
            <v>1940226.5944099203</v>
          </cell>
          <cell r="AB75">
            <v>552479.1767100594</v>
          </cell>
          <cell r="AC75">
            <v>753766.22888002044</v>
          </cell>
          <cell r="AP75">
            <v>38718</v>
          </cell>
          <cell r="AQ75">
            <v>69109</v>
          </cell>
          <cell r="AR75">
            <v>34073</v>
          </cell>
          <cell r="AS75">
            <v>24274</v>
          </cell>
          <cell r="AT75">
            <v>26994</v>
          </cell>
          <cell r="AU75">
            <v>32142</v>
          </cell>
          <cell r="AV75">
            <v>6797</v>
          </cell>
          <cell r="AW75">
            <v>10137</v>
          </cell>
          <cell r="AY75">
            <v>38718</v>
          </cell>
          <cell r="AZ75">
            <v>8581</v>
          </cell>
          <cell r="BA75">
            <v>4536</v>
          </cell>
          <cell r="BB75">
            <v>3759</v>
          </cell>
          <cell r="BC75">
            <v>5916</v>
          </cell>
          <cell r="BD75">
            <v>5172</v>
          </cell>
          <cell r="BE75">
            <v>1346</v>
          </cell>
          <cell r="BF75">
            <v>1817</v>
          </cell>
          <cell r="BZ75">
            <v>38718</v>
          </cell>
          <cell r="CA75">
            <v>486</v>
          </cell>
          <cell r="CB75">
            <v>499</v>
          </cell>
          <cell r="CC75">
            <v>498</v>
          </cell>
          <cell r="CD75">
            <v>765</v>
          </cell>
        </row>
        <row r="76">
          <cell r="A76">
            <v>38749</v>
          </cell>
          <cell r="B76">
            <v>74</v>
          </cell>
          <cell r="C76">
            <v>7774127.3210633947</v>
          </cell>
          <cell r="D76">
            <v>3960787.4948875257</v>
          </cell>
          <cell r="E76">
            <v>2420910.6134969327</v>
          </cell>
          <cell r="F76">
            <v>3020174.570552147</v>
          </cell>
          <cell r="G76">
            <v>4219111.8374204114</v>
          </cell>
          <cell r="H76">
            <v>794393.60981644737</v>
          </cell>
          <cell r="I76">
            <v>970249.55276314146</v>
          </cell>
          <cell r="V76">
            <v>38749</v>
          </cell>
          <cell r="W76">
            <v>3563477.1523625101</v>
          </cell>
          <cell r="X76">
            <v>2432066.6984154982</v>
          </cell>
          <cell r="Y76">
            <v>2156724.572991814</v>
          </cell>
          <cell r="Z76">
            <v>3471989.5762301777</v>
          </cell>
          <cell r="AA76">
            <v>2556868.6831060518</v>
          </cell>
          <cell r="AB76">
            <v>718847.31394958089</v>
          </cell>
          <cell r="AC76">
            <v>946316.00294436747</v>
          </cell>
          <cell r="AP76">
            <v>38749</v>
          </cell>
          <cell r="AQ76">
            <v>69229</v>
          </cell>
          <cell r="AR76">
            <v>34105</v>
          </cell>
          <cell r="AS76">
            <v>24391</v>
          </cell>
          <cell r="AT76">
            <v>26933</v>
          </cell>
          <cell r="AU76">
            <v>32324</v>
          </cell>
          <cell r="AV76">
            <v>6791</v>
          </cell>
          <cell r="AW76">
            <v>10111</v>
          </cell>
          <cell r="AY76">
            <v>38749</v>
          </cell>
          <cell r="AZ76">
            <v>8586</v>
          </cell>
          <cell r="BA76">
            <v>4552</v>
          </cell>
          <cell r="BB76">
            <v>3746</v>
          </cell>
          <cell r="BC76">
            <v>5905</v>
          </cell>
          <cell r="BD76">
            <v>5198</v>
          </cell>
          <cell r="BE76">
            <v>1347</v>
          </cell>
          <cell r="BF76">
            <v>1821</v>
          </cell>
          <cell r="BZ76">
            <v>38749</v>
          </cell>
          <cell r="CA76">
            <v>567</v>
          </cell>
          <cell r="CB76">
            <v>563</v>
          </cell>
          <cell r="CC76">
            <v>615</v>
          </cell>
          <cell r="CD76">
            <v>708</v>
          </cell>
        </row>
        <row r="77">
          <cell r="A77">
            <v>38777</v>
          </cell>
          <cell r="B77">
            <v>75</v>
          </cell>
          <cell r="C77">
            <v>5382096.5252424451</v>
          </cell>
          <cell r="D77">
            <v>2691727.3641803218</v>
          </cell>
          <cell r="E77">
            <v>1710780.8571933946</v>
          </cell>
          <cell r="F77">
            <v>1951952.2533838388</v>
          </cell>
          <cell r="G77">
            <v>3124305.154861276</v>
          </cell>
          <cell r="H77">
            <v>471040.47773678019</v>
          </cell>
          <cell r="I77">
            <v>668912.36740194377</v>
          </cell>
          <cell r="V77">
            <v>38777</v>
          </cell>
          <cell r="W77">
            <v>2657997.2097974094</v>
          </cell>
          <cell r="X77">
            <v>1817478.2484516415</v>
          </cell>
          <cell r="Y77">
            <v>1560056.4475990792</v>
          </cell>
          <cell r="Z77">
            <v>2286597.0941518699</v>
          </cell>
          <cell r="AA77">
            <v>1979826.0398637494</v>
          </cell>
          <cell r="AB77">
            <v>463302.65443140001</v>
          </cell>
          <cell r="AC77">
            <v>666269.30570485059</v>
          </cell>
          <cell r="AP77">
            <v>38777</v>
          </cell>
          <cell r="AQ77">
            <v>69349</v>
          </cell>
          <cell r="AR77">
            <v>34038</v>
          </cell>
          <cell r="AS77">
            <v>24465</v>
          </cell>
          <cell r="AT77">
            <v>26758</v>
          </cell>
          <cell r="AU77">
            <v>32526</v>
          </cell>
          <cell r="AV77">
            <v>6778</v>
          </cell>
          <cell r="AW77">
            <v>10040</v>
          </cell>
          <cell r="AY77">
            <v>38777</v>
          </cell>
          <cell r="AZ77">
            <v>8586</v>
          </cell>
          <cell r="BA77">
            <v>4555</v>
          </cell>
          <cell r="BB77">
            <v>3751</v>
          </cell>
          <cell r="BC77">
            <v>5872</v>
          </cell>
          <cell r="BD77">
            <v>5220</v>
          </cell>
          <cell r="BE77">
            <v>1350</v>
          </cell>
          <cell r="BF77">
            <v>1813</v>
          </cell>
          <cell r="BZ77">
            <v>38777</v>
          </cell>
          <cell r="CA77">
            <v>504</v>
          </cell>
          <cell r="CB77">
            <v>466</v>
          </cell>
          <cell r="CC77">
            <v>430</v>
          </cell>
          <cell r="CD77">
            <v>569</v>
          </cell>
        </row>
        <row r="78">
          <cell r="A78">
            <v>38808</v>
          </cell>
          <cell r="B78">
            <v>76</v>
          </cell>
          <cell r="C78">
            <v>4050676.6988514476</v>
          </cell>
          <cell r="D78">
            <v>1978307.7845869481</v>
          </cell>
          <cell r="E78">
            <v>1028741.0849337929</v>
          </cell>
          <cell r="F78">
            <v>1276788.4316278116</v>
          </cell>
          <cell r="G78">
            <v>2392076.3152486985</v>
          </cell>
          <cell r="H78">
            <v>338101.70000104734</v>
          </cell>
          <cell r="I78">
            <v>402501.98475025396</v>
          </cell>
          <cell r="V78">
            <v>38808</v>
          </cell>
          <cell r="W78">
            <v>2109001.1108498005</v>
          </cell>
          <cell r="X78">
            <v>1407326.8902042394</v>
          </cell>
          <cell r="Y78">
            <v>983958.74417691003</v>
          </cell>
          <cell r="Z78">
            <v>1570311.2547690503</v>
          </cell>
          <cell r="AA78">
            <v>1546757.1878306018</v>
          </cell>
          <cell r="AB78">
            <v>327256.4419241976</v>
          </cell>
          <cell r="AC78">
            <v>384556.37024520052</v>
          </cell>
          <cell r="AP78">
            <v>38808</v>
          </cell>
          <cell r="AQ78">
            <v>69405</v>
          </cell>
          <cell r="AR78">
            <v>33996</v>
          </cell>
          <cell r="AS78">
            <v>24412</v>
          </cell>
          <cell r="AT78">
            <v>26472</v>
          </cell>
          <cell r="AU78">
            <v>32749</v>
          </cell>
          <cell r="AV78">
            <v>6718</v>
          </cell>
          <cell r="AW78">
            <v>10007</v>
          </cell>
          <cell r="AY78">
            <v>38808</v>
          </cell>
          <cell r="AZ78">
            <v>8586</v>
          </cell>
          <cell r="BA78">
            <v>4544</v>
          </cell>
          <cell r="BB78">
            <v>3731</v>
          </cell>
          <cell r="BC78">
            <v>5819</v>
          </cell>
          <cell r="BD78">
            <v>5219</v>
          </cell>
          <cell r="BE78">
            <v>1342</v>
          </cell>
          <cell r="BF78">
            <v>1800</v>
          </cell>
          <cell r="BZ78">
            <v>38808</v>
          </cell>
          <cell r="CA78">
            <v>367</v>
          </cell>
          <cell r="CB78">
            <v>297</v>
          </cell>
          <cell r="CC78">
            <v>250</v>
          </cell>
          <cell r="CD78">
            <v>333</v>
          </cell>
        </row>
        <row r="79">
          <cell r="A79">
            <v>38838</v>
          </cell>
          <cell r="B79">
            <v>77</v>
          </cell>
          <cell r="C79">
            <v>2668428.1113873445</v>
          </cell>
          <cell r="D79">
            <v>1226189.2650035573</v>
          </cell>
          <cell r="E79">
            <v>572628.14568224584</v>
          </cell>
          <cell r="F79">
            <v>639161.47792685218</v>
          </cell>
          <cell r="G79">
            <v>1139196.6575687903</v>
          </cell>
          <cell r="H79">
            <v>138217.32062597346</v>
          </cell>
          <cell r="I79">
            <v>201136.02180523623</v>
          </cell>
          <cell r="V79">
            <v>38838</v>
          </cell>
          <cell r="W79">
            <v>1495635.0259881497</v>
          </cell>
          <cell r="X79">
            <v>961994.76295565453</v>
          </cell>
          <cell r="Y79">
            <v>654911.78676619113</v>
          </cell>
          <cell r="Z79">
            <v>893975.42429000465</v>
          </cell>
          <cell r="AA79">
            <v>747044.47140784189</v>
          </cell>
          <cell r="AB79">
            <v>141817.65591054477</v>
          </cell>
          <cell r="AC79">
            <v>211381.87268161334</v>
          </cell>
          <cell r="AP79">
            <v>38838</v>
          </cell>
          <cell r="AQ79">
            <v>69424</v>
          </cell>
          <cell r="AR79">
            <v>33874</v>
          </cell>
          <cell r="AS79">
            <v>24628</v>
          </cell>
          <cell r="AT79">
            <v>25996</v>
          </cell>
          <cell r="AU79">
            <v>32813</v>
          </cell>
          <cell r="AV79">
            <v>6628</v>
          </cell>
          <cell r="AW79">
            <v>9867</v>
          </cell>
          <cell r="AY79">
            <v>38838</v>
          </cell>
          <cell r="AZ79">
            <v>8565</v>
          </cell>
          <cell r="BA79">
            <v>4522</v>
          </cell>
          <cell r="BB79">
            <v>3736</v>
          </cell>
          <cell r="BC79">
            <v>5772</v>
          </cell>
          <cell r="BD79">
            <v>5198</v>
          </cell>
          <cell r="BE79">
            <v>1327</v>
          </cell>
          <cell r="BF79">
            <v>1792</v>
          </cell>
          <cell r="BZ79">
            <v>38838</v>
          </cell>
          <cell r="CA79">
            <v>204</v>
          </cell>
          <cell r="CB79">
            <v>151</v>
          </cell>
          <cell r="CC79">
            <v>100</v>
          </cell>
          <cell r="CD79">
            <v>155</v>
          </cell>
        </row>
        <row r="80">
          <cell r="A80">
            <v>38869</v>
          </cell>
          <cell r="B80">
            <v>78</v>
          </cell>
          <cell r="C80">
            <v>1505558.9206697389</v>
          </cell>
          <cell r="D80">
            <v>678433.30857197475</v>
          </cell>
          <cell r="E80">
            <v>323271.89847256045</v>
          </cell>
          <cell r="F80">
            <v>325515.87228572578</v>
          </cell>
          <cell r="G80">
            <v>776844.71063335263</v>
          </cell>
          <cell r="H80">
            <v>77877.481115630449</v>
          </cell>
          <cell r="I80">
            <v>116352.80825101686</v>
          </cell>
          <cell r="V80">
            <v>38869</v>
          </cell>
          <cell r="W80">
            <v>921154.45536684431</v>
          </cell>
          <cell r="X80">
            <v>623201.34988952009</v>
          </cell>
          <cell r="Y80">
            <v>423235.77088726673</v>
          </cell>
          <cell r="Z80">
            <v>571933.42385636875</v>
          </cell>
          <cell r="AA80">
            <v>681219.38813816663</v>
          </cell>
          <cell r="AB80">
            <v>127034.0516086757</v>
          </cell>
          <cell r="AC80">
            <v>216483.56025315763</v>
          </cell>
          <cell r="AP80">
            <v>38869</v>
          </cell>
          <cell r="AQ80">
            <v>69394</v>
          </cell>
          <cell r="AR80">
            <v>33738</v>
          </cell>
          <cell r="AS80">
            <v>24489</v>
          </cell>
          <cell r="AT80">
            <v>25645</v>
          </cell>
          <cell r="AU80">
            <v>32948</v>
          </cell>
          <cell r="AV80">
            <v>6578</v>
          </cell>
          <cell r="AW80">
            <v>9760</v>
          </cell>
          <cell r="AY80">
            <v>38869</v>
          </cell>
          <cell r="AZ80">
            <v>8528</v>
          </cell>
          <cell r="BA80">
            <v>4522</v>
          </cell>
          <cell r="BB80">
            <v>3709</v>
          </cell>
          <cell r="BC80">
            <v>5743</v>
          </cell>
          <cell r="BD80">
            <v>5187</v>
          </cell>
          <cell r="BE80">
            <v>1318</v>
          </cell>
          <cell r="BF80">
            <v>1778</v>
          </cell>
          <cell r="BZ80">
            <v>38869</v>
          </cell>
          <cell r="CA80">
            <v>38</v>
          </cell>
          <cell r="CB80">
            <v>17</v>
          </cell>
          <cell r="CC80">
            <v>0</v>
          </cell>
          <cell r="CD80">
            <v>5</v>
          </cell>
        </row>
        <row r="81">
          <cell r="A81">
            <v>38899</v>
          </cell>
          <cell r="B81">
            <v>79</v>
          </cell>
          <cell r="C81">
            <v>1368682.688855499</v>
          </cell>
          <cell r="D81">
            <v>618749.18805227964</v>
          </cell>
          <cell r="E81">
            <v>336573.89332059299</v>
          </cell>
          <cell r="F81">
            <v>307456.22977162845</v>
          </cell>
          <cell r="G81">
            <v>600014.34400656249</v>
          </cell>
          <cell r="H81">
            <v>63430.434516464804</v>
          </cell>
          <cell r="I81">
            <v>101957.22147697271</v>
          </cell>
          <cell r="V81">
            <v>38899</v>
          </cell>
          <cell r="W81">
            <v>918481.23757003609</v>
          </cell>
          <cell r="X81">
            <v>652385.11121511552</v>
          </cell>
          <cell r="Y81">
            <v>429469.21295561455</v>
          </cell>
          <cell r="Z81">
            <v>620932.43825923395</v>
          </cell>
          <cell r="AA81">
            <v>541658.94847069099</v>
          </cell>
          <cell r="AB81">
            <v>115576.46203456372</v>
          </cell>
          <cell r="AC81">
            <v>194013.58949474531</v>
          </cell>
          <cell r="AP81">
            <v>38899</v>
          </cell>
          <cell r="AQ81">
            <v>69273</v>
          </cell>
          <cell r="AR81">
            <v>33647</v>
          </cell>
          <cell r="AS81">
            <v>24624</v>
          </cell>
          <cell r="AT81">
            <v>25487</v>
          </cell>
          <cell r="AU81">
            <v>33034</v>
          </cell>
          <cell r="AV81">
            <v>6503</v>
          </cell>
          <cell r="AW81">
            <v>9691</v>
          </cell>
          <cell r="AY81">
            <v>38899</v>
          </cell>
          <cell r="AZ81">
            <v>8503</v>
          </cell>
          <cell r="BA81">
            <v>4490</v>
          </cell>
          <cell r="BB81">
            <v>3700</v>
          </cell>
          <cell r="BC81">
            <v>5687</v>
          </cell>
          <cell r="BD81">
            <v>5158</v>
          </cell>
          <cell r="BE81">
            <v>1312</v>
          </cell>
          <cell r="BF81">
            <v>1766</v>
          </cell>
          <cell r="BZ81">
            <v>38899</v>
          </cell>
          <cell r="CA81">
            <v>11</v>
          </cell>
          <cell r="CB81">
            <v>4</v>
          </cell>
          <cell r="CC81">
            <v>0</v>
          </cell>
          <cell r="CD81">
            <v>0</v>
          </cell>
        </row>
        <row r="82">
          <cell r="A82">
            <v>38930</v>
          </cell>
          <cell r="B82">
            <v>80</v>
          </cell>
          <cell r="C82">
            <v>1210414.7377654514</v>
          </cell>
          <cell r="D82">
            <v>559528.7530975882</v>
          </cell>
          <cell r="E82">
            <v>294716.42530121404</v>
          </cell>
          <cell r="F82">
            <v>273354.08383574639</v>
          </cell>
          <cell r="G82">
            <v>609428.9464656146</v>
          </cell>
          <cell r="H82">
            <v>62448.923889973114</v>
          </cell>
          <cell r="I82">
            <v>92748.129644412285</v>
          </cell>
          <cell r="V82">
            <v>38930</v>
          </cell>
          <cell r="W82">
            <v>859296.89160764567</v>
          </cell>
          <cell r="X82">
            <v>599493.62049707375</v>
          </cell>
          <cell r="Y82">
            <v>417775.69625458604</v>
          </cell>
          <cell r="Z82">
            <v>590123.7916406946</v>
          </cell>
          <cell r="AA82">
            <v>503216.04931429646</v>
          </cell>
          <cell r="AB82">
            <v>120628.93636107458</v>
          </cell>
          <cell r="AC82">
            <v>165167.01432462898</v>
          </cell>
          <cell r="AP82">
            <v>38930</v>
          </cell>
          <cell r="AQ82">
            <v>69357</v>
          </cell>
          <cell r="AR82">
            <v>33683</v>
          </cell>
          <cell r="AS82">
            <v>24703</v>
          </cell>
          <cell r="AT82">
            <v>25407</v>
          </cell>
          <cell r="AU82">
            <v>33137</v>
          </cell>
          <cell r="AV82">
            <v>6463</v>
          </cell>
          <cell r="AW82">
            <v>9664</v>
          </cell>
          <cell r="AY82">
            <v>38930</v>
          </cell>
          <cell r="AZ82">
            <v>8484</v>
          </cell>
          <cell r="BA82">
            <v>4485</v>
          </cell>
          <cell r="BB82">
            <v>3691</v>
          </cell>
          <cell r="BC82">
            <v>5676</v>
          </cell>
          <cell r="BD82">
            <v>5145</v>
          </cell>
          <cell r="BE82">
            <v>1306</v>
          </cell>
          <cell r="BF82">
            <v>1759</v>
          </cell>
          <cell r="BZ82">
            <v>38930</v>
          </cell>
          <cell r="CA82">
            <v>11</v>
          </cell>
          <cell r="CB82">
            <v>7</v>
          </cell>
          <cell r="CC82">
            <v>0</v>
          </cell>
          <cell r="CD82">
            <v>7</v>
          </cell>
        </row>
        <row r="83">
          <cell r="A83">
            <v>38961</v>
          </cell>
          <cell r="B83">
            <v>81</v>
          </cell>
          <cell r="C83">
            <v>1749230.9759335611</v>
          </cell>
          <cell r="D83">
            <v>808425.87456857308</v>
          </cell>
          <cell r="E83">
            <v>435112.7147787736</v>
          </cell>
          <cell r="F83">
            <v>404800.43471909215</v>
          </cell>
          <cell r="G83">
            <v>892988.58265547699</v>
          </cell>
          <cell r="H83">
            <v>109269.90767284816</v>
          </cell>
          <cell r="I83">
            <v>153005.50967167484</v>
          </cell>
          <cell r="V83">
            <v>38961</v>
          </cell>
          <cell r="W83">
            <v>1197397.085508774</v>
          </cell>
          <cell r="X83">
            <v>787716.79405339924</v>
          </cell>
          <cell r="Y83">
            <v>587928.73431482096</v>
          </cell>
          <cell r="Z83">
            <v>798928.38612300577</v>
          </cell>
          <cell r="AA83">
            <v>695795.20405049482</v>
          </cell>
          <cell r="AB83">
            <v>153827.96580264065</v>
          </cell>
          <cell r="AC83">
            <v>261128.83014686452</v>
          </cell>
          <cell r="AP83">
            <v>38961</v>
          </cell>
          <cell r="AQ83">
            <v>69466</v>
          </cell>
          <cell r="AR83">
            <v>33715</v>
          </cell>
          <cell r="AS83">
            <v>24903</v>
          </cell>
          <cell r="AT83">
            <v>25431</v>
          </cell>
          <cell r="AU83">
            <v>33342</v>
          </cell>
          <cell r="AV83">
            <v>6505</v>
          </cell>
          <cell r="AW83">
            <v>9653</v>
          </cell>
          <cell r="AY83">
            <v>38961</v>
          </cell>
          <cell r="AZ83">
            <v>8462</v>
          </cell>
          <cell r="BA83">
            <v>4483</v>
          </cell>
          <cell r="BB83">
            <v>3686</v>
          </cell>
          <cell r="BC83">
            <v>5665</v>
          </cell>
          <cell r="BD83">
            <v>5179</v>
          </cell>
          <cell r="BE83">
            <v>1303</v>
          </cell>
          <cell r="BF83">
            <v>1752</v>
          </cell>
          <cell r="BZ83">
            <v>38961</v>
          </cell>
          <cell r="CA83">
            <v>102</v>
          </cell>
          <cell r="CB83">
            <v>40</v>
          </cell>
          <cell r="CC83">
            <v>33</v>
          </cell>
          <cell r="CD83">
            <v>74</v>
          </cell>
        </row>
        <row r="84">
          <cell r="A84">
            <v>38991</v>
          </cell>
          <cell r="B84">
            <v>82</v>
          </cell>
          <cell r="C84">
            <v>3751343.5771606872</v>
          </cell>
          <cell r="D84">
            <v>1778202.8847927018</v>
          </cell>
          <cell r="E84">
            <v>853240.36767149356</v>
          </cell>
          <cell r="F84">
            <v>844330.17037511733</v>
          </cell>
          <cell r="G84">
            <v>1985271.8590279305</v>
          </cell>
          <cell r="H84">
            <v>291910.351220585</v>
          </cell>
          <cell r="I84">
            <v>345696.78975148452</v>
          </cell>
          <cell r="V84">
            <v>38991</v>
          </cell>
          <cell r="W84">
            <v>1923321.3620946552</v>
          </cell>
          <cell r="X84">
            <v>1275463.2960592557</v>
          </cell>
          <cell r="Y84">
            <v>955668.62774061575</v>
          </cell>
          <cell r="Z84">
            <v>1354179.7141054734</v>
          </cell>
          <cell r="AA84">
            <v>1178951.5804229174</v>
          </cell>
          <cell r="AB84">
            <v>256994.96536115068</v>
          </cell>
          <cell r="AC84">
            <v>380024.454215932</v>
          </cell>
          <cell r="AP84">
            <v>38991</v>
          </cell>
          <cell r="AQ84">
            <v>70091</v>
          </cell>
          <cell r="AR84">
            <v>33930</v>
          </cell>
          <cell r="AS84">
            <v>25168</v>
          </cell>
          <cell r="AT84">
            <v>25841</v>
          </cell>
          <cell r="AU84">
            <v>33821</v>
          </cell>
          <cell r="AV84">
            <v>6627</v>
          </cell>
          <cell r="AW84">
            <v>9813</v>
          </cell>
          <cell r="AY84">
            <v>38991</v>
          </cell>
          <cell r="AZ84">
            <v>8475</v>
          </cell>
          <cell r="BA84">
            <v>4499</v>
          </cell>
          <cell r="BB84">
            <v>3700</v>
          </cell>
          <cell r="BC84">
            <v>5670</v>
          </cell>
          <cell r="BD84">
            <v>5179</v>
          </cell>
          <cell r="BE84">
            <v>1309</v>
          </cell>
          <cell r="BF84">
            <v>1749</v>
          </cell>
          <cell r="BZ84">
            <v>38991</v>
          </cell>
          <cell r="CA84">
            <v>348</v>
          </cell>
          <cell r="CB84">
            <v>249</v>
          </cell>
          <cell r="CC84">
            <v>245</v>
          </cell>
          <cell r="CD84">
            <v>347</v>
          </cell>
        </row>
        <row r="85">
          <cell r="A85">
            <v>39022</v>
          </cell>
          <cell r="B85">
            <v>83</v>
          </cell>
          <cell r="C85">
            <v>7041219.8195636142</v>
          </cell>
          <cell r="D85">
            <v>3314944.4516509068</v>
          </cell>
          <cell r="E85">
            <v>1858833.0080841314</v>
          </cell>
          <cell r="F85">
            <v>2064740.7207013476</v>
          </cell>
          <cell r="G85">
            <v>3731186.0528401649</v>
          </cell>
          <cell r="H85">
            <v>624657.64196974807</v>
          </cell>
          <cell r="I85">
            <v>809740.30519008741</v>
          </cell>
          <cell r="V85">
            <v>39022</v>
          </cell>
          <cell r="W85">
            <v>2998169.6482539978</v>
          </cell>
          <cell r="X85">
            <v>1919897.6125337067</v>
          </cell>
          <cell r="Y85">
            <v>1595183.2947313706</v>
          </cell>
          <cell r="Z85">
            <v>2382625.4444809249</v>
          </cell>
          <cell r="AA85">
            <v>2034686.862844897</v>
          </cell>
          <cell r="AB85">
            <v>507863.01664014114</v>
          </cell>
          <cell r="AC85">
            <v>778607.12051496189</v>
          </cell>
          <cell r="AP85">
            <v>39022</v>
          </cell>
          <cell r="AQ85">
            <v>70784</v>
          </cell>
          <cell r="AR85">
            <v>34188</v>
          </cell>
          <cell r="AS85">
            <v>25632</v>
          </cell>
          <cell r="AT85">
            <v>26693</v>
          </cell>
          <cell r="AU85">
            <v>34514</v>
          </cell>
          <cell r="AV85">
            <v>6768</v>
          </cell>
          <cell r="AW85">
            <v>10036</v>
          </cell>
          <cell r="AY85">
            <v>39022</v>
          </cell>
          <cell r="AZ85">
            <v>8534</v>
          </cell>
          <cell r="BA85">
            <v>4522</v>
          </cell>
          <cell r="BB85">
            <v>3737</v>
          </cell>
          <cell r="BC85">
            <v>5759</v>
          </cell>
          <cell r="BD85">
            <v>5289</v>
          </cell>
          <cell r="BE85">
            <v>1323</v>
          </cell>
          <cell r="BF85">
            <v>1775</v>
          </cell>
          <cell r="BZ85">
            <v>39022</v>
          </cell>
          <cell r="CA85">
            <v>510</v>
          </cell>
          <cell r="CB85">
            <v>506</v>
          </cell>
          <cell r="CC85">
            <v>490</v>
          </cell>
          <cell r="CD85">
            <v>685</v>
          </cell>
        </row>
        <row r="86">
          <cell r="A86">
            <v>39052</v>
          </cell>
          <cell r="B86">
            <v>84</v>
          </cell>
          <cell r="C86">
            <v>8795353.9895669986</v>
          </cell>
          <cell r="D86">
            <v>4240899.9044867828</v>
          </cell>
          <cell r="E86">
            <v>2888037.4410608597</v>
          </cell>
          <cell r="F86">
            <v>3225307.6648853589</v>
          </cell>
          <cell r="G86">
            <v>4178248.6453814614</v>
          </cell>
          <cell r="H86">
            <v>717686.26982378832</v>
          </cell>
          <cell r="I86">
            <v>985578.08479475044</v>
          </cell>
          <cell r="V86">
            <v>39052</v>
          </cell>
          <cell r="W86">
            <v>4177516.250782595</v>
          </cell>
          <cell r="X86">
            <v>2679171.9161392739</v>
          </cell>
          <cell r="Y86">
            <v>2433791.6105392464</v>
          </cell>
          <cell r="Z86">
            <v>3805267.2225388852</v>
          </cell>
          <cell r="AA86">
            <v>2350525.5204872154</v>
          </cell>
          <cell r="AB86">
            <v>626910.73175968835</v>
          </cell>
          <cell r="AC86">
            <v>985610.74775309605</v>
          </cell>
          <cell r="AP86">
            <v>39052</v>
          </cell>
          <cell r="AQ86">
            <v>71201</v>
          </cell>
          <cell r="AR86">
            <v>34405</v>
          </cell>
          <cell r="AS86">
            <v>25915</v>
          </cell>
          <cell r="AT86">
            <v>27167</v>
          </cell>
          <cell r="AU86">
            <v>34879</v>
          </cell>
          <cell r="AV86">
            <v>6856</v>
          </cell>
          <cell r="AW86">
            <v>10201</v>
          </cell>
          <cell r="AY86">
            <v>39052</v>
          </cell>
          <cell r="AZ86">
            <v>8624</v>
          </cell>
          <cell r="BA86">
            <v>4549</v>
          </cell>
          <cell r="BB86">
            <v>3783</v>
          </cell>
          <cell r="BC86">
            <v>5812</v>
          </cell>
          <cell r="BD86">
            <v>5328</v>
          </cell>
          <cell r="BE86">
            <v>1337</v>
          </cell>
          <cell r="BF86">
            <v>1786</v>
          </cell>
          <cell r="BZ86">
            <v>39052</v>
          </cell>
          <cell r="CA86">
            <v>586</v>
          </cell>
          <cell r="CB86">
            <v>628</v>
          </cell>
          <cell r="CC86">
            <v>822</v>
          </cell>
          <cell r="CD86">
            <v>1015</v>
          </cell>
        </row>
        <row r="87">
          <cell r="A87">
            <v>39083</v>
          </cell>
          <cell r="B87">
            <v>85</v>
          </cell>
          <cell r="C87">
            <v>8418069.1649607457</v>
          </cell>
          <cell r="D87">
            <v>4208379.461874634</v>
          </cell>
          <cell r="E87">
            <v>3348399.9895851696</v>
          </cell>
          <cell r="F87">
            <v>3545945.3835794516</v>
          </cell>
          <cell r="G87">
            <v>4785039.0754854735</v>
          </cell>
          <cell r="H87">
            <v>865417.17696651747</v>
          </cell>
          <cell r="I87">
            <v>1246958.7475480093</v>
          </cell>
          <cell r="V87">
            <v>39083</v>
          </cell>
          <cell r="W87">
            <v>4085526.070948279</v>
          </cell>
          <cell r="X87">
            <v>2742749.8013918023</v>
          </cell>
          <cell r="Y87">
            <v>2898327.5705936919</v>
          </cell>
          <cell r="Z87">
            <v>4273778.5570662264</v>
          </cell>
          <cell r="AA87">
            <v>2926494.4790876778</v>
          </cell>
          <cell r="AB87">
            <v>847681.86029203702</v>
          </cell>
          <cell r="AC87">
            <v>1292417.660620285</v>
          </cell>
          <cell r="AP87">
            <v>39083</v>
          </cell>
          <cell r="AQ87">
            <v>71482</v>
          </cell>
          <cell r="AR87">
            <v>34503</v>
          </cell>
          <cell r="AS87">
            <v>26106</v>
          </cell>
          <cell r="AT87">
            <v>27305</v>
          </cell>
          <cell r="AU87">
            <v>35141</v>
          </cell>
          <cell r="AV87">
            <v>6886</v>
          </cell>
          <cell r="AW87">
            <v>10279</v>
          </cell>
          <cell r="AY87">
            <v>39083</v>
          </cell>
          <cell r="AZ87">
            <v>8642</v>
          </cell>
          <cell r="BA87">
            <v>4576</v>
          </cell>
          <cell r="BB87">
            <v>3814</v>
          </cell>
          <cell r="BC87">
            <v>5829</v>
          </cell>
          <cell r="BD87">
            <v>5391</v>
          </cell>
          <cell r="BE87">
            <v>1339</v>
          </cell>
          <cell r="BF87">
            <v>1794</v>
          </cell>
          <cell r="BZ87">
            <v>39083</v>
          </cell>
          <cell r="CA87">
            <v>731</v>
          </cell>
          <cell r="CB87">
            <v>661</v>
          </cell>
          <cell r="CC87">
            <v>866.5</v>
          </cell>
          <cell r="CD87">
            <v>997</v>
          </cell>
          <cell r="CE87">
            <v>952.5</v>
          </cell>
          <cell r="CF87">
            <v>1126.5</v>
          </cell>
          <cell r="CG87">
            <v>908.5</v>
          </cell>
        </row>
        <row r="88">
          <cell r="A88">
            <v>39114</v>
          </cell>
          <cell r="B88">
            <v>86</v>
          </cell>
          <cell r="C88">
            <v>6125731.690340234</v>
          </cell>
          <cell r="D88">
            <v>2773984.8980868468</v>
          </cell>
          <cell r="E88">
            <v>2368513.2871029582</v>
          </cell>
          <cell r="F88">
            <v>2648830.124469961</v>
          </cell>
          <cell r="G88">
            <v>3532613.6265813801</v>
          </cell>
          <cell r="H88">
            <v>570986.97477022128</v>
          </cell>
          <cell r="I88">
            <v>873310.39864839846</v>
          </cell>
          <cell r="V88">
            <v>39114</v>
          </cell>
          <cell r="W88">
            <v>3036435.3208344672</v>
          </cell>
          <cell r="X88">
            <v>1898805.4044576865</v>
          </cell>
          <cell r="Y88">
            <v>2129786.6521726786</v>
          </cell>
          <cell r="Z88">
            <v>3035576.6225351682</v>
          </cell>
          <cell r="AA88">
            <v>2040117.4610829458</v>
          </cell>
          <cell r="AB88">
            <v>527730.29259588639</v>
          </cell>
          <cell r="AC88">
            <v>800992.2463211678</v>
          </cell>
          <cell r="AP88">
            <v>39114</v>
          </cell>
          <cell r="AQ88">
            <v>71646</v>
          </cell>
          <cell r="AR88">
            <v>34525</v>
          </cell>
          <cell r="AS88">
            <v>26185</v>
          </cell>
          <cell r="AT88">
            <v>27310</v>
          </cell>
          <cell r="AU88">
            <v>35310</v>
          </cell>
          <cell r="AV88">
            <v>6890</v>
          </cell>
          <cell r="AW88">
            <v>10315</v>
          </cell>
          <cell r="AY88">
            <v>39114</v>
          </cell>
          <cell r="AZ88">
            <v>8647</v>
          </cell>
          <cell r="BA88">
            <v>4578</v>
          </cell>
          <cell r="BB88">
            <v>3836</v>
          </cell>
          <cell r="BC88">
            <v>5833</v>
          </cell>
          <cell r="BD88">
            <v>5389</v>
          </cell>
          <cell r="BE88">
            <v>1343</v>
          </cell>
          <cell r="BF88">
            <v>1790</v>
          </cell>
          <cell r="BZ88">
            <v>39114</v>
          </cell>
          <cell r="CA88">
            <v>503.5</v>
          </cell>
          <cell r="CB88">
            <v>469.25</v>
          </cell>
          <cell r="CC88">
            <v>566.5</v>
          </cell>
          <cell r="CD88">
            <v>679</v>
          </cell>
          <cell r="CE88">
            <v>667</v>
          </cell>
          <cell r="CF88">
            <v>714.5</v>
          </cell>
          <cell r="CG88">
            <v>607</v>
          </cell>
        </row>
        <row r="89">
          <cell r="A89">
            <v>39142</v>
          </cell>
          <cell r="B89">
            <v>87</v>
          </cell>
          <cell r="C89">
            <v>5446011.5746280076</v>
          </cell>
          <cell r="D89">
            <v>2548731.9150795368</v>
          </cell>
          <cell r="E89">
            <v>1616817.2092804827</v>
          </cell>
          <cell r="F89">
            <v>1898247.3010119731</v>
          </cell>
          <cell r="G89">
            <v>2606746.1552468939</v>
          </cell>
          <cell r="H89">
            <v>387662.24581602484</v>
          </cell>
          <cell r="I89">
            <v>549151.59893708152</v>
          </cell>
          <cell r="V89">
            <v>39142</v>
          </cell>
          <cell r="W89">
            <v>2589624.1717755902</v>
          </cell>
          <cell r="X89">
            <v>1699513.1873014823</v>
          </cell>
          <cell r="Y89">
            <v>1357922.655476291</v>
          </cell>
          <cell r="Z89">
            <v>2153461.9854466366</v>
          </cell>
          <cell r="AA89">
            <v>1687274.1489312325</v>
          </cell>
          <cell r="AB89">
            <v>373884.08055969793</v>
          </cell>
          <cell r="AC89">
            <v>584919.77050906955</v>
          </cell>
          <cell r="AP89">
            <v>39142</v>
          </cell>
          <cell r="AQ89">
            <v>71720</v>
          </cell>
          <cell r="AR89">
            <v>34543</v>
          </cell>
          <cell r="AS89">
            <v>26199</v>
          </cell>
          <cell r="AT89">
            <v>27136</v>
          </cell>
          <cell r="AU89">
            <v>35404</v>
          </cell>
          <cell r="AV89">
            <v>6872</v>
          </cell>
          <cell r="AW89">
            <v>10255</v>
          </cell>
          <cell r="AY89">
            <v>39142</v>
          </cell>
          <cell r="AZ89">
            <v>8653</v>
          </cell>
          <cell r="BA89">
            <v>4576</v>
          </cell>
          <cell r="BB89">
            <v>3851</v>
          </cell>
          <cell r="BC89">
            <v>5823</v>
          </cell>
          <cell r="BD89">
            <v>5437</v>
          </cell>
          <cell r="BE89">
            <v>1341</v>
          </cell>
          <cell r="BF89">
            <v>1786</v>
          </cell>
          <cell r="BZ89">
            <v>39142</v>
          </cell>
          <cell r="CA89">
            <v>454.5</v>
          </cell>
          <cell r="CB89">
            <v>404.25</v>
          </cell>
          <cell r="CC89">
            <v>351.5</v>
          </cell>
          <cell r="CD89">
            <v>482.5</v>
          </cell>
          <cell r="CE89">
            <v>521.5</v>
          </cell>
          <cell r="CF89">
            <v>587</v>
          </cell>
          <cell r="CG89">
            <v>424</v>
          </cell>
        </row>
        <row r="90">
          <cell r="A90">
            <v>39173</v>
          </cell>
          <cell r="B90">
            <v>88</v>
          </cell>
          <cell r="C90">
            <v>4509634.3547560526</v>
          </cell>
          <cell r="D90">
            <v>2133585.2622114327</v>
          </cell>
          <cell r="E90">
            <v>1113941.0298751718</v>
          </cell>
          <cell r="F90">
            <v>1207255.3531573424</v>
          </cell>
          <cell r="G90">
            <v>2151356.3067022609</v>
          </cell>
          <cell r="H90">
            <v>295935.44283799647</v>
          </cell>
          <cell r="I90">
            <v>401267.25045974279</v>
          </cell>
          <cell r="V90">
            <v>39173</v>
          </cell>
          <cell r="W90">
            <v>2248267.459834429</v>
          </cell>
          <cell r="X90">
            <v>1452946.8747431126</v>
          </cell>
          <cell r="Y90">
            <v>1000604.927140762</v>
          </cell>
          <cell r="Z90">
            <v>1500742.7382816963</v>
          </cell>
          <cell r="AA90">
            <v>1303103.2290349775</v>
          </cell>
          <cell r="AB90">
            <v>285988.43971420743</v>
          </cell>
          <cell r="AC90">
            <v>438342.33125081519</v>
          </cell>
          <cell r="AP90">
            <v>39173</v>
          </cell>
          <cell r="AQ90">
            <v>71777</v>
          </cell>
          <cell r="AR90">
            <v>34512</v>
          </cell>
          <cell r="AS90">
            <v>26180</v>
          </cell>
          <cell r="AT90">
            <v>26768</v>
          </cell>
          <cell r="AU90">
            <v>35378</v>
          </cell>
          <cell r="AV90">
            <v>6801</v>
          </cell>
          <cell r="AW90">
            <v>10159</v>
          </cell>
          <cell r="AY90">
            <v>39173</v>
          </cell>
          <cell r="AZ90">
            <v>8652</v>
          </cell>
          <cell r="BA90">
            <v>4577</v>
          </cell>
          <cell r="BB90">
            <v>3859</v>
          </cell>
          <cell r="BC90">
            <v>5787</v>
          </cell>
          <cell r="BD90">
            <v>5452</v>
          </cell>
          <cell r="BE90">
            <v>1337</v>
          </cell>
          <cell r="BF90">
            <v>1774</v>
          </cell>
          <cell r="BZ90">
            <v>39173</v>
          </cell>
          <cell r="CA90">
            <v>371</v>
          </cell>
          <cell r="CB90">
            <v>315.5</v>
          </cell>
          <cell r="CC90">
            <v>234</v>
          </cell>
          <cell r="CD90">
            <v>340</v>
          </cell>
          <cell r="CE90">
            <v>486</v>
          </cell>
          <cell r="CF90">
            <v>493.5</v>
          </cell>
          <cell r="CG90">
            <v>318</v>
          </cell>
        </row>
        <row r="91">
          <cell r="A91">
            <v>39203</v>
          </cell>
          <cell r="B91">
            <v>89</v>
          </cell>
          <cell r="C91">
            <v>2396129.6900850451</v>
          </cell>
          <cell r="D91">
            <v>1212346.4032369934</v>
          </cell>
          <cell r="E91">
            <v>529410.85680332175</v>
          </cell>
          <cell r="F91">
            <v>582342.04987463984</v>
          </cell>
          <cell r="G91">
            <v>1369485.1532785133</v>
          </cell>
          <cell r="H91">
            <v>152230.5088324286</v>
          </cell>
          <cell r="I91">
            <v>204702.33788905793</v>
          </cell>
          <cell r="V91">
            <v>39203</v>
          </cell>
          <cell r="W91">
            <v>1324430.4308257233</v>
          </cell>
          <cell r="X91">
            <v>938289.44336494291</v>
          </cell>
          <cell r="Y91">
            <v>580032.50527990889</v>
          </cell>
          <cell r="Z91">
            <v>899402.62052942486</v>
          </cell>
          <cell r="AA91">
            <v>955886.5410505652</v>
          </cell>
          <cell r="AB91">
            <v>185032.34510222703</v>
          </cell>
          <cell r="AC91">
            <v>254146.1138472078</v>
          </cell>
          <cell r="AP91">
            <v>39203</v>
          </cell>
          <cell r="AQ91">
            <v>71879</v>
          </cell>
          <cell r="AR91">
            <v>34501</v>
          </cell>
          <cell r="AS91">
            <v>26123</v>
          </cell>
          <cell r="AT91">
            <v>26467</v>
          </cell>
          <cell r="AU91">
            <v>35558</v>
          </cell>
          <cell r="AV91">
            <v>6743</v>
          </cell>
          <cell r="AW91">
            <v>10055</v>
          </cell>
          <cell r="AY91">
            <v>39203</v>
          </cell>
          <cell r="AZ91">
            <v>8657</v>
          </cell>
          <cell r="BA91">
            <v>4566</v>
          </cell>
          <cell r="BB91">
            <v>3879</v>
          </cell>
          <cell r="BC91">
            <v>5760</v>
          </cell>
          <cell r="BD91">
            <v>5438</v>
          </cell>
          <cell r="BE91">
            <v>1332</v>
          </cell>
          <cell r="BF91">
            <v>1770</v>
          </cell>
          <cell r="BZ91">
            <v>39203</v>
          </cell>
          <cell r="CA91">
            <v>215</v>
          </cell>
          <cell r="CB91">
            <v>166.5</v>
          </cell>
          <cell r="CC91">
            <v>60.5</v>
          </cell>
          <cell r="CD91">
            <v>101.5</v>
          </cell>
          <cell r="CE91">
            <v>238</v>
          </cell>
          <cell r="CF91">
            <v>231</v>
          </cell>
          <cell r="CG91">
            <v>106</v>
          </cell>
        </row>
        <row r="92">
          <cell r="A92">
            <v>39234</v>
          </cell>
          <cell r="B92">
            <v>90</v>
          </cell>
          <cell r="C92">
            <v>1723239.6186996512</v>
          </cell>
          <cell r="D92">
            <v>795016.83665128762</v>
          </cell>
          <cell r="E92">
            <v>369286.0470059748</v>
          </cell>
          <cell r="F92">
            <v>326852.49764308642</v>
          </cell>
          <cell r="G92">
            <v>745298.97416033177</v>
          </cell>
          <cell r="H92">
            <v>73440.349255363981</v>
          </cell>
          <cell r="I92">
            <v>106841.67658430421</v>
          </cell>
          <cell r="V92">
            <v>39234</v>
          </cell>
          <cell r="W92">
            <v>1022040.4571854535</v>
          </cell>
          <cell r="X92">
            <v>711876.94963505655</v>
          </cell>
          <cell r="Y92">
            <v>464830.08890923974</v>
          </cell>
          <cell r="Z92">
            <v>610792.50427025021</v>
          </cell>
          <cell r="AA92">
            <v>630904.23796772561</v>
          </cell>
          <cell r="AB92">
            <v>136607.35202754839</v>
          </cell>
          <cell r="AC92">
            <v>202613.41000472594</v>
          </cell>
          <cell r="AP92">
            <v>39234</v>
          </cell>
          <cell r="AQ92">
            <v>71832</v>
          </cell>
          <cell r="AR92">
            <v>34400</v>
          </cell>
          <cell r="AS92">
            <v>26161</v>
          </cell>
          <cell r="AT92">
            <v>26125</v>
          </cell>
          <cell r="AU92">
            <v>35564</v>
          </cell>
          <cell r="AV92">
            <v>6696</v>
          </cell>
          <cell r="AW92">
            <v>10000</v>
          </cell>
          <cell r="AY92">
            <v>39234</v>
          </cell>
          <cell r="AZ92">
            <v>8648</v>
          </cell>
          <cell r="BA92">
            <v>4558</v>
          </cell>
          <cell r="BB92">
            <v>3866</v>
          </cell>
          <cell r="BC92">
            <v>5736</v>
          </cell>
          <cell r="BD92">
            <v>5440</v>
          </cell>
          <cell r="BE92">
            <v>1328</v>
          </cell>
          <cell r="BF92">
            <v>1761</v>
          </cell>
          <cell r="BZ92">
            <v>39234</v>
          </cell>
          <cell r="CA92">
            <v>93.5</v>
          </cell>
          <cell r="CB92">
            <v>69.5</v>
          </cell>
          <cell r="CC92">
            <v>5.5</v>
          </cell>
          <cell r="CD92">
            <v>32.5</v>
          </cell>
          <cell r="CE92">
            <v>111</v>
          </cell>
          <cell r="CF92">
            <v>84</v>
          </cell>
          <cell r="CG92">
            <v>12.5</v>
          </cell>
        </row>
        <row r="93">
          <cell r="A93">
            <v>39264</v>
          </cell>
          <cell r="B93">
            <v>91</v>
          </cell>
          <cell r="C93">
            <v>1403620.2678980432</v>
          </cell>
          <cell r="D93">
            <v>599091.35571318818</v>
          </cell>
          <cell r="E93">
            <v>318338.47091547702</v>
          </cell>
          <cell r="F93">
            <v>281592.9054732917</v>
          </cell>
          <cell r="G93">
            <v>630421.17033687374</v>
          </cell>
          <cell r="H93">
            <v>56859.597070391304</v>
          </cell>
          <cell r="I93">
            <v>93675.232592734988</v>
          </cell>
          <cell r="V93">
            <v>39264</v>
          </cell>
          <cell r="W93">
            <v>879383.23554649623</v>
          </cell>
          <cell r="X93">
            <v>621737.24552674801</v>
          </cell>
          <cell r="Y93">
            <v>416933.99860136723</v>
          </cell>
          <cell r="Z93">
            <v>567654.52032538853</v>
          </cell>
          <cell r="AA93">
            <v>523788.71352604451</v>
          </cell>
          <cell r="AB93">
            <v>110048.75265121859</v>
          </cell>
          <cell r="AC93">
            <v>177728.53382273694</v>
          </cell>
          <cell r="AP93">
            <v>39264</v>
          </cell>
          <cell r="AQ93">
            <v>71661</v>
          </cell>
          <cell r="AR93">
            <v>34297</v>
          </cell>
          <cell r="AS93">
            <v>26173</v>
          </cell>
          <cell r="AT93">
            <v>25960</v>
          </cell>
          <cell r="AU93">
            <v>35543</v>
          </cell>
          <cell r="AV93">
            <v>6656</v>
          </cell>
          <cell r="AW93">
            <v>9925</v>
          </cell>
          <cell r="AY93">
            <v>39264</v>
          </cell>
          <cell r="AZ93">
            <v>8621</v>
          </cell>
          <cell r="BA93">
            <v>4552</v>
          </cell>
          <cell r="BB93">
            <v>3855</v>
          </cell>
          <cell r="BC93">
            <v>5721</v>
          </cell>
          <cell r="BD93">
            <v>5437</v>
          </cell>
          <cell r="BE93">
            <v>1320</v>
          </cell>
          <cell r="BF93">
            <v>1756</v>
          </cell>
          <cell r="BZ93">
            <v>39264</v>
          </cell>
          <cell r="CA93">
            <v>2</v>
          </cell>
          <cell r="CB93">
            <v>0.5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</row>
        <row r="94">
          <cell r="A94">
            <v>39295</v>
          </cell>
          <cell r="B94">
            <v>92</v>
          </cell>
          <cell r="C94">
            <v>1355515.4889962783</v>
          </cell>
          <cell r="D94">
            <v>614900.06774993544</v>
          </cell>
          <cell r="E94">
            <v>333328.22586439899</v>
          </cell>
          <cell r="F94">
            <v>307800.21738938737</v>
          </cell>
          <cell r="G94">
            <v>720354.40737805446</v>
          </cell>
          <cell r="H94">
            <v>64563.558488830422</v>
          </cell>
          <cell r="I94">
            <v>102561.03413311507</v>
          </cell>
          <cell r="V94">
            <v>39295</v>
          </cell>
          <cell r="W94">
            <v>963497.89178685867</v>
          </cell>
          <cell r="X94">
            <v>680905.19355925033</v>
          </cell>
          <cell r="Y94">
            <v>494357.2537493204</v>
          </cell>
          <cell r="Z94">
            <v>654348.6609045706</v>
          </cell>
          <cell r="AA94">
            <v>603240.82039030222</v>
          </cell>
          <cell r="AB94">
            <v>167241.33751456026</v>
          </cell>
          <cell r="AC94">
            <v>194164.84209513749</v>
          </cell>
          <cell r="AP94">
            <v>39295</v>
          </cell>
          <cell r="AQ94">
            <v>71749</v>
          </cell>
          <cell r="AR94">
            <v>34347</v>
          </cell>
          <cell r="AS94">
            <v>26272</v>
          </cell>
          <cell r="AT94">
            <v>25907</v>
          </cell>
          <cell r="AU94">
            <v>35633</v>
          </cell>
          <cell r="AV94">
            <v>6635</v>
          </cell>
          <cell r="AW94">
            <v>9909</v>
          </cell>
          <cell r="AY94">
            <v>39295</v>
          </cell>
          <cell r="AZ94">
            <v>8634</v>
          </cell>
          <cell r="BA94">
            <v>4542</v>
          </cell>
          <cell r="BB94">
            <v>3852</v>
          </cell>
          <cell r="BC94">
            <v>5705</v>
          </cell>
          <cell r="BD94">
            <v>5451</v>
          </cell>
          <cell r="BE94">
            <v>1319</v>
          </cell>
          <cell r="BF94">
            <v>1755</v>
          </cell>
          <cell r="BZ94">
            <v>39295</v>
          </cell>
          <cell r="CA94">
            <v>16.5</v>
          </cell>
          <cell r="CB94">
            <v>0.5</v>
          </cell>
          <cell r="CC94">
            <v>0</v>
          </cell>
          <cell r="CD94">
            <v>0</v>
          </cell>
          <cell r="CE94">
            <v>11.5</v>
          </cell>
          <cell r="CF94">
            <v>23.5</v>
          </cell>
          <cell r="CG94">
            <v>0.5</v>
          </cell>
        </row>
        <row r="95">
          <cell r="A95">
            <v>39326</v>
          </cell>
          <cell r="B95">
            <v>93</v>
          </cell>
          <cell r="C95">
            <v>1963123.4410981589</v>
          </cell>
          <cell r="D95">
            <v>856897.1380882872</v>
          </cell>
          <cell r="E95">
            <v>458700.82727704034</v>
          </cell>
          <cell r="F95">
            <v>395683.59353651351</v>
          </cell>
          <cell r="G95">
            <v>903734.46132106264</v>
          </cell>
          <cell r="H95">
            <v>87313.910527235697</v>
          </cell>
          <cell r="I95">
            <v>145680.62815170159</v>
          </cell>
          <cell r="V95">
            <v>39326</v>
          </cell>
          <cell r="W95">
            <v>1223571.3777581872</v>
          </cell>
          <cell r="X95">
            <v>818522.99870298081</v>
          </cell>
          <cell r="Y95">
            <v>566749.46400475246</v>
          </cell>
          <cell r="Z95">
            <v>847783.15953407937</v>
          </cell>
          <cell r="AA95">
            <v>756127.28830495663</v>
          </cell>
          <cell r="AB95">
            <v>171687.37209732845</v>
          </cell>
          <cell r="AC95">
            <v>260332.33959771501</v>
          </cell>
          <cell r="AP95">
            <v>39326</v>
          </cell>
          <cell r="AQ95">
            <v>71829</v>
          </cell>
          <cell r="AR95">
            <v>34406</v>
          </cell>
          <cell r="AS95">
            <v>26360</v>
          </cell>
          <cell r="AT95">
            <v>25886</v>
          </cell>
          <cell r="AU95">
            <v>35751</v>
          </cell>
          <cell r="AV95">
            <v>6638</v>
          </cell>
          <cell r="AW95">
            <v>9917</v>
          </cell>
          <cell r="AY95">
            <v>39326</v>
          </cell>
          <cell r="AZ95">
            <v>8633</v>
          </cell>
          <cell r="BA95">
            <v>4531</v>
          </cell>
          <cell r="BB95">
            <v>3846</v>
          </cell>
          <cell r="BC95">
            <v>5714</v>
          </cell>
          <cell r="BD95">
            <v>5454</v>
          </cell>
          <cell r="BE95">
            <v>1323</v>
          </cell>
          <cell r="BF95">
            <v>1753</v>
          </cell>
          <cell r="BZ95">
            <v>39326</v>
          </cell>
          <cell r="CA95">
            <v>136</v>
          </cell>
          <cell r="CB95">
            <v>67</v>
          </cell>
          <cell r="CC95">
            <v>22.5</v>
          </cell>
          <cell r="CD95">
            <v>86.5</v>
          </cell>
          <cell r="CE95">
            <v>170</v>
          </cell>
          <cell r="CF95">
            <v>186.5</v>
          </cell>
          <cell r="CG95">
            <v>62.5</v>
          </cell>
        </row>
        <row r="96">
          <cell r="A96">
            <v>39356</v>
          </cell>
          <cell r="B96">
            <v>94</v>
          </cell>
          <cell r="C96">
            <v>4548843.1494343923</v>
          </cell>
          <cell r="D96">
            <v>2141158.2528254227</v>
          </cell>
          <cell r="E96">
            <v>866683.66629118193</v>
          </cell>
          <cell r="F96">
            <v>888977.93144900328</v>
          </cell>
          <cell r="G96">
            <v>2386156.116305205</v>
          </cell>
          <cell r="H96">
            <v>322741.48025105149</v>
          </cell>
          <cell r="I96">
            <v>349859.40344374342</v>
          </cell>
          <cell r="V96">
            <v>39356</v>
          </cell>
          <cell r="W96">
            <v>2095998.9005809934</v>
          </cell>
          <cell r="X96">
            <v>1392175.5545076751</v>
          </cell>
          <cell r="Y96">
            <v>922493.17472212634</v>
          </cell>
          <cell r="Z96">
            <v>1449068.370189205</v>
          </cell>
          <cell r="AA96">
            <v>1319974.2205780065</v>
          </cell>
          <cell r="AB96">
            <v>305690.19717148709</v>
          </cell>
          <cell r="AC96">
            <v>378708.58225050644</v>
          </cell>
          <cell r="AP96">
            <v>39356</v>
          </cell>
          <cell r="AQ96">
            <v>72417</v>
          </cell>
          <cell r="AR96">
            <v>34718</v>
          </cell>
          <cell r="AS96">
            <v>26656</v>
          </cell>
          <cell r="AT96">
            <v>26316</v>
          </cell>
          <cell r="AU96">
            <v>36119</v>
          </cell>
          <cell r="AV96">
            <v>6734</v>
          </cell>
          <cell r="AW96">
            <v>10070</v>
          </cell>
          <cell r="AY96">
            <v>39356</v>
          </cell>
          <cell r="AZ96">
            <v>8691</v>
          </cell>
          <cell r="BA96">
            <v>4540</v>
          </cell>
          <cell r="BB96">
            <v>3874</v>
          </cell>
          <cell r="BC96">
            <v>5753</v>
          </cell>
          <cell r="BD96">
            <v>5483</v>
          </cell>
          <cell r="BE96">
            <v>1327</v>
          </cell>
          <cell r="BF96">
            <v>1762</v>
          </cell>
          <cell r="BZ96">
            <v>39356</v>
          </cell>
          <cell r="CA96">
            <v>338.5</v>
          </cell>
          <cell r="CB96">
            <v>287</v>
          </cell>
          <cell r="CC96">
            <v>239.5</v>
          </cell>
          <cell r="CD96">
            <v>400.5</v>
          </cell>
          <cell r="CE96">
            <v>455.5</v>
          </cell>
          <cell r="CF96">
            <v>539</v>
          </cell>
          <cell r="CG96">
            <v>321.5</v>
          </cell>
        </row>
        <row r="97">
          <cell r="A97">
            <v>39387</v>
          </cell>
          <cell r="B97">
            <v>95</v>
          </cell>
          <cell r="C97">
            <v>7515301.2972033173</v>
          </cell>
          <cell r="D97">
            <v>3794870.1229377249</v>
          </cell>
          <cell r="E97">
            <v>2111229.8281518361</v>
          </cell>
          <cell r="F97">
            <v>2159613.7517071217</v>
          </cell>
          <cell r="G97">
            <v>3742716.8058178611</v>
          </cell>
          <cell r="H97">
            <v>613473.19214013545</v>
          </cell>
          <cell r="I97">
            <v>884052.00204200333</v>
          </cell>
          <cell r="V97">
            <v>39387</v>
          </cell>
          <cell r="W97">
            <v>3439486.3879644489</v>
          </cell>
          <cell r="X97">
            <v>2320578.4352413379</v>
          </cell>
          <cell r="Y97">
            <v>1841564.4783168444</v>
          </cell>
          <cell r="Z97">
            <v>2689875.6984773688</v>
          </cell>
          <cell r="AA97">
            <v>2130961.729532158</v>
          </cell>
          <cell r="AB97">
            <v>542553.67311406357</v>
          </cell>
          <cell r="AC97">
            <v>885762.59735377855</v>
          </cell>
          <cell r="AP97">
            <v>39387</v>
          </cell>
          <cell r="AQ97">
            <v>72842</v>
          </cell>
          <cell r="AR97">
            <v>34973</v>
          </cell>
          <cell r="AS97">
            <v>26988</v>
          </cell>
          <cell r="AT97">
            <v>26970</v>
          </cell>
          <cell r="AU97">
            <v>36339</v>
          </cell>
          <cell r="AV97">
            <v>6841</v>
          </cell>
          <cell r="AW97">
            <v>10235</v>
          </cell>
          <cell r="AY97">
            <v>39387</v>
          </cell>
          <cell r="AZ97">
            <v>8746</v>
          </cell>
          <cell r="BA97">
            <v>4568</v>
          </cell>
          <cell r="BB97">
            <v>3914</v>
          </cell>
          <cell r="BC97">
            <v>5811</v>
          </cell>
          <cell r="BD97">
            <v>5587</v>
          </cell>
          <cell r="BE97">
            <v>1345</v>
          </cell>
          <cell r="BF97">
            <v>1783</v>
          </cell>
          <cell r="BZ97">
            <v>39387</v>
          </cell>
          <cell r="CA97">
            <v>557</v>
          </cell>
          <cell r="CB97">
            <v>487</v>
          </cell>
          <cell r="CC97">
            <v>549</v>
          </cell>
          <cell r="CD97">
            <v>684.5</v>
          </cell>
          <cell r="CE97">
            <v>656</v>
          </cell>
          <cell r="CF97">
            <v>840.5</v>
          </cell>
          <cell r="CG97">
            <v>614.5</v>
          </cell>
        </row>
        <row r="98">
          <cell r="A98">
            <v>39417</v>
          </cell>
          <cell r="B98">
            <v>96</v>
          </cell>
          <cell r="C98">
            <v>8330954.2770610712</v>
          </cell>
          <cell r="D98">
            <v>3882162.8015150498</v>
          </cell>
          <cell r="E98">
            <v>2725223.66880546</v>
          </cell>
          <cell r="F98">
            <v>3091471.252618419</v>
          </cell>
          <cell r="G98">
            <v>4398599.1366212294</v>
          </cell>
          <cell r="H98">
            <v>709527.00896832906</v>
          </cell>
          <cell r="I98">
            <v>977011.85441044113</v>
          </cell>
          <cell r="V98">
            <v>39417</v>
          </cell>
          <cell r="W98">
            <v>3883609.277650726</v>
          </cell>
          <cell r="X98">
            <v>2469208.9835210247</v>
          </cell>
          <cell r="Y98">
            <v>2237559.9312559897</v>
          </cell>
          <cell r="Z98">
            <v>3576707.80757226</v>
          </cell>
          <cell r="AA98">
            <v>2458802.8933261107</v>
          </cell>
          <cell r="AB98">
            <v>642106.13747191813</v>
          </cell>
          <cell r="AC98">
            <v>968949.96920197131</v>
          </cell>
          <cell r="AP98">
            <v>39417</v>
          </cell>
          <cell r="AQ98">
            <v>73154</v>
          </cell>
          <cell r="AR98">
            <v>35124</v>
          </cell>
          <cell r="AS98">
            <v>27188</v>
          </cell>
          <cell r="AT98">
            <v>27316</v>
          </cell>
          <cell r="AU98">
            <v>36509</v>
          </cell>
          <cell r="AV98">
            <v>6918</v>
          </cell>
          <cell r="AW98">
            <v>10342</v>
          </cell>
          <cell r="AY98">
            <v>39417</v>
          </cell>
          <cell r="AZ98">
            <v>8827</v>
          </cell>
          <cell r="BA98">
            <v>4596</v>
          </cell>
          <cell r="BB98">
            <v>3957</v>
          </cell>
          <cell r="BC98">
            <v>5878</v>
          </cell>
          <cell r="BD98">
            <v>5665</v>
          </cell>
          <cell r="BE98">
            <v>1349</v>
          </cell>
          <cell r="BF98">
            <v>1797</v>
          </cell>
          <cell r="BZ98">
            <v>39417</v>
          </cell>
          <cell r="CA98">
            <v>669.5</v>
          </cell>
          <cell r="CB98">
            <v>662.125</v>
          </cell>
          <cell r="CC98">
            <v>673.5</v>
          </cell>
          <cell r="CD98">
            <v>900.5</v>
          </cell>
          <cell r="CE98">
            <v>857.5</v>
          </cell>
          <cell r="CF98">
            <v>1089.5</v>
          </cell>
          <cell r="CG98">
            <v>757</v>
          </cell>
        </row>
        <row r="99">
          <cell r="A99">
            <v>39448</v>
          </cell>
          <cell r="B99">
            <v>97</v>
          </cell>
          <cell r="C99">
            <v>9058085.9726467878</v>
          </cell>
          <cell r="D99">
            <v>4438732.6769054327</v>
          </cell>
          <cell r="E99">
            <v>3131206.6209919467</v>
          </cell>
          <cell r="F99">
            <v>3388389.7294558319</v>
          </cell>
          <cell r="G99">
            <v>5321488.4508560048</v>
          </cell>
          <cell r="H99">
            <v>910355.67026632233</v>
          </cell>
          <cell r="I99">
            <v>1158634.8788776726</v>
          </cell>
          <cell r="V99">
            <v>39448</v>
          </cell>
          <cell r="W99">
            <v>4257937.5236812942</v>
          </cell>
          <cell r="X99">
            <v>2833248.0806784774</v>
          </cell>
          <cell r="Y99">
            <v>2593773.6756849503</v>
          </cell>
          <cell r="Z99">
            <v>4002737.7199552786</v>
          </cell>
          <cell r="AA99">
            <v>3146474.8198639872</v>
          </cell>
          <cell r="AB99">
            <v>820839.7387089259</v>
          </cell>
          <cell r="AC99">
            <v>1132151.4414270869</v>
          </cell>
          <cell r="AP99">
            <v>39448</v>
          </cell>
          <cell r="AQ99">
            <v>73392</v>
          </cell>
          <cell r="AR99">
            <v>35268</v>
          </cell>
          <cell r="AS99">
            <v>27336</v>
          </cell>
          <cell r="AT99">
            <v>27427</v>
          </cell>
          <cell r="AU99">
            <v>36596</v>
          </cell>
          <cell r="AV99">
            <v>6959</v>
          </cell>
          <cell r="AW99">
            <v>10392</v>
          </cell>
          <cell r="AY99">
            <v>39448</v>
          </cell>
          <cell r="AZ99">
            <v>8900</v>
          </cell>
          <cell r="BA99">
            <v>4602</v>
          </cell>
          <cell r="BB99">
            <v>3976</v>
          </cell>
          <cell r="BC99">
            <v>5895</v>
          </cell>
          <cell r="BD99">
            <v>5693</v>
          </cell>
          <cell r="BE99">
            <v>1357</v>
          </cell>
          <cell r="BF99">
            <v>1799</v>
          </cell>
          <cell r="BZ99">
            <v>39448</v>
          </cell>
          <cell r="CA99">
            <v>717.5</v>
          </cell>
          <cell r="CB99">
            <v>698</v>
          </cell>
          <cell r="CC99">
            <v>810.625</v>
          </cell>
          <cell r="CD99">
            <v>1019.5</v>
          </cell>
          <cell r="CE99">
            <v>966</v>
          </cell>
          <cell r="CF99">
            <v>1214</v>
          </cell>
          <cell r="CG99">
            <v>884</v>
          </cell>
        </row>
        <row r="100">
          <cell r="A100">
            <v>39479</v>
          </cell>
          <cell r="B100">
            <v>98</v>
          </cell>
          <cell r="C100">
            <v>6805219.545292018</v>
          </cell>
          <cell r="D100">
            <v>3131323.8846017062</v>
          </cell>
          <cell r="E100">
            <v>2358615.8255843716</v>
          </cell>
          <cell r="F100">
            <v>2585547.7445219043</v>
          </cell>
          <cell r="G100">
            <v>3578627.5088858176</v>
          </cell>
          <cell r="H100">
            <v>594810.04598082241</v>
          </cell>
          <cell r="I100">
            <v>776499.4451333601</v>
          </cell>
          <cell r="V100">
            <v>39479</v>
          </cell>
          <cell r="W100">
            <v>3401683.5945813907</v>
          </cell>
          <cell r="X100">
            <v>2095345.8719919706</v>
          </cell>
          <cell r="Y100">
            <v>2125487.0937776612</v>
          </cell>
          <cell r="Z100">
            <v>3132752.4396489775</v>
          </cell>
          <cell r="AA100">
            <v>2332844.7512481972</v>
          </cell>
          <cell r="AB100">
            <v>600935.43082378944</v>
          </cell>
          <cell r="AC100">
            <v>822023.81792801339</v>
          </cell>
          <cell r="AP100">
            <v>39479</v>
          </cell>
          <cell r="AQ100">
            <v>73539</v>
          </cell>
          <cell r="AR100">
            <v>35325</v>
          </cell>
          <cell r="AS100">
            <v>27445</v>
          </cell>
          <cell r="AT100">
            <v>27463</v>
          </cell>
          <cell r="AU100">
            <v>36755</v>
          </cell>
          <cell r="AV100">
            <v>6976</v>
          </cell>
          <cell r="AW100">
            <v>10417</v>
          </cell>
          <cell r="AY100">
            <v>39479</v>
          </cell>
          <cell r="AZ100">
            <v>8973</v>
          </cell>
          <cell r="BA100">
            <v>4611</v>
          </cell>
          <cell r="BB100">
            <v>4001</v>
          </cell>
          <cell r="BC100">
            <v>5924</v>
          </cell>
          <cell r="BD100">
            <v>5749</v>
          </cell>
          <cell r="BE100">
            <v>1352</v>
          </cell>
          <cell r="BF100">
            <v>1808</v>
          </cell>
          <cell r="BZ100">
            <v>39479</v>
          </cell>
          <cell r="CA100">
            <v>552.5</v>
          </cell>
          <cell r="CB100">
            <v>513</v>
          </cell>
          <cell r="CC100">
            <v>518</v>
          </cell>
          <cell r="CD100">
            <v>613.5</v>
          </cell>
          <cell r="CE100">
            <v>656.5</v>
          </cell>
          <cell r="CF100">
            <v>930</v>
          </cell>
          <cell r="CG100">
            <v>558</v>
          </cell>
        </row>
        <row r="101">
          <cell r="A101">
            <v>39508</v>
          </cell>
          <cell r="B101">
            <v>99</v>
          </cell>
          <cell r="C101">
            <v>6697108.7615764281</v>
          </cell>
          <cell r="D101">
            <v>3244524.592689266</v>
          </cell>
          <cell r="E101">
            <v>2207018.1819520076</v>
          </cell>
          <cell r="F101">
            <v>2153181.4637822984</v>
          </cell>
          <cell r="G101">
            <v>3473029.6939493581</v>
          </cell>
          <cell r="H101">
            <v>587786.16900927667</v>
          </cell>
          <cell r="I101">
            <v>757871.13704136538</v>
          </cell>
          <cell r="V101">
            <v>39508</v>
          </cell>
          <cell r="W101">
            <v>3271558.3173505263</v>
          </cell>
          <cell r="X101">
            <v>2133204.8555006282</v>
          </cell>
          <cell r="Y101">
            <v>1825074.8550142795</v>
          </cell>
          <cell r="Z101">
            <v>2491910.9721345659</v>
          </cell>
          <cell r="AA101">
            <v>2090994.8930231093</v>
          </cell>
          <cell r="AB101">
            <v>543464.47965649038</v>
          </cell>
          <cell r="AC101">
            <v>757454.62732040044</v>
          </cell>
          <cell r="AP101">
            <v>39508</v>
          </cell>
          <cell r="AQ101">
            <v>73651</v>
          </cell>
          <cell r="AR101">
            <v>35383</v>
          </cell>
          <cell r="AS101">
            <v>27503</v>
          </cell>
          <cell r="AT101">
            <v>27341</v>
          </cell>
          <cell r="AU101">
            <v>36671</v>
          </cell>
          <cell r="AV101">
            <v>6946</v>
          </cell>
          <cell r="AW101">
            <v>10386</v>
          </cell>
          <cell r="AY101">
            <v>39508</v>
          </cell>
          <cell r="AZ101">
            <v>8973</v>
          </cell>
          <cell r="BA101">
            <v>4604</v>
          </cell>
          <cell r="BB101">
            <v>3991</v>
          </cell>
          <cell r="BC101">
            <v>5904</v>
          </cell>
          <cell r="BD101">
            <v>5746</v>
          </cell>
          <cell r="BE101">
            <v>1348</v>
          </cell>
          <cell r="BF101">
            <v>1798</v>
          </cell>
          <cell r="BZ101">
            <v>39508</v>
          </cell>
          <cell r="CA101">
            <v>579.5</v>
          </cell>
          <cell r="CB101">
            <v>542</v>
          </cell>
          <cell r="CC101">
            <v>498.5</v>
          </cell>
          <cell r="CD101">
            <v>617.5</v>
          </cell>
          <cell r="CE101">
            <v>757</v>
          </cell>
          <cell r="CF101">
            <v>817</v>
          </cell>
          <cell r="CG101">
            <v>567</v>
          </cell>
        </row>
        <row r="102">
          <cell r="A102">
            <v>39539</v>
          </cell>
          <cell r="B102">
            <v>100</v>
          </cell>
          <cell r="C102">
            <v>4898670.6706633577</v>
          </cell>
          <cell r="D102">
            <v>2358763.4329558145</v>
          </cell>
          <cell r="E102">
            <v>1400724.9088105555</v>
          </cell>
          <cell r="F102">
            <v>1415811.9875702728</v>
          </cell>
          <cell r="G102">
            <v>2580950.1305594235</v>
          </cell>
          <cell r="H102">
            <v>365159.42210937286</v>
          </cell>
          <cell r="I102">
            <v>504578.44733120373</v>
          </cell>
          <cell r="V102">
            <v>39539</v>
          </cell>
          <cell r="W102">
            <v>2297338.1068585701</v>
          </cell>
          <cell r="X102">
            <v>1521645.5133489994</v>
          </cell>
          <cell r="Y102">
            <v>1167378.7193223597</v>
          </cell>
          <cell r="Z102">
            <v>1589570.6604700708</v>
          </cell>
          <cell r="AA102">
            <v>1556649.735793103</v>
          </cell>
          <cell r="AB102">
            <v>331346.8909338449</v>
          </cell>
          <cell r="AC102">
            <v>503729.3732730521</v>
          </cell>
          <cell r="AP102">
            <v>39539</v>
          </cell>
          <cell r="AQ102">
            <v>73683</v>
          </cell>
          <cell r="AR102">
            <v>35441</v>
          </cell>
          <cell r="AS102">
            <v>27528</v>
          </cell>
          <cell r="AT102">
            <v>27182</v>
          </cell>
          <cell r="AU102">
            <v>36583</v>
          </cell>
          <cell r="AV102">
            <v>6911</v>
          </cell>
          <cell r="AW102">
            <v>10342</v>
          </cell>
          <cell r="AY102">
            <v>39539</v>
          </cell>
          <cell r="AZ102">
            <v>8948</v>
          </cell>
          <cell r="BA102">
            <v>4615</v>
          </cell>
          <cell r="BB102">
            <v>3976</v>
          </cell>
          <cell r="BC102">
            <v>5875</v>
          </cell>
          <cell r="BD102">
            <v>5768</v>
          </cell>
          <cell r="BE102">
            <v>1346</v>
          </cell>
          <cell r="BF102">
            <v>1798</v>
          </cell>
          <cell r="BZ102">
            <v>39539</v>
          </cell>
          <cell r="CA102">
            <v>458.5</v>
          </cell>
          <cell r="CB102">
            <v>437.5</v>
          </cell>
          <cell r="CC102">
            <v>352.5</v>
          </cell>
          <cell r="CD102">
            <v>486.5</v>
          </cell>
          <cell r="CE102">
            <v>617</v>
          </cell>
          <cell r="CF102">
            <v>656</v>
          </cell>
          <cell r="CG102">
            <v>416</v>
          </cell>
        </row>
        <row r="103">
          <cell r="A103">
            <v>39569</v>
          </cell>
          <cell r="B103">
            <v>101</v>
          </cell>
          <cell r="C103">
            <v>2646730.833057397</v>
          </cell>
          <cell r="D103">
            <v>1319198.1131954351</v>
          </cell>
          <cell r="E103">
            <v>600643.73188833846</v>
          </cell>
          <cell r="F103">
            <v>687964.32185882935</v>
          </cell>
          <cell r="G103">
            <v>1321857.3540082574</v>
          </cell>
          <cell r="H103">
            <v>161338.68927463549</v>
          </cell>
          <cell r="I103">
            <v>218722.95671710715</v>
          </cell>
          <cell r="V103">
            <v>39569</v>
          </cell>
          <cell r="W103">
            <v>1347915.5546178906</v>
          </cell>
          <cell r="X103">
            <v>941242.99306406698</v>
          </cell>
          <cell r="Y103">
            <v>549621.73178282776</v>
          </cell>
          <cell r="Z103">
            <v>858525.72053521452</v>
          </cell>
          <cell r="AA103">
            <v>975654.60223706393</v>
          </cell>
          <cell r="AB103">
            <v>181369.24433711456</v>
          </cell>
          <cell r="AC103">
            <v>254394.15342582151</v>
          </cell>
          <cell r="AP103">
            <v>39569</v>
          </cell>
          <cell r="AQ103">
            <v>73670</v>
          </cell>
          <cell r="AR103">
            <v>35431</v>
          </cell>
          <cell r="AS103">
            <v>27502</v>
          </cell>
          <cell r="AT103">
            <v>26927</v>
          </cell>
          <cell r="AU103">
            <v>36588</v>
          </cell>
          <cell r="AV103">
            <v>6863</v>
          </cell>
          <cell r="AW103">
            <v>10282</v>
          </cell>
          <cell r="AY103">
            <v>39569</v>
          </cell>
          <cell r="AZ103">
            <v>8934</v>
          </cell>
          <cell r="BA103">
            <v>4611</v>
          </cell>
          <cell r="BB103">
            <v>3962</v>
          </cell>
          <cell r="BC103">
            <v>5830</v>
          </cell>
          <cell r="BD103">
            <v>5779</v>
          </cell>
          <cell r="BE103">
            <v>1342</v>
          </cell>
          <cell r="BF103">
            <v>1789</v>
          </cell>
          <cell r="BZ103">
            <v>39569</v>
          </cell>
          <cell r="CA103">
            <v>226.5</v>
          </cell>
          <cell r="CB103">
            <v>174.875</v>
          </cell>
          <cell r="CC103">
            <v>77.5</v>
          </cell>
          <cell r="CD103">
            <v>102</v>
          </cell>
          <cell r="CE103">
            <v>278</v>
          </cell>
          <cell r="CF103">
            <v>279</v>
          </cell>
          <cell r="CG103">
            <v>112</v>
          </cell>
        </row>
        <row r="104">
          <cell r="A104">
            <v>39600</v>
          </cell>
          <cell r="B104">
            <v>102</v>
          </cell>
          <cell r="C104">
            <v>2308959.7962257122</v>
          </cell>
          <cell r="D104">
            <v>1104129.5609875466</v>
          </cell>
          <cell r="E104">
            <v>473153.99667146598</v>
          </cell>
          <cell r="F104">
            <v>411822.64611527516</v>
          </cell>
          <cell r="G104">
            <v>1119819.6278879486</v>
          </cell>
          <cell r="H104">
            <v>107747.43487161132</v>
          </cell>
          <cell r="I104">
            <v>150749.93724044011</v>
          </cell>
          <cell r="V104">
            <v>39600</v>
          </cell>
          <cell r="W104">
            <v>1266762.6586330622</v>
          </cell>
          <cell r="X104">
            <v>891584.6451491405</v>
          </cell>
          <cell r="Y104">
            <v>540061.00511387247</v>
          </cell>
          <cell r="Z104">
            <v>709082.691103925</v>
          </cell>
          <cell r="AA104">
            <v>830487.31008136971</v>
          </cell>
          <cell r="AB104">
            <v>148647.60675638088</v>
          </cell>
          <cell r="AC104">
            <v>229236.08316224939</v>
          </cell>
          <cell r="AP104">
            <v>39600</v>
          </cell>
          <cell r="AQ104">
            <v>73591</v>
          </cell>
          <cell r="AR104">
            <v>35381</v>
          </cell>
          <cell r="AS104">
            <v>27490</v>
          </cell>
          <cell r="AT104">
            <v>26613</v>
          </cell>
          <cell r="AU104">
            <v>36429</v>
          </cell>
          <cell r="AV104">
            <v>6785</v>
          </cell>
          <cell r="AW104">
            <v>10199</v>
          </cell>
          <cell r="AY104">
            <v>39600</v>
          </cell>
          <cell r="AZ104">
            <v>8919</v>
          </cell>
          <cell r="BA104">
            <v>4590</v>
          </cell>
          <cell r="BB104">
            <v>3961</v>
          </cell>
          <cell r="BC104">
            <v>5806</v>
          </cell>
          <cell r="BD104">
            <v>5770</v>
          </cell>
          <cell r="BE104">
            <v>1339</v>
          </cell>
          <cell r="BF104">
            <v>1787</v>
          </cell>
          <cell r="BZ104">
            <v>39600</v>
          </cell>
          <cell r="CA104">
            <v>167.5</v>
          </cell>
          <cell r="CB104">
            <v>137</v>
          </cell>
          <cell r="CC104">
            <v>34.5</v>
          </cell>
          <cell r="CD104">
            <v>52.5</v>
          </cell>
          <cell r="CE104">
            <v>159.5</v>
          </cell>
          <cell r="CF104">
            <v>157</v>
          </cell>
          <cell r="CG104">
            <v>49.5</v>
          </cell>
        </row>
        <row r="105">
          <cell r="A105">
            <v>39630</v>
          </cell>
          <cell r="B105">
            <v>103</v>
          </cell>
          <cell r="C105">
            <v>1511655.0933820903</v>
          </cell>
          <cell r="D105">
            <v>693130.98094033776</v>
          </cell>
          <cell r="E105">
            <v>358636.73239168694</v>
          </cell>
          <cell r="F105">
            <v>305294.19328588492</v>
          </cell>
          <cell r="G105">
            <v>658209.53017799847</v>
          </cell>
          <cell r="H105">
            <v>59240.197991992536</v>
          </cell>
          <cell r="I105">
            <v>99315.271830008976</v>
          </cell>
          <cell r="V105">
            <v>39630</v>
          </cell>
          <cell r="W105">
            <v>1008773.8755375504</v>
          </cell>
          <cell r="X105">
            <v>676612.57185930456</v>
          </cell>
          <cell r="Y105">
            <v>465628.93686443759</v>
          </cell>
          <cell r="Z105">
            <v>620035.61573870736</v>
          </cell>
          <cell r="AA105">
            <v>561559.75257731962</v>
          </cell>
          <cell r="AB105">
            <v>122527.34371622172</v>
          </cell>
          <cell r="AC105">
            <v>167026.90370645869</v>
          </cell>
          <cell r="AP105">
            <v>39630</v>
          </cell>
          <cell r="AQ105">
            <v>73515</v>
          </cell>
          <cell r="AR105">
            <v>35339</v>
          </cell>
          <cell r="AS105">
            <v>27580</v>
          </cell>
          <cell r="AT105">
            <v>26447</v>
          </cell>
          <cell r="AU105">
            <v>36302</v>
          </cell>
          <cell r="AV105">
            <v>6713</v>
          </cell>
          <cell r="AW105">
            <v>10106</v>
          </cell>
          <cell r="AY105">
            <v>39630</v>
          </cell>
          <cell r="AZ105">
            <v>8909</v>
          </cell>
          <cell r="BA105">
            <v>4580</v>
          </cell>
          <cell r="BB105">
            <v>3947</v>
          </cell>
          <cell r="BC105">
            <v>5787</v>
          </cell>
          <cell r="BD105">
            <v>5731</v>
          </cell>
          <cell r="BE105">
            <v>1336</v>
          </cell>
          <cell r="BF105">
            <v>1780</v>
          </cell>
          <cell r="BZ105">
            <v>39630</v>
          </cell>
          <cell r="CA105">
            <v>24</v>
          </cell>
          <cell r="CB105">
            <v>9</v>
          </cell>
          <cell r="CC105">
            <v>0</v>
          </cell>
          <cell r="CD105">
            <v>0</v>
          </cell>
          <cell r="CE105">
            <v>3.5</v>
          </cell>
          <cell r="CF105">
            <v>1</v>
          </cell>
          <cell r="CG105">
            <v>0</v>
          </cell>
        </row>
        <row r="106">
          <cell r="A106">
            <v>39661</v>
          </cell>
          <cell r="B106">
            <v>104</v>
          </cell>
          <cell r="C106">
            <v>1563476.1876119715</v>
          </cell>
          <cell r="D106">
            <v>691843.44734628743</v>
          </cell>
          <cell r="E106">
            <v>380582.98375976854</v>
          </cell>
          <cell r="F106">
            <v>321719.38128197257</v>
          </cell>
          <cell r="G106">
            <v>742136.68891519692</v>
          </cell>
          <cell r="H106">
            <v>63977.357533572482</v>
          </cell>
          <cell r="I106">
            <v>117191.95355123057</v>
          </cell>
          <cell r="V106">
            <v>39661</v>
          </cell>
          <cell r="W106">
            <v>1065876.3942543829</v>
          </cell>
          <cell r="X106">
            <v>726278.26786514814</v>
          </cell>
          <cell r="Y106">
            <v>496757.0677262813</v>
          </cell>
          <cell r="Z106">
            <v>665582.27015418746</v>
          </cell>
          <cell r="AA106">
            <v>635125.10341128591</v>
          </cell>
          <cell r="AB106">
            <v>149230.60557786238</v>
          </cell>
          <cell r="AC106">
            <v>207574.29101085174</v>
          </cell>
          <cell r="AP106">
            <v>39661</v>
          </cell>
          <cell r="AQ106">
            <v>73521</v>
          </cell>
          <cell r="AR106">
            <v>35321</v>
          </cell>
          <cell r="AS106">
            <v>27684</v>
          </cell>
          <cell r="AT106">
            <v>26412</v>
          </cell>
          <cell r="AU106">
            <v>36250</v>
          </cell>
          <cell r="AV106">
            <v>6704</v>
          </cell>
          <cell r="AW106">
            <v>10070</v>
          </cell>
          <cell r="AY106">
            <v>39661</v>
          </cell>
          <cell r="AZ106">
            <v>8895</v>
          </cell>
          <cell r="BA106">
            <v>4583</v>
          </cell>
          <cell r="BB106">
            <v>3965</v>
          </cell>
          <cell r="BC106">
            <v>5768</v>
          </cell>
          <cell r="BD106">
            <v>5728</v>
          </cell>
          <cell r="BE106">
            <v>1334</v>
          </cell>
          <cell r="BF106">
            <v>1771</v>
          </cell>
          <cell r="BZ106">
            <v>39661</v>
          </cell>
          <cell r="CA106">
            <v>31</v>
          </cell>
          <cell r="CB106">
            <v>9.5</v>
          </cell>
          <cell r="CC106">
            <v>1</v>
          </cell>
          <cell r="CD106">
            <v>4.5</v>
          </cell>
          <cell r="CE106">
            <v>34.5</v>
          </cell>
          <cell r="CF106">
            <v>29</v>
          </cell>
          <cell r="CG106">
            <v>2.5</v>
          </cell>
        </row>
        <row r="107">
          <cell r="A107">
            <v>39692</v>
          </cell>
          <cell r="B107">
            <v>105</v>
          </cell>
          <cell r="C107">
            <v>1912751.7369408526</v>
          </cell>
          <cell r="D107">
            <v>833434.31634243135</v>
          </cell>
          <cell r="E107">
            <v>468218.3414748708</v>
          </cell>
          <cell r="F107">
            <v>381039.60524184525</v>
          </cell>
          <cell r="G107">
            <v>896551.5183542833</v>
          </cell>
          <cell r="H107">
            <v>87566.251794655123</v>
          </cell>
          <cell r="I107">
            <v>142441.22985106159</v>
          </cell>
          <cell r="V107">
            <v>39692</v>
          </cell>
          <cell r="W107">
            <v>1265022.3327186436</v>
          </cell>
          <cell r="X107">
            <v>786580.16066604876</v>
          </cell>
          <cell r="Y107">
            <v>596874.56479971169</v>
          </cell>
          <cell r="Z107">
            <v>824030.94181559584</v>
          </cell>
          <cell r="AA107">
            <v>716138.54933656263</v>
          </cell>
          <cell r="AB107">
            <v>153440.70732071003</v>
          </cell>
          <cell r="AC107">
            <v>223927.74334272734</v>
          </cell>
          <cell r="AP107">
            <v>39692</v>
          </cell>
          <cell r="AQ107">
            <v>73636</v>
          </cell>
          <cell r="AR107">
            <v>35304</v>
          </cell>
          <cell r="AS107">
            <v>27782</v>
          </cell>
          <cell r="AT107">
            <v>26384</v>
          </cell>
          <cell r="AU107">
            <v>36291</v>
          </cell>
          <cell r="AV107">
            <v>6705</v>
          </cell>
          <cell r="AW107">
            <v>10073</v>
          </cell>
          <cell r="AY107">
            <v>39692</v>
          </cell>
          <cell r="AZ107">
            <v>8899</v>
          </cell>
          <cell r="BA107">
            <v>4592</v>
          </cell>
          <cell r="BB107">
            <v>3975</v>
          </cell>
          <cell r="BC107">
            <v>5768</v>
          </cell>
          <cell r="BD107">
            <v>5722</v>
          </cell>
          <cell r="BE107">
            <v>1335</v>
          </cell>
          <cell r="BF107">
            <v>1764</v>
          </cell>
          <cell r="BZ107">
            <v>39692</v>
          </cell>
          <cell r="CA107">
            <v>111</v>
          </cell>
          <cell r="CB107">
            <v>44</v>
          </cell>
          <cell r="CC107">
            <v>9.5</v>
          </cell>
          <cell r="CD107">
            <v>48.5</v>
          </cell>
          <cell r="CE107">
            <v>113</v>
          </cell>
          <cell r="CF107">
            <v>152</v>
          </cell>
          <cell r="CG107">
            <v>32.5</v>
          </cell>
        </row>
        <row r="108">
          <cell r="A108">
            <v>39722</v>
          </cell>
          <cell r="B108">
            <v>106</v>
          </cell>
          <cell r="C108">
            <v>4222546.4181692023</v>
          </cell>
          <cell r="D108">
            <v>1935124.9513594266</v>
          </cell>
          <cell r="E108">
            <v>901219.05631258443</v>
          </cell>
          <cell r="F108">
            <v>808808.57415878621</v>
          </cell>
          <cell r="G108">
            <v>2087713.0756247044</v>
          </cell>
          <cell r="H108">
            <v>272297.1099440328</v>
          </cell>
          <cell r="I108">
            <v>344706.81443126284</v>
          </cell>
          <cell r="V108">
            <v>39722</v>
          </cell>
          <cell r="W108">
            <v>2009040.390121432</v>
          </cell>
          <cell r="X108">
            <v>1319405.5309731523</v>
          </cell>
          <cell r="Y108">
            <v>942912.32038597367</v>
          </cell>
          <cell r="Z108">
            <v>1506111.7585194421</v>
          </cell>
          <cell r="AA108">
            <v>1265610.4320959023</v>
          </cell>
          <cell r="AB108">
            <v>287499.42454150703</v>
          </cell>
          <cell r="AC108">
            <v>384249.14336259064</v>
          </cell>
          <cell r="AP108">
            <v>39722</v>
          </cell>
          <cell r="AQ108">
            <v>74003</v>
          </cell>
          <cell r="AR108">
            <v>35502</v>
          </cell>
          <cell r="AS108">
            <v>27989</v>
          </cell>
          <cell r="AT108">
            <v>26718</v>
          </cell>
          <cell r="AU108">
            <v>36428</v>
          </cell>
          <cell r="AV108">
            <v>6764</v>
          </cell>
          <cell r="AW108">
            <v>10183</v>
          </cell>
          <cell r="AY108">
            <v>39722</v>
          </cell>
          <cell r="AZ108">
            <v>8936</v>
          </cell>
          <cell r="BA108">
            <v>4619</v>
          </cell>
          <cell r="BB108">
            <v>3994</v>
          </cell>
          <cell r="BC108">
            <v>5792</v>
          </cell>
          <cell r="BD108">
            <v>5816</v>
          </cell>
          <cell r="BE108">
            <v>1342</v>
          </cell>
          <cell r="BF108">
            <v>1766</v>
          </cell>
          <cell r="BZ108">
            <v>39722</v>
          </cell>
          <cell r="CA108">
            <v>377</v>
          </cell>
          <cell r="CB108">
            <v>284.5</v>
          </cell>
          <cell r="CC108">
            <v>254</v>
          </cell>
          <cell r="CD108">
            <v>348.5</v>
          </cell>
          <cell r="CE108">
            <v>364</v>
          </cell>
          <cell r="CF108">
            <v>474</v>
          </cell>
          <cell r="CG108">
            <v>309</v>
          </cell>
        </row>
        <row r="109">
          <cell r="A109">
            <v>39753</v>
          </cell>
          <cell r="B109">
            <v>107</v>
          </cell>
          <cell r="C109">
            <v>5800389.324132124</v>
          </cell>
          <cell r="D109">
            <v>2632154.1759033054</v>
          </cell>
          <cell r="E109">
            <v>1713325.772910292</v>
          </cell>
          <cell r="F109">
            <v>1722368.7270542791</v>
          </cell>
          <cell r="G109">
            <v>2648487.9153149207</v>
          </cell>
          <cell r="H109">
            <v>438844.53974050272</v>
          </cell>
          <cell r="I109">
            <v>614971.54494457645</v>
          </cell>
          <cell r="V109">
            <v>39753</v>
          </cell>
          <cell r="W109">
            <v>2619902.7923118463</v>
          </cell>
          <cell r="X109">
            <v>1694120.4225330024</v>
          </cell>
          <cell r="Y109">
            <v>1387630.3045078663</v>
          </cell>
          <cell r="Z109">
            <v>2090067.480647285</v>
          </cell>
          <cell r="AA109">
            <v>1596614.8831498979</v>
          </cell>
          <cell r="AB109">
            <v>418101.56844024872</v>
          </cell>
          <cell r="AC109">
            <v>595209.54840985336</v>
          </cell>
          <cell r="AP109">
            <v>39753</v>
          </cell>
          <cell r="AQ109">
            <v>74275</v>
          </cell>
          <cell r="AR109">
            <v>35650</v>
          </cell>
          <cell r="AS109">
            <v>28246</v>
          </cell>
          <cell r="AT109">
            <v>27229</v>
          </cell>
          <cell r="AU109">
            <v>36692</v>
          </cell>
          <cell r="AV109">
            <v>6872</v>
          </cell>
          <cell r="AW109">
            <v>10344</v>
          </cell>
          <cell r="AY109">
            <v>39753</v>
          </cell>
          <cell r="AZ109">
            <v>9023</v>
          </cell>
          <cell r="BA109">
            <v>4651</v>
          </cell>
          <cell r="BB109">
            <v>4038</v>
          </cell>
          <cell r="BC109">
            <v>5867</v>
          </cell>
          <cell r="BD109">
            <v>5866</v>
          </cell>
          <cell r="BE109">
            <v>1347</v>
          </cell>
          <cell r="BF109">
            <v>1783</v>
          </cell>
          <cell r="BZ109">
            <v>39753</v>
          </cell>
          <cell r="CA109">
            <v>422</v>
          </cell>
          <cell r="CB109">
            <v>376.625</v>
          </cell>
          <cell r="CC109">
            <v>467.5</v>
          </cell>
          <cell r="CD109">
            <v>584.5</v>
          </cell>
          <cell r="CE109">
            <v>511</v>
          </cell>
          <cell r="CF109">
            <v>688</v>
          </cell>
          <cell r="CG109">
            <v>491</v>
          </cell>
        </row>
        <row r="110">
          <cell r="A110">
            <v>39783</v>
          </cell>
          <cell r="B110">
            <v>108</v>
          </cell>
          <cell r="C110">
            <v>9770189.5082556698</v>
          </cell>
          <cell r="D110">
            <v>4769757.648700634</v>
          </cell>
          <cell r="E110">
            <v>3525082.3281236459</v>
          </cell>
          <cell r="F110">
            <v>3626377.5149200503</v>
          </cell>
          <cell r="G110">
            <v>4743305.0793719888</v>
          </cell>
          <cell r="H110">
            <v>864325.58197690966</v>
          </cell>
          <cell r="I110">
            <v>1226484.3386511018</v>
          </cell>
          <cell r="V110">
            <v>39783</v>
          </cell>
          <cell r="W110">
            <v>4529670.5780289527</v>
          </cell>
          <cell r="X110">
            <v>2905331.0459471182</v>
          </cell>
          <cell r="Y110">
            <v>2876078.1940249857</v>
          </cell>
          <cell r="Z110">
            <v>4339410.1819989439</v>
          </cell>
          <cell r="AA110">
            <v>2570137.0543215228</v>
          </cell>
          <cell r="AB110">
            <v>780323.26550852484</v>
          </cell>
          <cell r="AC110">
            <v>1245316.6801699526</v>
          </cell>
          <cell r="AP110">
            <v>39783</v>
          </cell>
          <cell r="AQ110">
            <v>74539</v>
          </cell>
          <cell r="AR110">
            <v>35805</v>
          </cell>
          <cell r="AS110">
            <v>28436</v>
          </cell>
          <cell r="AT110">
            <v>27550</v>
          </cell>
          <cell r="AU110">
            <v>36837</v>
          </cell>
          <cell r="AV110">
            <v>6907</v>
          </cell>
          <cell r="AW110">
            <v>10437</v>
          </cell>
          <cell r="AY110">
            <v>39783</v>
          </cell>
          <cell r="AZ110">
            <v>9096</v>
          </cell>
          <cell r="BA110">
            <v>4683</v>
          </cell>
          <cell r="BB110">
            <v>4093</v>
          </cell>
          <cell r="BC110">
            <v>5944</v>
          </cell>
          <cell r="BD110">
            <v>5930</v>
          </cell>
          <cell r="BE110">
            <v>1350</v>
          </cell>
          <cell r="BF110">
            <v>1803</v>
          </cell>
          <cell r="BZ110">
            <v>39783</v>
          </cell>
          <cell r="CA110">
            <v>834</v>
          </cell>
          <cell r="CB110">
            <v>729.67</v>
          </cell>
          <cell r="CC110">
            <v>926</v>
          </cell>
          <cell r="CD110">
            <v>1122</v>
          </cell>
          <cell r="CE110">
            <v>1032</v>
          </cell>
          <cell r="CF110">
            <v>1145.5</v>
          </cell>
          <cell r="CG110">
            <v>967.5</v>
          </cell>
        </row>
        <row r="111">
          <cell r="A111">
            <v>39814</v>
          </cell>
          <cell r="B111">
            <v>109</v>
          </cell>
          <cell r="C111">
            <v>9570859.1872536689</v>
          </cell>
          <cell r="D111">
            <v>4164851.2714966675</v>
          </cell>
          <cell r="E111">
            <v>3622952.9396937746</v>
          </cell>
          <cell r="F111">
            <v>3647750.6015558904</v>
          </cell>
          <cell r="G111">
            <v>4696665.1828079633</v>
          </cell>
          <cell r="H111">
            <v>747609.00851047167</v>
          </cell>
          <cell r="I111">
            <v>1164975.8086815646</v>
          </cell>
          <cell r="V111">
            <v>39814</v>
          </cell>
          <cell r="W111">
            <v>4569183.5432996694</v>
          </cell>
          <cell r="X111">
            <v>2822340.5082285153</v>
          </cell>
          <cell r="Y111">
            <v>3121374.3547513415</v>
          </cell>
          <cell r="Z111">
            <v>4418867</v>
          </cell>
          <cell r="AA111">
            <v>3056599.2340920377</v>
          </cell>
          <cell r="AB111">
            <v>751640.93663612416</v>
          </cell>
          <cell r="AC111">
            <v>1157672.8292718381</v>
          </cell>
          <cell r="AP111">
            <v>39814</v>
          </cell>
          <cell r="AQ111">
            <v>74714</v>
          </cell>
          <cell r="AR111">
            <v>35854</v>
          </cell>
          <cell r="AS111">
            <v>28580</v>
          </cell>
          <cell r="AT111">
            <v>27740</v>
          </cell>
          <cell r="AU111">
            <v>36987</v>
          </cell>
          <cell r="AV111">
            <v>6950</v>
          </cell>
          <cell r="AW111">
            <v>10514</v>
          </cell>
          <cell r="AY111">
            <v>39814</v>
          </cell>
          <cell r="AZ111">
            <v>9139</v>
          </cell>
          <cell r="BA111">
            <v>4705</v>
          </cell>
          <cell r="BB111">
            <v>4116</v>
          </cell>
          <cell r="BC111">
            <v>5792</v>
          </cell>
          <cell r="BD111">
            <v>6007</v>
          </cell>
          <cell r="BE111">
            <v>1360</v>
          </cell>
          <cell r="BF111">
            <v>1816</v>
          </cell>
          <cell r="BZ111">
            <v>39814</v>
          </cell>
          <cell r="CA111">
            <v>729</v>
          </cell>
          <cell r="CB111">
            <v>677.875</v>
          </cell>
          <cell r="CC111">
            <v>772</v>
          </cell>
          <cell r="CD111">
            <v>925</v>
          </cell>
          <cell r="CE111">
            <v>839</v>
          </cell>
          <cell r="CF111">
            <v>1101.5</v>
          </cell>
          <cell r="CG111">
            <v>821.5</v>
          </cell>
        </row>
        <row r="112">
          <cell r="A112">
            <v>39845</v>
          </cell>
          <cell r="B112">
            <v>110</v>
          </cell>
          <cell r="C112">
            <v>6648236.377855706</v>
          </cell>
          <cell r="D112">
            <v>2984652.3740329738</v>
          </cell>
          <cell r="E112">
            <v>2505392.1821319158</v>
          </cell>
          <cell r="F112">
            <v>2462509.0659794044</v>
          </cell>
          <cell r="G112">
            <v>3395115.6581531595</v>
          </cell>
          <cell r="H112">
            <v>613070.4482946411</v>
          </cell>
          <cell r="I112">
            <v>836439.89355219912</v>
          </cell>
          <cell r="V112">
            <v>39845</v>
          </cell>
          <cell r="W112">
            <v>3335276.8459866247</v>
          </cell>
          <cell r="X112">
            <v>2014847.7607556209</v>
          </cell>
          <cell r="Y112">
            <v>2142641.8003379065</v>
          </cell>
          <cell r="Z112">
            <v>2914959</v>
          </cell>
          <cell r="AA112">
            <v>2097703.7643080116</v>
          </cell>
          <cell r="AB112">
            <v>617412.17798509146</v>
          </cell>
          <cell r="AC112">
            <v>840677.05770689691</v>
          </cell>
          <cell r="AP112">
            <v>39845</v>
          </cell>
          <cell r="AQ112">
            <v>74733</v>
          </cell>
          <cell r="AR112">
            <v>35864</v>
          </cell>
          <cell r="AS112">
            <v>28632</v>
          </cell>
          <cell r="AT112">
            <v>27710</v>
          </cell>
          <cell r="AU112">
            <v>36941</v>
          </cell>
          <cell r="AV112">
            <v>6957</v>
          </cell>
          <cell r="AW112">
            <v>10500</v>
          </cell>
          <cell r="AY112">
            <v>39845</v>
          </cell>
          <cell r="AZ112">
            <v>9154</v>
          </cell>
          <cell r="BA112">
            <v>4704</v>
          </cell>
          <cell r="BB112">
            <v>4126</v>
          </cell>
          <cell r="BC112">
            <v>5867</v>
          </cell>
          <cell r="BD112">
            <v>6017</v>
          </cell>
          <cell r="BE112">
            <v>1356</v>
          </cell>
          <cell r="BF112">
            <v>1816</v>
          </cell>
          <cell r="BZ112">
            <v>39845</v>
          </cell>
          <cell r="CA112">
            <v>617</v>
          </cell>
          <cell r="CB112">
            <v>547.5</v>
          </cell>
          <cell r="CC112">
            <v>642</v>
          </cell>
          <cell r="CD112">
            <v>704.5</v>
          </cell>
          <cell r="CE112">
            <v>684.5</v>
          </cell>
          <cell r="CF112">
            <v>830.5</v>
          </cell>
          <cell r="CG112">
            <v>676.5</v>
          </cell>
        </row>
        <row r="113">
          <cell r="A113">
            <v>39873</v>
          </cell>
          <cell r="B113">
            <v>111</v>
          </cell>
          <cell r="C113">
            <v>6942576.5649219332</v>
          </cell>
          <cell r="D113">
            <v>3324716.1933101262</v>
          </cell>
          <cell r="E113">
            <v>2426371.9193256591</v>
          </cell>
          <cell r="F113">
            <v>2375028.3224422811</v>
          </cell>
          <cell r="G113">
            <v>3698897.1334055047</v>
          </cell>
          <cell r="H113">
            <v>543145.62012327043</v>
          </cell>
          <cell r="I113">
            <v>862295.24647122482</v>
          </cell>
          <cell r="V113">
            <v>39873</v>
          </cell>
          <cell r="W113">
            <v>3308138.2273258963</v>
          </cell>
          <cell r="X113">
            <v>2174954.5765362126</v>
          </cell>
          <cell r="Y113">
            <v>1984944.8353535281</v>
          </cell>
          <cell r="Z113">
            <v>2707184</v>
          </cell>
          <cell r="AA113">
            <v>2317303.4198328638</v>
          </cell>
          <cell r="AB113">
            <v>519561.55461968324</v>
          </cell>
          <cell r="AC113">
            <v>868732.02554745309</v>
          </cell>
          <cell r="AP113">
            <v>39873</v>
          </cell>
          <cell r="AQ113">
            <v>74844</v>
          </cell>
          <cell r="AR113">
            <v>35635</v>
          </cell>
          <cell r="AS113">
            <v>28657</v>
          </cell>
          <cell r="AT113">
            <v>27620</v>
          </cell>
          <cell r="AU113">
            <v>36854</v>
          </cell>
          <cell r="AV113">
            <v>6934</v>
          </cell>
          <cell r="AW113">
            <v>10479</v>
          </cell>
          <cell r="AY113">
            <v>39873</v>
          </cell>
          <cell r="AZ113">
            <v>9143</v>
          </cell>
          <cell r="BA113">
            <v>4697</v>
          </cell>
          <cell r="BB113">
            <v>4137</v>
          </cell>
          <cell r="BC113">
            <v>5944</v>
          </cell>
          <cell r="BD113">
            <v>6039</v>
          </cell>
          <cell r="BE113">
            <v>1352</v>
          </cell>
          <cell r="BF113">
            <v>1816</v>
          </cell>
          <cell r="BZ113">
            <v>39873</v>
          </cell>
          <cell r="CA113">
            <v>614.33333333333337</v>
          </cell>
          <cell r="CB113">
            <v>582</v>
          </cell>
          <cell r="CC113">
            <v>544</v>
          </cell>
          <cell r="CD113">
            <v>653</v>
          </cell>
          <cell r="CE113">
            <v>732</v>
          </cell>
          <cell r="CF113">
            <v>798.5</v>
          </cell>
          <cell r="CG113">
            <v>611.5</v>
          </cell>
        </row>
        <row r="114">
          <cell r="A114">
            <v>39904</v>
          </cell>
          <cell r="B114">
            <v>112</v>
          </cell>
          <cell r="C114">
            <v>3819018.6459909207</v>
          </cell>
          <cell r="D114">
            <v>1765150.1529463404</v>
          </cell>
          <cell r="E114">
            <v>1086066.7483284194</v>
          </cell>
          <cell r="F114">
            <v>1125198.45273432</v>
          </cell>
          <cell r="G114">
            <v>1694907.3095428476</v>
          </cell>
          <cell r="H114">
            <v>240635.38425449096</v>
          </cell>
          <cell r="I114">
            <v>363107.30620266148</v>
          </cell>
          <cell r="V114">
            <v>39904</v>
          </cell>
          <cell r="W114">
            <v>1799457.0075831439</v>
          </cell>
          <cell r="X114">
            <v>1164985.0213014288</v>
          </cell>
          <cell r="Y114">
            <v>904054.8939208854</v>
          </cell>
          <cell r="Z114">
            <v>1308898.0771945417</v>
          </cell>
          <cell r="AA114">
            <v>1091565.4719063863</v>
          </cell>
          <cell r="AB114">
            <v>224191.67399396098</v>
          </cell>
          <cell r="AC114">
            <v>360771.85409965285</v>
          </cell>
          <cell r="AP114">
            <v>39904</v>
          </cell>
          <cell r="AQ114">
            <v>74772</v>
          </cell>
          <cell r="AR114">
            <v>35582</v>
          </cell>
          <cell r="AS114">
            <v>28589</v>
          </cell>
          <cell r="AT114">
            <v>27375</v>
          </cell>
          <cell r="AU114">
            <v>36746</v>
          </cell>
          <cell r="AV114">
            <v>6889</v>
          </cell>
          <cell r="AW114">
            <v>10396</v>
          </cell>
          <cell r="AY114">
            <v>39904</v>
          </cell>
          <cell r="AZ114">
            <v>9142</v>
          </cell>
          <cell r="BA114">
            <v>4688</v>
          </cell>
          <cell r="BB114">
            <v>4123</v>
          </cell>
          <cell r="BC114">
            <v>5961</v>
          </cell>
          <cell r="BD114">
            <v>5991</v>
          </cell>
          <cell r="BE114">
            <v>1345</v>
          </cell>
          <cell r="BF114">
            <v>1808</v>
          </cell>
          <cell r="BZ114">
            <v>39904</v>
          </cell>
          <cell r="CA114">
            <v>368</v>
          </cell>
          <cell r="CB114">
            <v>357.5</v>
          </cell>
          <cell r="CC114">
            <v>260</v>
          </cell>
          <cell r="CD114">
            <v>358</v>
          </cell>
          <cell r="CE114">
            <v>521</v>
          </cell>
          <cell r="CF114">
            <v>542.5</v>
          </cell>
          <cell r="CG114">
            <v>340.5</v>
          </cell>
        </row>
        <row r="115">
          <cell r="A115">
            <v>39934</v>
          </cell>
          <cell r="B115">
            <v>113</v>
          </cell>
          <cell r="C115">
            <v>2280080.8552290918</v>
          </cell>
          <cell r="D115">
            <v>1143986.7566347676</v>
          </cell>
          <cell r="E115">
            <v>609071.95444799389</v>
          </cell>
          <cell r="F115">
            <v>595924.43368814676</v>
          </cell>
          <cell r="G115">
            <v>1498983.4613984372</v>
          </cell>
          <cell r="H115">
            <v>177853.29987080753</v>
          </cell>
          <cell r="I115">
            <v>246300.23873075517</v>
          </cell>
          <cell r="V115">
            <v>39934</v>
          </cell>
          <cell r="W115">
            <v>1212982.6238165689</v>
          </cell>
          <cell r="X115">
            <v>854795.92706350039</v>
          </cell>
          <cell r="Y115">
            <v>575241.9403001949</v>
          </cell>
          <cell r="Z115">
            <v>781569.50881973561</v>
          </cell>
          <cell r="AA115">
            <v>977835.21785973641</v>
          </cell>
          <cell r="AB115">
            <v>167385.20438565599</v>
          </cell>
          <cell r="AC115">
            <v>265733.57775460766</v>
          </cell>
          <cell r="AP115">
            <v>39934</v>
          </cell>
          <cell r="AQ115">
            <v>74684</v>
          </cell>
          <cell r="AR115">
            <v>35477</v>
          </cell>
          <cell r="AS115">
            <v>28535</v>
          </cell>
          <cell r="AT115">
            <v>27096</v>
          </cell>
          <cell r="AU115">
            <v>36646</v>
          </cell>
          <cell r="AV115">
            <v>6832</v>
          </cell>
          <cell r="AW115">
            <v>10302</v>
          </cell>
          <cell r="AY115">
            <v>39934</v>
          </cell>
          <cell r="AZ115">
            <v>9099</v>
          </cell>
          <cell r="BA115">
            <v>4673</v>
          </cell>
          <cell r="BB115">
            <v>4101</v>
          </cell>
          <cell r="BC115">
            <v>5928</v>
          </cell>
          <cell r="BD115">
            <v>5949</v>
          </cell>
          <cell r="BE115">
            <v>1339</v>
          </cell>
          <cell r="BF115">
            <v>1793</v>
          </cell>
          <cell r="BZ115">
            <v>39934</v>
          </cell>
          <cell r="CA115">
            <v>210</v>
          </cell>
          <cell r="CB115">
            <v>174.5</v>
          </cell>
          <cell r="CC115">
            <v>74</v>
          </cell>
          <cell r="CD115">
            <v>156.5</v>
          </cell>
          <cell r="CE115">
            <v>253.5</v>
          </cell>
          <cell r="CF115">
            <v>285</v>
          </cell>
          <cell r="CG115">
            <v>128.5</v>
          </cell>
        </row>
        <row r="116">
          <cell r="A116">
            <v>39965</v>
          </cell>
          <cell r="B116">
            <v>114</v>
          </cell>
          <cell r="C116">
            <v>1615697.8121175978</v>
          </cell>
          <cell r="D116">
            <v>732724.64930058597</v>
          </cell>
          <cell r="E116">
            <v>414798.41373352165</v>
          </cell>
          <cell r="F116">
            <v>375810.12484829465</v>
          </cell>
          <cell r="G116">
            <v>704979.16394264356</v>
          </cell>
          <cell r="H116">
            <v>73037.405596731012</v>
          </cell>
          <cell r="I116">
            <v>106964.43046062542</v>
          </cell>
          <cell r="V116">
            <v>39965</v>
          </cell>
          <cell r="W116">
            <v>1036679.6086548228</v>
          </cell>
          <cell r="X116">
            <v>716960.13594230125</v>
          </cell>
          <cell r="Y116">
            <v>496111.31521621085</v>
          </cell>
          <cell r="Z116">
            <v>666098.94018666516</v>
          </cell>
          <cell r="AA116">
            <v>614718.61317016033</v>
          </cell>
          <cell r="AB116">
            <v>109917.61306992518</v>
          </cell>
          <cell r="AC116">
            <v>180077.77375991447</v>
          </cell>
          <cell r="AP116">
            <v>39965</v>
          </cell>
          <cell r="AQ116">
            <v>74584</v>
          </cell>
          <cell r="AR116">
            <v>35364</v>
          </cell>
          <cell r="AS116">
            <v>28551</v>
          </cell>
          <cell r="AT116">
            <v>26884</v>
          </cell>
          <cell r="AU116">
            <v>36508</v>
          </cell>
          <cell r="AV116">
            <v>6754</v>
          </cell>
          <cell r="AW116">
            <v>10200</v>
          </cell>
          <cell r="AY116">
            <v>39965</v>
          </cell>
          <cell r="AZ116">
            <v>9065</v>
          </cell>
          <cell r="BA116">
            <v>4652</v>
          </cell>
          <cell r="BB116">
            <v>4092</v>
          </cell>
          <cell r="BC116">
            <v>5889</v>
          </cell>
          <cell r="BD116">
            <v>5914</v>
          </cell>
          <cell r="BE116">
            <v>1336</v>
          </cell>
          <cell r="BF116">
            <v>1789</v>
          </cell>
          <cell r="BZ116">
            <v>39965</v>
          </cell>
          <cell r="CA116">
            <v>21.5</v>
          </cell>
          <cell r="CB116">
            <v>34</v>
          </cell>
          <cell r="CC116">
            <v>1</v>
          </cell>
          <cell r="CD116">
            <v>2.5</v>
          </cell>
          <cell r="CE116">
            <v>46</v>
          </cell>
          <cell r="CF116">
            <v>78.5</v>
          </cell>
          <cell r="CG116">
            <v>3.5</v>
          </cell>
        </row>
        <row r="117">
          <cell r="A117">
            <v>39995</v>
          </cell>
          <cell r="B117">
            <v>115</v>
          </cell>
          <cell r="C117">
            <v>1331739.6963582891</v>
          </cell>
          <cell r="D117">
            <v>581320.62931283086</v>
          </cell>
          <cell r="E117">
            <v>361269.60068128729</v>
          </cell>
          <cell r="F117">
            <v>286079.07364759262</v>
          </cell>
          <cell r="G117">
            <v>682619.72562652011</v>
          </cell>
          <cell r="H117">
            <v>63178.292008097545</v>
          </cell>
          <cell r="I117">
            <v>98431.982365382355</v>
          </cell>
          <cell r="V117">
            <v>39995</v>
          </cell>
          <cell r="W117">
            <v>848769.49340741581</v>
          </cell>
          <cell r="X117">
            <v>581142.83579108317</v>
          </cell>
          <cell r="Y117">
            <v>460338.41234204988</v>
          </cell>
          <cell r="Z117">
            <v>591784.25845945114</v>
          </cell>
          <cell r="AA117">
            <v>549973.35229875951</v>
          </cell>
          <cell r="AB117">
            <v>123818.09245564981</v>
          </cell>
          <cell r="AC117">
            <v>176714.55524559069</v>
          </cell>
          <cell r="AP117">
            <v>39995</v>
          </cell>
          <cell r="AQ117">
            <v>74383</v>
          </cell>
          <cell r="AR117">
            <v>35182</v>
          </cell>
          <cell r="AS117">
            <v>28531</v>
          </cell>
          <cell r="AT117">
            <v>26638</v>
          </cell>
          <cell r="AU117">
            <v>36352</v>
          </cell>
          <cell r="AV117">
            <v>6701</v>
          </cell>
          <cell r="AW117">
            <v>10145</v>
          </cell>
          <cell r="AY117">
            <v>39995</v>
          </cell>
          <cell r="AZ117">
            <v>9020</v>
          </cell>
          <cell r="BA117">
            <v>4639</v>
          </cell>
          <cell r="BB117">
            <v>4081</v>
          </cell>
          <cell r="BC117">
            <v>5869</v>
          </cell>
          <cell r="BD117">
            <v>5894</v>
          </cell>
          <cell r="BE117">
            <v>1332</v>
          </cell>
          <cell r="BF117">
            <v>1791</v>
          </cell>
          <cell r="BZ117">
            <v>39995</v>
          </cell>
          <cell r="CA117">
            <v>10.5</v>
          </cell>
          <cell r="CB117">
            <v>20.25</v>
          </cell>
          <cell r="CC117">
            <v>0</v>
          </cell>
          <cell r="CD117">
            <v>0</v>
          </cell>
          <cell r="CE117">
            <v>14</v>
          </cell>
          <cell r="CF117">
            <v>6.5</v>
          </cell>
          <cell r="CG117">
            <v>0</v>
          </cell>
        </row>
        <row r="118">
          <cell r="A118">
            <v>40026</v>
          </cell>
          <cell r="B118">
            <v>116</v>
          </cell>
          <cell r="C118">
            <v>1465194.8794384699</v>
          </cell>
          <cell r="D118">
            <v>659925.55940240796</v>
          </cell>
          <cell r="E118">
            <v>404753.61569456116</v>
          </cell>
          <cell r="F118">
            <v>323255.94546456099</v>
          </cell>
          <cell r="G118">
            <v>702899.19339285279</v>
          </cell>
          <cell r="H118">
            <v>65754.978325753356</v>
          </cell>
          <cell r="I118">
            <v>113479.82828139391</v>
          </cell>
          <cell r="V118">
            <v>40026</v>
          </cell>
          <cell r="W118">
            <v>986599.81272154232</v>
          </cell>
          <cell r="X118">
            <v>694544.97221853747</v>
          </cell>
          <cell r="Y118">
            <v>490434.37799916381</v>
          </cell>
          <cell r="Z118">
            <v>655572.83706075652</v>
          </cell>
          <cell r="AA118">
            <v>573091.74832819775</v>
          </cell>
          <cell r="AB118">
            <v>128128.19844547824</v>
          </cell>
          <cell r="AC118">
            <v>190170.05322632406</v>
          </cell>
          <cell r="AP118">
            <v>40026</v>
          </cell>
          <cell r="AQ118">
            <v>74423</v>
          </cell>
          <cell r="AR118">
            <v>35118</v>
          </cell>
          <cell r="AS118">
            <v>28597</v>
          </cell>
          <cell r="AT118">
            <v>26545</v>
          </cell>
          <cell r="AU118">
            <v>36324</v>
          </cell>
          <cell r="AV118">
            <v>6669</v>
          </cell>
          <cell r="AW118">
            <v>10094</v>
          </cell>
          <cell r="AY118">
            <v>40026</v>
          </cell>
          <cell r="AZ118">
            <v>8997</v>
          </cell>
          <cell r="BA118">
            <v>4624</v>
          </cell>
          <cell r="BB118">
            <v>4068</v>
          </cell>
          <cell r="BC118">
            <v>5857</v>
          </cell>
          <cell r="BD118">
            <v>5851</v>
          </cell>
          <cell r="BE118">
            <v>1332</v>
          </cell>
          <cell r="BF118">
            <v>1781</v>
          </cell>
          <cell r="BZ118">
            <v>40026</v>
          </cell>
          <cell r="CA118">
            <v>7.5</v>
          </cell>
          <cell r="CB118">
            <v>6.5</v>
          </cell>
          <cell r="CC118">
            <v>0</v>
          </cell>
          <cell r="CD118">
            <v>1.5</v>
          </cell>
          <cell r="CE118">
            <v>12</v>
          </cell>
          <cell r="CF118">
            <v>21.5</v>
          </cell>
          <cell r="CG118">
            <v>0</v>
          </cell>
        </row>
        <row r="119">
          <cell r="A119">
            <v>40057</v>
          </cell>
          <cell r="B119">
            <v>117</v>
          </cell>
          <cell r="C119">
            <v>1624842.040133195</v>
          </cell>
          <cell r="D119">
            <v>722222.798720313</v>
          </cell>
          <cell r="E119">
            <v>425836.73000321042</v>
          </cell>
          <cell r="F119">
            <v>375544.43114328163</v>
          </cell>
          <cell r="G119">
            <v>835657.27802543086</v>
          </cell>
          <cell r="H119">
            <v>95750.517976638774</v>
          </cell>
          <cell r="I119">
            <v>128261.20399793045</v>
          </cell>
          <cell r="V119">
            <v>40057</v>
          </cell>
          <cell r="W119">
            <v>1019204.5243598364</v>
          </cell>
          <cell r="X119">
            <v>724033.55756375182</v>
          </cell>
          <cell r="Y119">
            <v>540995.65185441996</v>
          </cell>
          <cell r="Z119">
            <v>746001.26622199186</v>
          </cell>
          <cell r="AA119">
            <v>651141.8751514802</v>
          </cell>
          <cell r="AB119">
            <v>147014.49785131591</v>
          </cell>
          <cell r="AC119">
            <v>238175.62699720389</v>
          </cell>
          <cell r="AP119">
            <v>40057</v>
          </cell>
          <cell r="AQ119">
            <v>74432</v>
          </cell>
          <cell r="AR119">
            <v>35156</v>
          </cell>
          <cell r="AS119">
            <v>28641</v>
          </cell>
          <cell r="AT119">
            <v>26519</v>
          </cell>
          <cell r="AU119">
            <v>36332</v>
          </cell>
          <cell r="AV119">
            <v>6651</v>
          </cell>
          <cell r="AW119">
            <v>10068</v>
          </cell>
          <cell r="AY119">
            <v>40057</v>
          </cell>
          <cell r="AZ119">
            <v>8965</v>
          </cell>
          <cell r="BA119">
            <v>4620</v>
          </cell>
          <cell r="BB119">
            <v>4067</v>
          </cell>
          <cell r="BC119">
            <v>5831</v>
          </cell>
          <cell r="BD119">
            <v>5841</v>
          </cell>
          <cell r="BE119">
            <v>1335</v>
          </cell>
          <cell r="BF119">
            <v>1779</v>
          </cell>
          <cell r="BZ119">
            <v>40057</v>
          </cell>
          <cell r="CA119">
            <v>61</v>
          </cell>
          <cell r="CB119">
            <v>41</v>
          </cell>
          <cell r="CC119">
            <v>10.5</v>
          </cell>
          <cell r="CD119">
            <v>58</v>
          </cell>
          <cell r="CE119">
            <v>94</v>
          </cell>
          <cell r="CF119">
            <v>88</v>
          </cell>
          <cell r="CG119">
            <v>25</v>
          </cell>
        </row>
        <row r="120">
          <cell r="A120">
            <v>40087</v>
          </cell>
          <cell r="B120">
            <v>118</v>
          </cell>
          <cell r="C120">
            <v>3855051.1843119417</v>
          </cell>
          <cell r="D120">
            <v>1759714.1768203196</v>
          </cell>
          <cell r="E120">
            <v>1112395.1281337163</v>
          </cell>
          <cell r="F120">
            <v>951088.51073402259</v>
          </cell>
          <cell r="G120">
            <v>2378764.5332034412</v>
          </cell>
          <cell r="H120">
            <v>301320.17210829217</v>
          </cell>
          <cell r="I120">
            <v>407764.29468826659</v>
          </cell>
          <cell r="V120">
            <v>40087</v>
          </cell>
          <cell r="W120">
            <v>1815568.4215475714</v>
          </cell>
          <cell r="X120">
            <v>1202753.8804199346</v>
          </cell>
          <cell r="Y120">
            <v>1062056.7162290947</v>
          </cell>
          <cell r="Z120">
            <v>1617829.9818033993</v>
          </cell>
          <cell r="AA120">
            <v>1353493.7976471565</v>
          </cell>
          <cell r="AB120">
            <v>314577.53506733535</v>
          </cell>
          <cell r="AC120">
            <v>483210.66728550813</v>
          </cell>
          <cell r="AP120">
            <v>40087</v>
          </cell>
          <cell r="AQ120">
            <v>74724</v>
          </cell>
          <cell r="AR120">
            <v>35273</v>
          </cell>
          <cell r="AS120">
            <v>28875</v>
          </cell>
          <cell r="AT120">
            <v>26899</v>
          </cell>
          <cell r="AU120">
            <v>36579</v>
          </cell>
          <cell r="AV120">
            <v>6752</v>
          </cell>
          <cell r="AW120">
            <v>10228</v>
          </cell>
          <cell r="AY120">
            <v>40087</v>
          </cell>
          <cell r="AZ120">
            <v>8999</v>
          </cell>
          <cell r="BA120">
            <v>4630</v>
          </cell>
          <cell r="BB120">
            <v>4078</v>
          </cell>
          <cell r="BC120">
            <v>5875</v>
          </cell>
          <cell r="BD120">
            <v>5887</v>
          </cell>
          <cell r="BE120">
            <v>1337</v>
          </cell>
          <cell r="BF120">
            <v>1789</v>
          </cell>
          <cell r="BZ120">
            <v>40087</v>
          </cell>
          <cell r="CA120">
            <v>333.5</v>
          </cell>
          <cell r="CB120">
            <v>288</v>
          </cell>
          <cell r="CC120">
            <v>300.5</v>
          </cell>
          <cell r="CD120">
            <v>419.5</v>
          </cell>
          <cell r="CE120">
            <v>505.5</v>
          </cell>
          <cell r="CF120">
            <v>580</v>
          </cell>
          <cell r="CG120">
            <v>376.5</v>
          </cell>
        </row>
        <row r="121">
          <cell r="A121">
            <v>40118</v>
          </cell>
          <cell r="B121">
            <v>119</v>
          </cell>
          <cell r="C121">
            <v>6450269.6693113875</v>
          </cell>
          <cell r="D121">
            <v>3134216.5750755584</v>
          </cell>
          <cell r="E121">
            <v>1919674.8806818998</v>
          </cell>
          <cell r="F121">
            <v>1963340.8749311541</v>
          </cell>
          <cell r="G121">
            <v>3273614.7910835878</v>
          </cell>
          <cell r="H121">
            <v>516063.75825627026</v>
          </cell>
          <cell r="I121">
            <v>741120.45066014177</v>
          </cell>
          <cell r="V121">
            <v>40118</v>
          </cell>
          <cell r="W121">
            <v>2744849.6326479889</v>
          </cell>
          <cell r="X121">
            <v>1818152.4409275211</v>
          </cell>
          <cell r="Y121">
            <v>1483403.8190432556</v>
          </cell>
          <cell r="Z121">
            <v>2247419.1073812344</v>
          </cell>
          <cell r="AA121">
            <v>1808511.727097126</v>
          </cell>
          <cell r="AB121">
            <v>499890.72248888027</v>
          </cell>
          <cell r="AC121">
            <v>730307.55041399377</v>
          </cell>
          <cell r="AP121">
            <v>40118</v>
          </cell>
          <cell r="AQ121">
            <v>75044</v>
          </cell>
          <cell r="AR121">
            <v>35425</v>
          </cell>
          <cell r="AS121">
            <v>29154</v>
          </cell>
          <cell r="AT121">
            <v>27438</v>
          </cell>
          <cell r="AU121">
            <v>36837</v>
          </cell>
          <cell r="AV121">
            <v>6854</v>
          </cell>
          <cell r="AW121">
            <v>10381</v>
          </cell>
          <cell r="AY121">
            <v>40118</v>
          </cell>
          <cell r="AZ121">
            <v>9057</v>
          </cell>
          <cell r="BA121">
            <v>4662</v>
          </cell>
          <cell r="BB121">
            <v>4116</v>
          </cell>
          <cell r="BC121">
            <v>5947</v>
          </cell>
          <cell r="BD121">
            <v>5946</v>
          </cell>
          <cell r="BE121">
            <v>1347</v>
          </cell>
          <cell r="BF121">
            <v>1810</v>
          </cell>
          <cell r="BZ121">
            <v>40118</v>
          </cell>
          <cell r="CA121">
            <v>434</v>
          </cell>
          <cell r="CB121">
            <v>445.125</v>
          </cell>
          <cell r="CC121">
            <v>443.5</v>
          </cell>
          <cell r="CD121">
            <v>657.5</v>
          </cell>
          <cell r="CE121">
            <v>659.5</v>
          </cell>
          <cell r="CF121">
            <v>781</v>
          </cell>
          <cell r="CG121">
            <v>543</v>
          </cell>
        </row>
        <row r="122">
          <cell r="A122">
            <v>40148</v>
          </cell>
          <cell r="B122">
            <v>120</v>
          </cell>
          <cell r="C122">
            <v>9619479.0730014034</v>
          </cell>
          <cell r="D122">
            <v>4713537.3993020756</v>
          </cell>
          <cell r="E122">
            <v>3690037.0655174507</v>
          </cell>
          <cell r="F122">
            <v>3577684.4621790703</v>
          </cell>
          <cell r="G122">
            <v>5531877.7707167743</v>
          </cell>
          <cell r="H122">
            <v>922396.58824362652</v>
          </cell>
          <cell r="I122">
            <v>1316076.641039599</v>
          </cell>
          <cell r="V122">
            <v>40148</v>
          </cell>
          <cell r="W122">
            <v>4584180.3820803519</v>
          </cell>
          <cell r="X122">
            <v>3035004.6608724426</v>
          </cell>
          <cell r="Y122">
            <v>3115013.4483486316</v>
          </cell>
          <cell r="Z122">
            <v>4202693.5086985743</v>
          </cell>
          <cell r="AA122">
            <v>3175250.3348047668</v>
          </cell>
          <cell r="AB122">
            <v>847128.07295865228</v>
          </cell>
          <cell r="AC122">
            <v>1313619.5922365808</v>
          </cell>
          <cell r="AP122">
            <v>40148</v>
          </cell>
          <cell r="AQ122">
            <v>75335</v>
          </cell>
          <cell r="AR122">
            <v>35575</v>
          </cell>
          <cell r="AS122">
            <v>29313</v>
          </cell>
          <cell r="AT122">
            <v>27663</v>
          </cell>
          <cell r="AU122">
            <v>37068</v>
          </cell>
          <cell r="AV122">
            <v>6935</v>
          </cell>
          <cell r="AW122">
            <v>10455</v>
          </cell>
          <cell r="AY122">
            <v>40148</v>
          </cell>
          <cell r="AZ122">
            <v>9107</v>
          </cell>
          <cell r="BA122">
            <v>4680</v>
          </cell>
          <cell r="BB122">
            <v>4158</v>
          </cell>
          <cell r="BC122">
            <v>5987</v>
          </cell>
          <cell r="BD122">
            <v>6011</v>
          </cell>
          <cell r="BE122">
            <v>1352</v>
          </cell>
          <cell r="BF122">
            <v>1822</v>
          </cell>
          <cell r="BZ122">
            <v>40148</v>
          </cell>
          <cell r="CA122">
            <v>772.5</v>
          </cell>
          <cell r="CB122">
            <v>721.5</v>
          </cell>
          <cell r="CC122">
            <v>958.5</v>
          </cell>
          <cell r="CD122">
            <v>1122.5</v>
          </cell>
          <cell r="CE122">
            <v>1020.5</v>
          </cell>
          <cell r="CF122">
            <v>1184</v>
          </cell>
          <cell r="CG122">
            <v>1020</v>
          </cell>
        </row>
        <row r="123">
          <cell r="A123">
            <v>40179</v>
          </cell>
          <cell r="B123">
            <v>121</v>
          </cell>
          <cell r="C123">
            <v>6444960.6657927651</v>
          </cell>
          <cell r="D123">
            <v>2943729.6529280501</v>
          </cell>
          <cell r="E123">
            <v>2718330.8297056276</v>
          </cell>
          <cell r="F123">
            <v>2732291.8515735571</v>
          </cell>
          <cell r="G123">
            <v>3455882.7800366962</v>
          </cell>
          <cell r="H123">
            <v>573868.50382639549</v>
          </cell>
          <cell r="I123">
            <v>868899.71613690816</v>
          </cell>
          <cell r="V123">
            <v>40179</v>
          </cell>
          <cell r="W123">
            <v>3163853.5003962079</v>
          </cell>
          <cell r="X123">
            <v>2052082.8976705065</v>
          </cell>
          <cell r="Y123">
            <v>2388149.2431286173</v>
          </cell>
          <cell r="Z123">
            <v>3322226.3588046683</v>
          </cell>
          <cell r="AA123">
            <v>2264118.0572059196</v>
          </cell>
          <cell r="AB123">
            <v>557694.51384008338</v>
          </cell>
          <cell r="AC123">
            <v>902316.42895399721</v>
          </cell>
          <cell r="AP123">
            <v>40179</v>
          </cell>
          <cell r="AQ123">
            <v>75480</v>
          </cell>
          <cell r="AR123">
            <v>35597</v>
          </cell>
          <cell r="AS123">
            <v>29425</v>
          </cell>
          <cell r="AT123">
            <v>27760</v>
          </cell>
          <cell r="AU123">
            <v>37168</v>
          </cell>
          <cell r="AV123">
            <v>6963</v>
          </cell>
          <cell r="AW123">
            <v>10533</v>
          </cell>
          <cell r="AY123">
            <v>40179</v>
          </cell>
          <cell r="AZ123">
            <v>9146</v>
          </cell>
          <cell r="BA123">
            <v>4702</v>
          </cell>
          <cell r="BB123">
            <v>4186</v>
          </cell>
          <cell r="BC123">
            <v>6024</v>
          </cell>
          <cell r="BD123">
            <v>6045</v>
          </cell>
          <cell r="BE123">
            <v>1352</v>
          </cell>
          <cell r="BF123">
            <v>1825</v>
          </cell>
          <cell r="BZ123">
            <v>40179</v>
          </cell>
          <cell r="CA123">
            <v>454.5</v>
          </cell>
          <cell r="CB123">
            <v>484.5</v>
          </cell>
          <cell r="CC123">
            <v>577.5</v>
          </cell>
          <cell r="CD123">
            <v>744.5</v>
          </cell>
          <cell r="CE123">
            <v>664.5</v>
          </cell>
          <cell r="CF123">
            <v>854.5</v>
          </cell>
          <cell r="CG123">
            <v>633</v>
          </cell>
        </row>
        <row r="124">
          <cell r="A124">
            <v>40210</v>
          </cell>
          <cell r="B124">
            <v>122</v>
          </cell>
          <cell r="C124">
            <v>4962967.067935274</v>
          </cell>
          <cell r="D124">
            <v>2357557.9537744252</v>
          </cell>
          <cell r="E124">
            <v>2098383.7441826649</v>
          </cell>
          <cell r="F124">
            <v>2175967.2341076359</v>
          </cell>
          <cell r="G124">
            <v>3512851.4361948892</v>
          </cell>
          <cell r="H124">
            <v>566461.87453677133</v>
          </cell>
          <cell r="I124">
            <v>697869.68926833919</v>
          </cell>
          <cell r="V124">
            <v>40210</v>
          </cell>
          <cell r="W124">
            <v>2349273.7253684993</v>
          </cell>
          <cell r="X124">
            <v>1525144.5395052866</v>
          </cell>
          <cell r="Y124">
            <v>1699069.4026021084</v>
          </cell>
          <cell r="Z124">
            <v>2482981.3325241054</v>
          </cell>
          <cell r="AA124">
            <v>1938263.0134041391</v>
          </cell>
          <cell r="AB124">
            <v>505759.71302879439</v>
          </cell>
          <cell r="AC124">
            <v>659047.27356706664</v>
          </cell>
          <cell r="AP124">
            <v>40210</v>
          </cell>
          <cell r="AQ124">
            <v>75489</v>
          </cell>
          <cell r="AR124">
            <v>35544</v>
          </cell>
          <cell r="AS124">
            <v>29462</v>
          </cell>
          <cell r="AT124">
            <v>27708</v>
          </cell>
          <cell r="AU124">
            <v>37146</v>
          </cell>
          <cell r="AV124">
            <v>6967</v>
          </cell>
          <cell r="AW124">
            <v>10535</v>
          </cell>
          <cell r="AY124">
            <v>40210</v>
          </cell>
          <cell r="AZ124">
            <v>9130</v>
          </cell>
          <cell r="BA124">
            <v>4700</v>
          </cell>
          <cell r="BB124">
            <v>4192</v>
          </cell>
          <cell r="BC124">
            <v>6023</v>
          </cell>
          <cell r="BD124">
            <v>6049</v>
          </cell>
          <cell r="BE124">
            <v>1351</v>
          </cell>
          <cell r="BF124">
            <v>1819</v>
          </cell>
          <cell r="BZ124">
            <v>40210</v>
          </cell>
          <cell r="CA124">
            <v>413.5</v>
          </cell>
          <cell r="CB124">
            <v>435</v>
          </cell>
          <cell r="CC124">
            <v>464</v>
          </cell>
          <cell r="CD124">
            <v>537.5</v>
          </cell>
          <cell r="CE124">
            <v>614.5</v>
          </cell>
          <cell r="CF124">
            <v>738</v>
          </cell>
          <cell r="CG124">
            <v>490.5</v>
          </cell>
        </row>
        <row r="125">
          <cell r="A125">
            <v>40238</v>
          </cell>
          <cell r="B125">
            <v>123</v>
          </cell>
          <cell r="C125">
            <v>5018524.9072060157</v>
          </cell>
          <cell r="D125">
            <v>2488031.9383375547</v>
          </cell>
          <cell r="E125">
            <v>1793053.6180190854</v>
          </cell>
          <cell r="F125">
            <v>1789236.5364373443</v>
          </cell>
          <cell r="G125">
            <v>2750901.863916046</v>
          </cell>
          <cell r="H125">
            <v>440308.26809647755</v>
          </cell>
          <cell r="I125">
            <v>571847.86798747652</v>
          </cell>
          <cell r="V125">
            <v>40238</v>
          </cell>
          <cell r="W125">
            <v>2320179.0617864355</v>
          </cell>
          <cell r="X125">
            <v>1582478.6481313522</v>
          </cell>
          <cell r="Y125">
            <v>1500731.824142508</v>
          </cell>
          <cell r="Z125">
            <v>2100229.4659397043</v>
          </cell>
          <cell r="AA125">
            <v>1663801.39651173</v>
          </cell>
          <cell r="AB125">
            <v>394847.91097461391</v>
          </cell>
          <cell r="AC125">
            <v>543450.6925136561</v>
          </cell>
          <cell r="AP125">
            <v>40238</v>
          </cell>
          <cell r="AQ125">
            <v>75480</v>
          </cell>
          <cell r="AR125">
            <v>35597</v>
          </cell>
          <cell r="AS125">
            <v>29508</v>
          </cell>
          <cell r="AT125">
            <v>27614</v>
          </cell>
          <cell r="AU125">
            <v>37150</v>
          </cell>
          <cell r="AV125">
            <v>6955</v>
          </cell>
          <cell r="AW125">
            <v>10491</v>
          </cell>
          <cell r="AY125">
            <v>40238</v>
          </cell>
          <cell r="AZ125">
            <v>9115</v>
          </cell>
          <cell r="BA125">
            <v>4694</v>
          </cell>
          <cell r="BB125">
            <v>4191</v>
          </cell>
          <cell r="BC125">
            <v>5996</v>
          </cell>
          <cell r="BD125">
            <v>6048</v>
          </cell>
          <cell r="BE125">
            <v>1349</v>
          </cell>
          <cell r="BF125">
            <v>1811</v>
          </cell>
          <cell r="BZ125">
            <v>40238</v>
          </cell>
          <cell r="CA125">
            <v>446.5</v>
          </cell>
          <cell r="CB125">
            <v>413.5</v>
          </cell>
          <cell r="CC125">
            <v>391.5</v>
          </cell>
          <cell r="CD125">
            <v>502.5</v>
          </cell>
          <cell r="CE125">
            <v>638</v>
          </cell>
          <cell r="CF125">
            <v>704</v>
          </cell>
          <cell r="CG125">
            <v>455</v>
          </cell>
        </row>
        <row r="126">
          <cell r="A126">
            <v>40269</v>
          </cell>
          <cell r="B126">
            <v>124</v>
          </cell>
          <cell r="C126">
            <v>4183980.7113896832</v>
          </cell>
          <cell r="D126">
            <v>2012877.3910454882</v>
          </cell>
          <cell r="E126">
            <v>1286103.6370335969</v>
          </cell>
          <cell r="F126">
            <v>1243857.2605312318</v>
          </cell>
          <cell r="G126">
            <v>2477379.4785269122</v>
          </cell>
          <cell r="H126">
            <v>352348.76415516651</v>
          </cell>
          <cell r="I126">
            <v>448329.75731792138</v>
          </cell>
          <cell r="V126">
            <v>40269</v>
          </cell>
          <cell r="W126">
            <v>1508545.1719902237</v>
          </cell>
          <cell r="X126">
            <v>1044772.8878361419</v>
          </cell>
          <cell r="Y126">
            <v>810560.12894896336</v>
          </cell>
          <cell r="Z126">
            <v>1117727.8112246711</v>
          </cell>
          <cell r="AA126">
            <v>1540552.7222895161</v>
          </cell>
          <cell r="AB126">
            <v>328324.45195262827</v>
          </cell>
          <cell r="AC126">
            <v>440329.82575785561</v>
          </cell>
          <cell r="AP126">
            <v>40269</v>
          </cell>
          <cell r="AQ126">
            <v>75468</v>
          </cell>
          <cell r="AR126">
            <v>35529</v>
          </cell>
          <cell r="AS126">
            <v>29514</v>
          </cell>
          <cell r="AT126">
            <v>27443</v>
          </cell>
          <cell r="AU126">
            <v>37108</v>
          </cell>
          <cell r="AV126">
            <v>6918</v>
          </cell>
          <cell r="AW126">
            <v>10439</v>
          </cell>
          <cell r="AY126">
            <v>40269</v>
          </cell>
          <cell r="AZ126">
            <v>9172</v>
          </cell>
          <cell r="BA126">
            <v>4731</v>
          </cell>
          <cell r="BB126">
            <v>4182</v>
          </cell>
          <cell r="BC126">
            <v>5984</v>
          </cell>
          <cell r="BD126">
            <v>6054</v>
          </cell>
          <cell r="BE126">
            <v>1351</v>
          </cell>
          <cell r="BF126">
            <v>1798</v>
          </cell>
          <cell r="BZ126">
            <v>40269</v>
          </cell>
          <cell r="CA126">
            <v>326</v>
          </cell>
          <cell r="CB126">
            <v>344.125</v>
          </cell>
          <cell r="CC126">
            <v>258</v>
          </cell>
          <cell r="CD126">
            <v>326.5</v>
          </cell>
          <cell r="CE126">
            <v>545</v>
          </cell>
          <cell r="CF126">
            <v>545.5</v>
          </cell>
          <cell r="CG126">
            <v>327.5</v>
          </cell>
        </row>
        <row r="127">
          <cell r="A127">
            <v>40299</v>
          </cell>
          <cell r="B127">
            <v>125</v>
          </cell>
          <cell r="C127">
            <v>2972365.3164645843</v>
          </cell>
          <cell r="D127">
            <v>1452065.4278121879</v>
          </cell>
          <cell r="E127">
            <v>778924.19341650337</v>
          </cell>
          <cell r="F127">
            <v>763271.06230672426</v>
          </cell>
          <cell r="G127">
            <v>1769652.7715874291</v>
          </cell>
          <cell r="H127">
            <v>221614.42155075772</v>
          </cell>
          <cell r="I127">
            <v>283201.80686181312</v>
          </cell>
          <cell r="V127">
            <v>40299</v>
          </cell>
          <cell r="W127">
            <v>1571182.8504574704</v>
          </cell>
          <cell r="X127">
            <v>1082105.6399060257</v>
          </cell>
          <cell r="Y127">
            <v>760250.94808681926</v>
          </cell>
          <cell r="Z127">
            <v>1030170.5615496847</v>
          </cell>
          <cell r="AA127">
            <v>1196500.6488451392</v>
          </cell>
          <cell r="AB127">
            <v>221980.70185740179</v>
          </cell>
          <cell r="AC127">
            <v>296618.64929745905</v>
          </cell>
          <cell r="AP127">
            <v>40299</v>
          </cell>
          <cell r="AQ127">
            <v>75296</v>
          </cell>
          <cell r="AR127">
            <v>35454</v>
          </cell>
          <cell r="AS127">
            <v>29488</v>
          </cell>
          <cell r="AT127">
            <v>27222</v>
          </cell>
          <cell r="AU127">
            <v>36995</v>
          </cell>
          <cell r="AV127">
            <v>6868</v>
          </cell>
          <cell r="AW127">
            <v>10417</v>
          </cell>
          <cell r="AY127">
            <v>40299</v>
          </cell>
          <cell r="AZ127">
            <v>9273</v>
          </cell>
          <cell r="BA127">
            <v>4780</v>
          </cell>
          <cell r="BB127">
            <v>4212</v>
          </cell>
          <cell r="BC127">
            <v>6015</v>
          </cell>
          <cell r="BD127">
            <v>6149</v>
          </cell>
          <cell r="BE127">
            <v>1363</v>
          </cell>
          <cell r="BF127">
            <v>1795</v>
          </cell>
          <cell r="BZ127">
            <v>40299</v>
          </cell>
          <cell r="CA127">
            <v>243.5</v>
          </cell>
          <cell r="CB127">
            <v>230.5</v>
          </cell>
          <cell r="CC127">
            <v>168</v>
          </cell>
          <cell r="CD127">
            <v>207.5</v>
          </cell>
          <cell r="CE127">
            <v>373</v>
          </cell>
          <cell r="CF127">
            <v>435</v>
          </cell>
          <cell r="CG127">
            <v>215.5</v>
          </cell>
        </row>
        <row r="128">
          <cell r="A128">
            <v>40330</v>
          </cell>
          <cell r="B128">
            <v>126</v>
          </cell>
          <cell r="C128">
            <v>1734552.0425575243</v>
          </cell>
          <cell r="D128">
            <v>865051.12474549876</v>
          </cell>
          <cell r="E128">
            <v>464148.69616048422</v>
          </cell>
          <cell r="F128">
            <v>411665.13653649273</v>
          </cell>
          <cell r="G128">
            <v>1000691.2606186727</v>
          </cell>
          <cell r="H128">
            <v>119122.20616197155</v>
          </cell>
          <cell r="I128">
            <v>153454.53321935577</v>
          </cell>
          <cell r="V128">
            <v>40330</v>
          </cell>
          <cell r="W128">
            <v>1027320.7556340093</v>
          </cell>
          <cell r="X128">
            <v>726729.43009190809</v>
          </cell>
          <cell r="Y128">
            <v>505885.44558404933</v>
          </cell>
          <cell r="Z128">
            <v>684974.36869003344</v>
          </cell>
          <cell r="AA128">
            <v>734228.02034692885</v>
          </cell>
          <cell r="AB128">
            <v>147737.29881585742</v>
          </cell>
          <cell r="AC128">
            <v>192129.26983721345</v>
          </cell>
          <cell r="AP128">
            <v>40330</v>
          </cell>
          <cell r="AQ128">
            <v>75202</v>
          </cell>
          <cell r="AR128">
            <v>35369</v>
          </cell>
          <cell r="AS128">
            <v>29479</v>
          </cell>
          <cell r="AT128">
            <v>26988</v>
          </cell>
          <cell r="AU128">
            <v>36908</v>
          </cell>
          <cell r="AV128">
            <v>6813</v>
          </cell>
          <cell r="AW128">
            <v>10341</v>
          </cell>
          <cell r="AY128">
            <v>40330</v>
          </cell>
          <cell r="AZ128">
            <v>9251</v>
          </cell>
          <cell r="BA128">
            <v>4764</v>
          </cell>
          <cell r="BB128">
            <v>4222</v>
          </cell>
          <cell r="BC128">
            <v>5988</v>
          </cell>
          <cell r="BD128">
            <v>6147</v>
          </cell>
          <cell r="BE128">
            <v>1358</v>
          </cell>
          <cell r="BF128">
            <v>1786</v>
          </cell>
          <cell r="BZ128">
            <v>40330</v>
          </cell>
          <cell r="CA128">
            <v>92.5</v>
          </cell>
          <cell r="CB128">
            <v>69.125</v>
          </cell>
          <cell r="CC128">
            <v>7.5</v>
          </cell>
          <cell r="CD128">
            <v>35</v>
          </cell>
          <cell r="CE128">
            <v>151.5</v>
          </cell>
          <cell r="CF128">
            <v>137</v>
          </cell>
          <cell r="CG128">
            <v>38.5</v>
          </cell>
        </row>
        <row r="129">
          <cell r="A129">
            <v>40360</v>
          </cell>
          <cell r="B129">
            <v>127</v>
          </cell>
          <cell r="C129">
            <v>1329700.3151726918</v>
          </cell>
          <cell r="D129">
            <v>621713.79081251507</v>
          </cell>
          <cell r="E129">
            <v>344215.13833894616</v>
          </cell>
          <cell r="F129">
            <v>284442.75567584683</v>
          </cell>
          <cell r="G129">
            <v>569584.74209654331</v>
          </cell>
          <cell r="H129">
            <v>56747.15393096656</v>
          </cell>
          <cell r="I129">
            <v>82277.10397249012</v>
          </cell>
          <cell r="V129">
            <v>40360</v>
          </cell>
          <cell r="W129">
            <v>1415524.6832208284</v>
          </cell>
          <cell r="X129">
            <v>661834.73723571212</v>
          </cell>
          <cell r="Y129">
            <v>366409.11588991602</v>
          </cell>
          <cell r="Z129">
            <v>302800.4636535435</v>
          </cell>
          <cell r="AA129">
            <v>473369.8386982854</v>
          </cell>
          <cell r="AB129">
            <v>80329.741324993389</v>
          </cell>
          <cell r="AC129">
            <v>158825.31856672114</v>
          </cell>
          <cell r="AP129">
            <v>40360</v>
          </cell>
          <cell r="AQ129">
            <v>75364</v>
          </cell>
          <cell r="AR129">
            <v>35446</v>
          </cell>
          <cell r="AS129">
            <v>31727</v>
          </cell>
          <cell r="AT129">
            <v>25143</v>
          </cell>
          <cell r="AU129">
            <v>36848</v>
          </cell>
          <cell r="AV129">
            <v>6781</v>
          </cell>
          <cell r="AW129">
            <v>10309</v>
          </cell>
          <cell r="AY129">
            <v>40360</v>
          </cell>
          <cell r="AZ129">
            <v>9268</v>
          </cell>
          <cell r="BA129">
            <v>4759</v>
          </cell>
          <cell r="BB129">
            <v>4851</v>
          </cell>
          <cell r="BC129">
            <v>5383</v>
          </cell>
          <cell r="BD129">
            <v>6121</v>
          </cell>
          <cell r="BE129">
            <v>1358</v>
          </cell>
          <cell r="BF129">
            <v>1776</v>
          </cell>
          <cell r="BZ129">
            <v>40360</v>
          </cell>
          <cell r="CA129">
            <v>15</v>
          </cell>
          <cell r="CB129">
            <v>21</v>
          </cell>
          <cell r="CC129">
            <v>0</v>
          </cell>
          <cell r="CD129">
            <v>0</v>
          </cell>
          <cell r="CE129">
            <v>34.5</v>
          </cell>
          <cell r="CF129">
            <v>30</v>
          </cell>
          <cell r="CG129">
            <v>0.5</v>
          </cell>
        </row>
        <row r="130">
          <cell r="A130">
            <v>40391</v>
          </cell>
          <cell r="B130">
            <v>128</v>
          </cell>
          <cell r="C130">
            <v>1830742.2350244974</v>
          </cell>
          <cell r="D130">
            <v>854831.22288689343</v>
          </cell>
          <cell r="E130">
            <v>504272.26533913007</v>
          </cell>
          <cell r="F130">
            <v>390784.79674947902</v>
          </cell>
          <cell r="G130">
            <v>886657.03846655414</v>
          </cell>
          <cell r="H130">
            <v>77606.614914257152</v>
          </cell>
          <cell r="I130">
            <v>137261.34661918873</v>
          </cell>
          <cell r="V130">
            <v>40391</v>
          </cell>
          <cell r="W130">
            <v>1225150.5246657359</v>
          </cell>
          <cell r="X130">
            <v>866977.05887291639</v>
          </cell>
          <cell r="Y130">
            <v>589426.00992462877</v>
          </cell>
          <cell r="Z130">
            <v>800128.40653671895</v>
          </cell>
          <cell r="AA130">
            <v>710763.46233728831</v>
          </cell>
          <cell r="AB130">
            <v>143429.85237463799</v>
          </cell>
          <cell r="AC130">
            <v>242998.19769807419</v>
          </cell>
          <cell r="AP130">
            <v>40391</v>
          </cell>
          <cell r="AQ130">
            <v>75354</v>
          </cell>
          <cell r="AR130">
            <v>35491</v>
          </cell>
          <cell r="AS130">
            <v>31812</v>
          </cell>
          <cell r="AT130">
            <v>25123</v>
          </cell>
          <cell r="AU130">
            <v>36845</v>
          </cell>
          <cell r="AV130">
            <v>6775</v>
          </cell>
          <cell r="AW130">
            <v>10309</v>
          </cell>
          <cell r="AY130">
            <v>40391</v>
          </cell>
          <cell r="AZ130">
            <v>9261</v>
          </cell>
          <cell r="BA130">
            <v>4754</v>
          </cell>
          <cell r="BB130">
            <v>4841</v>
          </cell>
          <cell r="BC130">
            <v>5373</v>
          </cell>
          <cell r="BD130">
            <v>6109</v>
          </cell>
          <cell r="BE130">
            <v>1353</v>
          </cell>
          <cell r="BF130">
            <v>1771</v>
          </cell>
          <cell r="BZ130">
            <v>40391</v>
          </cell>
          <cell r="CA130">
            <v>17</v>
          </cell>
          <cell r="CB130">
            <v>8.5</v>
          </cell>
          <cell r="CC130">
            <v>1</v>
          </cell>
          <cell r="CD130">
            <v>8.5</v>
          </cell>
          <cell r="CE130">
            <v>50</v>
          </cell>
          <cell r="CF130">
            <v>53</v>
          </cell>
          <cell r="CG130">
            <v>3</v>
          </cell>
        </row>
        <row r="131">
          <cell r="A131">
            <v>40422</v>
          </cell>
          <cell r="B131">
            <v>129</v>
          </cell>
          <cell r="C131">
            <v>1881884.9968163145</v>
          </cell>
          <cell r="D131">
            <v>831677.1030646814</v>
          </cell>
          <cell r="E131">
            <v>511896.82449112553</v>
          </cell>
          <cell r="F131">
            <v>398656.55562787841</v>
          </cell>
          <cell r="G131">
            <v>1013692.7717299548</v>
          </cell>
          <cell r="H131">
            <v>91205.857067869438</v>
          </cell>
          <cell r="I131">
            <v>143466.3712021758</v>
          </cell>
          <cell r="V131">
            <v>40422</v>
          </cell>
          <cell r="W131">
            <v>1196063.7992370282</v>
          </cell>
          <cell r="X131">
            <v>791217.05051373609</v>
          </cell>
          <cell r="Y131">
            <v>649886.35265571508</v>
          </cell>
          <cell r="Z131">
            <v>791381.79759352072</v>
          </cell>
          <cell r="AA131">
            <v>768583.27003402519</v>
          </cell>
          <cell r="AB131">
            <v>157633.1887111956</v>
          </cell>
          <cell r="AC131">
            <v>237808.00822477968</v>
          </cell>
          <cell r="AP131">
            <v>40422</v>
          </cell>
          <cell r="AQ131">
            <v>75469</v>
          </cell>
          <cell r="AR131">
            <v>35563</v>
          </cell>
          <cell r="AS131">
            <v>31944</v>
          </cell>
          <cell r="AT131">
            <v>25184</v>
          </cell>
          <cell r="AU131">
            <v>36888</v>
          </cell>
          <cell r="AV131">
            <v>6786</v>
          </cell>
          <cell r="AW131">
            <v>10342</v>
          </cell>
          <cell r="AY131">
            <v>40422</v>
          </cell>
          <cell r="AZ131">
            <v>9259</v>
          </cell>
          <cell r="BA131">
            <v>4749</v>
          </cell>
          <cell r="BB131">
            <v>4833</v>
          </cell>
          <cell r="BC131">
            <v>5364</v>
          </cell>
          <cell r="BD131">
            <v>6119</v>
          </cell>
          <cell r="BE131">
            <v>1352</v>
          </cell>
          <cell r="BF131">
            <v>1771</v>
          </cell>
          <cell r="BZ131">
            <v>40422</v>
          </cell>
          <cell r="CA131">
            <v>47</v>
          </cell>
          <cell r="CB131">
            <v>50</v>
          </cell>
          <cell r="CC131">
            <v>4</v>
          </cell>
          <cell r="CD131">
            <v>36</v>
          </cell>
          <cell r="CE131">
            <v>104</v>
          </cell>
          <cell r="CF131">
            <v>125.5</v>
          </cell>
          <cell r="CG131">
            <v>16.5</v>
          </cell>
        </row>
        <row r="132">
          <cell r="A132">
            <v>40452</v>
          </cell>
          <cell r="B132">
            <v>130</v>
          </cell>
          <cell r="C132">
            <v>3566724.2842321638</v>
          </cell>
          <cell r="D132">
            <v>1635583.5681780879</v>
          </cell>
          <cell r="E132">
            <v>832591.54971830791</v>
          </cell>
          <cell r="F132">
            <v>730818.59787144</v>
          </cell>
          <cell r="G132">
            <v>1820917.5452991829</v>
          </cell>
          <cell r="H132">
            <v>173740.54485905767</v>
          </cell>
          <cell r="I132">
            <v>281622.90984175948</v>
          </cell>
          <cell r="V132">
            <v>40452</v>
          </cell>
          <cell r="W132">
            <v>1908547.4574634347</v>
          </cell>
          <cell r="X132">
            <v>1276871.8626747825</v>
          </cell>
          <cell r="Y132">
            <v>946100.34698935621</v>
          </cell>
          <cell r="Z132">
            <v>1355533.3328724268</v>
          </cell>
          <cell r="AA132">
            <v>1173549.7121639345</v>
          </cell>
          <cell r="AB132">
            <v>191173.68683598714</v>
          </cell>
          <cell r="AC132">
            <v>355624.48582007759</v>
          </cell>
          <cell r="AP132">
            <v>40452</v>
          </cell>
          <cell r="AQ132">
            <v>75693</v>
          </cell>
          <cell r="AR132">
            <v>35671</v>
          </cell>
          <cell r="AS132">
            <v>32160</v>
          </cell>
          <cell r="AT132">
            <v>25480</v>
          </cell>
          <cell r="AU132">
            <v>37076</v>
          </cell>
          <cell r="AV132">
            <v>6857</v>
          </cell>
          <cell r="AW132">
            <v>10426</v>
          </cell>
          <cell r="AY132">
            <v>40452</v>
          </cell>
          <cell r="AZ132">
            <v>9275</v>
          </cell>
          <cell r="BA132">
            <v>4762</v>
          </cell>
          <cell r="BB132">
            <v>4848</v>
          </cell>
          <cell r="BC132">
            <v>5390</v>
          </cell>
          <cell r="BD132">
            <v>6140</v>
          </cell>
          <cell r="BE132">
            <v>1355</v>
          </cell>
          <cell r="BF132">
            <v>1787</v>
          </cell>
          <cell r="BZ132">
            <v>40452</v>
          </cell>
          <cell r="CA132">
            <v>244</v>
          </cell>
          <cell r="CB132">
            <v>231.01666666666668</v>
          </cell>
          <cell r="CC132">
            <v>182.5</v>
          </cell>
          <cell r="CD132">
            <v>286.5</v>
          </cell>
          <cell r="CE132">
            <v>369</v>
          </cell>
          <cell r="CF132">
            <v>385.5</v>
          </cell>
          <cell r="CG132">
            <v>260</v>
          </cell>
        </row>
        <row r="133">
          <cell r="A133">
            <v>40483</v>
          </cell>
          <cell r="B133">
            <v>131</v>
          </cell>
          <cell r="C133">
            <v>7621890.2325580679</v>
          </cell>
          <cell r="D133">
            <v>3725121.3948618425</v>
          </cell>
          <cell r="E133">
            <v>2115040.418340141</v>
          </cell>
          <cell r="F133">
            <v>2000008.9542399489</v>
          </cell>
          <cell r="G133">
            <v>3985755.1049223216</v>
          </cell>
          <cell r="H133">
            <v>508914.29408399505</v>
          </cell>
          <cell r="I133">
            <v>755173.60099368356</v>
          </cell>
          <cell r="V133">
            <v>40483</v>
          </cell>
          <cell r="W133">
            <v>3341965.1443481958</v>
          </cell>
          <cell r="X133">
            <v>2295035.6266221022</v>
          </cell>
          <cell r="Y133">
            <v>1870345.5124476599</v>
          </cell>
          <cell r="Z133">
            <v>2610710.7165820431</v>
          </cell>
          <cell r="AA133">
            <v>2024483.3784436579</v>
          </cell>
          <cell r="AB133">
            <v>412348.63238201884</v>
          </cell>
          <cell r="AC133">
            <v>854135.54939432256</v>
          </cell>
          <cell r="AP133">
            <v>40483</v>
          </cell>
          <cell r="AQ133">
            <v>75921</v>
          </cell>
          <cell r="AR133">
            <v>35764</v>
          </cell>
          <cell r="AS133">
            <v>32420</v>
          </cell>
          <cell r="AT133">
            <v>25881</v>
          </cell>
          <cell r="AU133">
            <v>37220</v>
          </cell>
          <cell r="AV133">
            <v>6932</v>
          </cell>
          <cell r="AW133">
            <v>10496</v>
          </cell>
          <cell r="AY133">
            <v>40483</v>
          </cell>
          <cell r="AZ133">
            <v>9316</v>
          </cell>
          <cell r="BA133">
            <v>4775</v>
          </cell>
          <cell r="BB133">
            <v>4933</v>
          </cell>
          <cell r="BC133">
            <v>5483</v>
          </cell>
          <cell r="BD133">
            <v>6180</v>
          </cell>
          <cell r="BE133">
            <v>1355</v>
          </cell>
          <cell r="BF133">
            <v>1795</v>
          </cell>
          <cell r="BZ133">
            <v>40483</v>
          </cell>
          <cell r="CA133">
            <v>549</v>
          </cell>
          <cell r="CB133">
            <v>520.5</v>
          </cell>
          <cell r="CC133">
            <v>606.5</v>
          </cell>
          <cell r="CD133">
            <v>735.5</v>
          </cell>
          <cell r="CE133">
            <v>681</v>
          </cell>
          <cell r="CF133">
            <v>847.5</v>
          </cell>
          <cell r="CG133">
            <v>684.5</v>
          </cell>
        </row>
        <row r="134">
          <cell r="A134">
            <v>40513</v>
          </cell>
          <cell r="B134">
            <v>132</v>
          </cell>
          <cell r="C134">
            <v>8332046.4987700535</v>
          </cell>
          <cell r="D134">
            <v>3738580.601671298</v>
          </cell>
          <cell r="E134">
            <v>3255273.8552186247</v>
          </cell>
          <cell r="F134">
            <v>3006477.0443400242</v>
          </cell>
          <cell r="G134">
            <v>4062186.7059766091</v>
          </cell>
          <cell r="H134">
            <v>668367.01056370744</v>
          </cell>
          <cell r="I134">
            <v>1042444.2834596835</v>
          </cell>
          <cell r="V134">
            <v>40513</v>
          </cell>
          <cell r="W134">
            <v>3774883.0468799802</v>
          </cell>
          <cell r="X134">
            <v>2289936.2168209204</v>
          </cell>
          <cell r="Y134">
            <v>2616037.6578986072</v>
          </cell>
          <cell r="Z134">
            <v>3562611.0784004917</v>
          </cell>
          <cell r="AA134">
            <v>2523673.205254917</v>
          </cell>
          <cell r="AB134">
            <v>610204.26063691487</v>
          </cell>
          <cell r="AC134">
            <v>1019028.6220981689</v>
          </cell>
          <cell r="AP134">
            <v>40513</v>
          </cell>
          <cell r="AQ134">
            <v>76154</v>
          </cell>
          <cell r="AR134">
            <v>35891</v>
          </cell>
          <cell r="AS134">
            <v>32542</v>
          </cell>
          <cell r="AT134">
            <v>25953</v>
          </cell>
          <cell r="AU134">
            <v>37366</v>
          </cell>
          <cell r="AV134">
            <v>6948</v>
          </cell>
          <cell r="AW134">
            <v>10569</v>
          </cell>
          <cell r="AY134">
            <v>40513</v>
          </cell>
          <cell r="AZ134">
            <v>9384</v>
          </cell>
          <cell r="BA134">
            <v>4807</v>
          </cell>
          <cell r="BB134">
            <v>4957</v>
          </cell>
          <cell r="BC134">
            <v>5497</v>
          </cell>
          <cell r="BD134">
            <v>6223</v>
          </cell>
          <cell r="BE134">
            <v>1364</v>
          </cell>
          <cell r="BF134">
            <v>1815</v>
          </cell>
          <cell r="BZ134">
            <v>40513</v>
          </cell>
          <cell r="CA134">
            <v>539.5</v>
          </cell>
          <cell r="CB134">
            <v>587.5</v>
          </cell>
          <cell r="CC134">
            <v>762</v>
          </cell>
          <cell r="CD134">
            <v>871.5</v>
          </cell>
          <cell r="CE134">
            <v>831</v>
          </cell>
          <cell r="CF134">
            <v>990</v>
          </cell>
          <cell r="CG134">
            <v>791.5</v>
          </cell>
        </row>
        <row r="135">
          <cell r="A135">
            <v>40544</v>
          </cell>
          <cell r="B135">
            <v>133</v>
          </cell>
          <cell r="C135">
            <v>7775045.6975248288</v>
          </cell>
          <cell r="D135">
            <v>3767650.5514627602</v>
          </cell>
          <cell r="E135">
            <v>3174500.0765056661</v>
          </cell>
          <cell r="F135">
            <v>3074152.6745067448</v>
          </cell>
          <cell r="G135">
            <v>4486987.2506136429</v>
          </cell>
          <cell r="H135">
            <v>797872.68285514181</v>
          </cell>
          <cell r="I135">
            <v>1050261.0665312151</v>
          </cell>
          <cell r="V135">
            <v>40544</v>
          </cell>
          <cell r="W135">
            <v>3612977.5258562067</v>
          </cell>
          <cell r="X135">
            <v>2426645.2070025564</v>
          </cell>
          <cell r="Y135">
            <v>2696216.2320136498</v>
          </cell>
          <cell r="Z135">
            <v>3871339.0351275872</v>
          </cell>
          <cell r="AA135">
            <v>2683185.4920416712</v>
          </cell>
          <cell r="AB135">
            <v>732805.21745395905</v>
          </cell>
          <cell r="AC135">
            <v>886583.29050437</v>
          </cell>
          <cell r="AP135">
            <v>40544</v>
          </cell>
          <cell r="AQ135">
            <v>76250</v>
          </cell>
          <cell r="AR135">
            <v>35945</v>
          </cell>
          <cell r="AS135">
            <v>32635</v>
          </cell>
          <cell r="AT135">
            <v>25987</v>
          </cell>
          <cell r="AU135">
            <v>37419</v>
          </cell>
          <cell r="AV135">
            <v>6974</v>
          </cell>
          <cell r="AW135">
            <v>10586</v>
          </cell>
          <cell r="AY135">
            <v>40544</v>
          </cell>
          <cell r="AZ135">
            <v>9414</v>
          </cell>
          <cell r="BA135">
            <v>4824</v>
          </cell>
          <cell r="BB135">
            <v>4955</v>
          </cell>
          <cell r="BC135">
            <v>5501</v>
          </cell>
          <cell r="BD135">
            <v>6226</v>
          </cell>
          <cell r="BE135">
            <v>1372</v>
          </cell>
          <cell r="BF135">
            <v>1818</v>
          </cell>
          <cell r="BZ135">
            <v>40544</v>
          </cell>
          <cell r="CA135">
            <v>606</v>
          </cell>
          <cell r="CB135">
            <v>610</v>
          </cell>
          <cell r="CC135">
            <v>690.5</v>
          </cell>
          <cell r="CD135">
            <v>844</v>
          </cell>
          <cell r="CE135">
            <v>782</v>
          </cell>
          <cell r="CF135">
            <v>1136.5</v>
          </cell>
          <cell r="CG135">
            <v>763</v>
          </cell>
        </row>
        <row r="136">
          <cell r="A136">
            <v>40575</v>
          </cell>
          <cell r="B136">
            <v>134</v>
          </cell>
          <cell r="C136">
            <v>7474534.2951937243</v>
          </cell>
          <cell r="D136">
            <v>3476607.3402566644</v>
          </cell>
          <cell r="E136">
            <v>2973884.0581273502</v>
          </cell>
          <cell r="F136">
            <v>2826412.3064222615</v>
          </cell>
          <cell r="G136">
            <v>3714702.2877820786</v>
          </cell>
          <cell r="H136">
            <v>708565.74263338174</v>
          </cell>
          <cell r="I136">
            <v>855928.96958453988</v>
          </cell>
          <cell r="V136">
            <v>40575</v>
          </cell>
          <cell r="W136">
            <v>3671671.4376055961</v>
          </cell>
          <cell r="X136">
            <v>2357082.5725201438</v>
          </cell>
          <cell r="Y136">
            <v>2400118.9394057472</v>
          </cell>
          <cell r="Z136">
            <v>3418451.0504685123</v>
          </cell>
          <cell r="AA136">
            <v>2133862.3502327153</v>
          </cell>
          <cell r="AB136">
            <v>650642.16815173579</v>
          </cell>
          <cell r="AC136">
            <v>751505.48161554884</v>
          </cell>
          <cell r="AP136">
            <v>40575</v>
          </cell>
          <cell r="AQ136">
            <v>76275</v>
          </cell>
          <cell r="AR136">
            <v>36000</v>
          </cell>
          <cell r="AS136">
            <v>32721</v>
          </cell>
          <cell r="AT136">
            <v>25979</v>
          </cell>
          <cell r="AU136">
            <v>37446</v>
          </cell>
          <cell r="AV136">
            <v>6974</v>
          </cell>
          <cell r="AW136">
            <v>10596</v>
          </cell>
          <cell r="AY136">
            <v>40575</v>
          </cell>
          <cell r="AZ136">
            <v>9441</v>
          </cell>
          <cell r="BA136">
            <v>4839</v>
          </cell>
          <cell r="BB136">
            <v>4947</v>
          </cell>
          <cell r="BC136">
            <v>5501</v>
          </cell>
          <cell r="BD136">
            <v>6230</v>
          </cell>
          <cell r="BE136">
            <v>1373</v>
          </cell>
          <cell r="BF136">
            <v>1820</v>
          </cell>
          <cell r="BZ136">
            <v>40575</v>
          </cell>
          <cell r="CA136">
            <v>603.5</v>
          </cell>
          <cell r="CB136">
            <v>602.125</v>
          </cell>
          <cell r="CC136">
            <v>605</v>
          </cell>
          <cell r="CD136">
            <v>711.5</v>
          </cell>
          <cell r="CE136">
            <v>790.5</v>
          </cell>
          <cell r="CF136">
            <v>865</v>
          </cell>
          <cell r="CG136">
            <v>661</v>
          </cell>
        </row>
        <row r="137">
          <cell r="A137">
            <v>40603</v>
          </cell>
          <cell r="B137">
            <v>135</v>
          </cell>
          <cell r="C137">
            <v>6352433.2414405774</v>
          </cell>
          <cell r="D137">
            <v>2992518.6699550385</v>
          </cell>
          <cell r="E137">
            <v>2098408.1174581102</v>
          </cell>
          <cell r="F137">
            <v>2028226.9711462744</v>
          </cell>
          <cell r="G137">
            <v>3014104.168570356</v>
          </cell>
          <cell r="H137">
            <v>455583.59213061503</v>
          </cell>
          <cell r="I137">
            <v>683042.239299029</v>
          </cell>
          <cell r="V137">
            <v>40603</v>
          </cell>
          <cell r="W137">
            <v>2880382.4800265124</v>
          </cell>
          <cell r="X137">
            <v>1876701.5921806926</v>
          </cell>
          <cell r="Y137">
            <v>1637452.5030155154</v>
          </cell>
          <cell r="Z137">
            <v>2280416.4247772796</v>
          </cell>
          <cell r="AA137">
            <v>1822572.3686631355</v>
          </cell>
          <cell r="AB137">
            <v>412316.65206735564</v>
          </cell>
          <cell r="AC137">
            <v>593587.97926950885</v>
          </cell>
          <cell r="AP137">
            <v>40603</v>
          </cell>
          <cell r="AQ137">
            <v>76248</v>
          </cell>
          <cell r="AR137">
            <v>35998</v>
          </cell>
          <cell r="AS137">
            <v>32791</v>
          </cell>
          <cell r="AT137">
            <v>25904</v>
          </cell>
          <cell r="AU137">
            <v>37455</v>
          </cell>
          <cell r="AV137">
            <v>6971</v>
          </cell>
          <cell r="AW137">
            <v>10575</v>
          </cell>
          <cell r="AY137">
            <v>40603</v>
          </cell>
          <cell r="AZ137">
            <v>9434</v>
          </cell>
          <cell r="BA137">
            <v>4839</v>
          </cell>
          <cell r="BB137">
            <v>4931</v>
          </cell>
          <cell r="BC137">
            <v>5491</v>
          </cell>
          <cell r="BD137">
            <v>6223</v>
          </cell>
          <cell r="BE137">
            <v>1371</v>
          </cell>
          <cell r="BF137">
            <v>1807</v>
          </cell>
          <cell r="BZ137">
            <v>40603</v>
          </cell>
          <cell r="CA137">
            <v>443.125</v>
          </cell>
          <cell r="CB137">
            <v>496</v>
          </cell>
          <cell r="CC137">
            <v>406.5</v>
          </cell>
          <cell r="CD137">
            <v>549.5</v>
          </cell>
          <cell r="CE137">
            <v>625</v>
          </cell>
          <cell r="CF137">
            <v>724.5</v>
          </cell>
          <cell r="CG137">
            <v>498.5</v>
          </cell>
        </row>
        <row r="138">
          <cell r="A138">
            <v>40634</v>
          </cell>
          <cell r="B138">
            <v>136</v>
          </cell>
          <cell r="C138">
            <v>4915975.5925890338</v>
          </cell>
          <cell r="D138">
            <v>2504153.5966774854</v>
          </cell>
          <cell r="E138">
            <v>1469595.916485332</v>
          </cell>
          <cell r="F138">
            <v>1435270.8942481489</v>
          </cell>
          <cell r="G138">
            <v>2918367.9304011599</v>
          </cell>
          <cell r="H138">
            <v>417081.25893383898</v>
          </cell>
          <cell r="I138">
            <v>500702.81066500104</v>
          </cell>
          <cell r="V138">
            <v>40634</v>
          </cell>
          <cell r="W138">
            <v>2309196.1100527556</v>
          </cell>
          <cell r="X138">
            <v>1646586.3193454223</v>
          </cell>
          <cell r="Y138">
            <v>1178715.3800464605</v>
          </cell>
          <cell r="Z138">
            <v>1717260.1905553616</v>
          </cell>
          <cell r="AA138">
            <v>1709725.7496901257</v>
          </cell>
          <cell r="AB138">
            <v>350201.45109309023</v>
          </cell>
          <cell r="AC138">
            <v>420600.79921678395</v>
          </cell>
          <cell r="AP138">
            <v>40634</v>
          </cell>
          <cell r="AQ138">
            <v>76242</v>
          </cell>
          <cell r="AR138">
            <v>35998</v>
          </cell>
          <cell r="AS138">
            <v>32847</v>
          </cell>
          <cell r="AT138">
            <v>25809</v>
          </cell>
          <cell r="AU138">
            <v>37439</v>
          </cell>
          <cell r="AV138">
            <v>6936</v>
          </cell>
          <cell r="AW138">
            <v>10544</v>
          </cell>
          <cell r="AY138">
            <v>40634</v>
          </cell>
          <cell r="AZ138">
            <v>9414</v>
          </cell>
          <cell r="BA138">
            <v>4825</v>
          </cell>
          <cell r="BB138">
            <v>4913</v>
          </cell>
          <cell r="BC138">
            <v>5471</v>
          </cell>
          <cell r="BD138">
            <v>6206</v>
          </cell>
          <cell r="BE138">
            <v>1374</v>
          </cell>
          <cell r="BF138">
            <v>1811</v>
          </cell>
          <cell r="BZ138">
            <v>40634</v>
          </cell>
          <cell r="CA138">
            <v>439.5</v>
          </cell>
          <cell r="CB138">
            <v>441</v>
          </cell>
          <cell r="CC138">
            <v>378.5</v>
          </cell>
          <cell r="CD138">
            <v>458</v>
          </cell>
          <cell r="CE138">
            <v>635.5</v>
          </cell>
          <cell r="CF138">
            <v>634</v>
          </cell>
          <cell r="CG138">
            <v>446</v>
          </cell>
        </row>
        <row r="139">
          <cell r="A139">
            <v>40664</v>
          </cell>
          <cell r="B139">
            <v>137</v>
          </cell>
          <cell r="C139">
            <v>3177334.2293737251</v>
          </cell>
          <cell r="D139">
            <v>1516220.6424799338</v>
          </cell>
          <cell r="E139">
            <v>879357.23639398301</v>
          </cell>
          <cell r="F139">
            <v>812964.89175235841</v>
          </cell>
          <cell r="G139">
            <v>1630419.0574437976</v>
          </cell>
          <cell r="H139">
            <v>224822.11140210403</v>
          </cell>
          <cell r="I139">
            <v>285346.83115409839</v>
          </cell>
          <cell r="V139">
            <v>40664</v>
          </cell>
          <cell r="W139">
            <v>1591683.6505100895</v>
          </cell>
          <cell r="X139">
            <v>1063349.7950725539</v>
          </cell>
          <cell r="Y139">
            <v>744122.45105512557</v>
          </cell>
          <cell r="Z139">
            <v>1020698.1033622309</v>
          </cell>
          <cell r="AA139">
            <v>1037414.5600255008</v>
          </cell>
          <cell r="AB139">
            <v>200544.07020241322</v>
          </cell>
          <cell r="AC139">
            <v>270761.36977208592</v>
          </cell>
          <cell r="AP139">
            <v>40664</v>
          </cell>
          <cell r="AQ139">
            <v>76185</v>
          </cell>
          <cell r="AR139">
            <v>35975</v>
          </cell>
          <cell r="AS139">
            <v>32861</v>
          </cell>
          <cell r="AT139">
            <v>25641</v>
          </cell>
          <cell r="AU139">
            <v>37425</v>
          </cell>
          <cell r="AV139">
            <v>6900</v>
          </cell>
          <cell r="AW139">
            <v>10492</v>
          </cell>
          <cell r="AY139">
            <v>40664</v>
          </cell>
          <cell r="AZ139">
            <v>9394</v>
          </cell>
          <cell r="BA139">
            <v>4814</v>
          </cell>
          <cell r="BB139">
            <v>4898</v>
          </cell>
          <cell r="BC139">
            <v>5447</v>
          </cell>
          <cell r="BD139">
            <v>6185</v>
          </cell>
          <cell r="BE139">
            <v>1370</v>
          </cell>
          <cell r="BF139">
            <v>1801</v>
          </cell>
          <cell r="BZ139">
            <v>40664</v>
          </cell>
          <cell r="CA139">
            <v>241</v>
          </cell>
          <cell r="CB139">
            <v>254.875</v>
          </cell>
          <cell r="CC139">
            <v>146</v>
          </cell>
          <cell r="CD139">
            <v>182</v>
          </cell>
          <cell r="CE139">
            <v>402</v>
          </cell>
          <cell r="CF139">
            <v>377.5</v>
          </cell>
          <cell r="CG139">
            <v>215</v>
          </cell>
        </row>
        <row r="140">
          <cell r="A140">
            <v>40695</v>
          </cell>
          <cell r="B140">
            <v>138</v>
          </cell>
          <cell r="C140">
            <v>1942042.5773796891</v>
          </cell>
          <cell r="D140">
            <v>934915.80132889422</v>
          </cell>
          <cell r="E140">
            <v>538907.52891567978</v>
          </cell>
          <cell r="F140">
            <v>429140.09237573703</v>
          </cell>
          <cell r="G140">
            <v>1355670.3274738155</v>
          </cell>
          <cell r="H140">
            <v>147970.35211072728</v>
          </cell>
          <cell r="I140">
            <v>188823.32041545713</v>
          </cell>
          <cell r="V140">
            <v>40695</v>
          </cell>
          <cell r="W140">
            <v>1219376.7512712367</v>
          </cell>
          <cell r="X140">
            <v>829277.54770148813</v>
          </cell>
          <cell r="Y140">
            <v>562578.90858045279</v>
          </cell>
          <cell r="Z140">
            <v>754153.79244682251</v>
          </cell>
          <cell r="AA140">
            <v>932953.31399587402</v>
          </cell>
          <cell r="AB140">
            <v>145560.63407839427</v>
          </cell>
          <cell r="AC140">
            <v>231726.05192573176</v>
          </cell>
          <cell r="AP140">
            <v>40695</v>
          </cell>
          <cell r="AQ140">
            <v>76037</v>
          </cell>
          <cell r="AR140">
            <v>35938</v>
          </cell>
          <cell r="AS140">
            <v>32898</v>
          </cell>
          <cell r="AT140">
            <v>25482</v>
          </cell>
          <cell r="AU140">
            <v>37392</v>
          </cell>
          <cell r="AV140">
            <v>6852</v>
          </cell>
          <cell r="AW140">
            <v>10415</v>
          </cell>
          <cell r="AY140">
            <v>40695</v>
          </cell>
          <cell r="AZ140">
            <v>9345</v>
          </cell>
          <cell r="BA140">
            <v>4795</v>
          </cell>
          <cell r="BB140">
            <v>4884</v>
          </cell>
          <cell r="BC140">
            <v>5410</v>
          </cell>
          <cell r="BD140">
            <v>6160</v>
          </cell>
          <cell r="BE140">
            <v>1366</v>
          </cell>
          <cell r="BF140">
            <v>1791</v>
          </cell>
          <cell r="BZ140">
            <v>40695</v>
          </cell>
          <cell r="CA140">
            <v>51.625</v>
          </cell>
          <cell r="CB140">
            <v>60.5</v>
          </cell>
          <cell r="CC140">
            <v>19</v>
          </cell>
          <cell r="CD140">
            <v>27</v>
          </cell>
          <cell r="CE140">
            <v>160</v>
          </cell>
          <cell r="CF140">
            <v>176</v>
          </cell>
          <cell r="CG140">
            <v>48.5</v>
          </cell>
        </row>
        <row r="141">
          <cell r="A141">
            <v>40725</v>
          </cell>
          <cell r="B141">
            <v>139</v>
          </cell>
          <cell r="C141">
            <v>1533461.7653458919</v>
          </cell>
          <cell r="D141">
            <v>709405.31783616717</v>
          </cell>
          <cell r="E141">
            <v>405721.58865436143</v>
          </cell>
          <cell r="F141">
            <v>324080.3281635794</v>
          </cell>
          <cell r="G141">
            <v>685887.35269850201</v>
          </cell>
          <cell r="H141">
            <v>66755.03662844222</v>
          </cell>
          <cell r="I141">
            <v>93201.610673055809</v>
          </cell>
          <cell r="V141">
            <v>40725</v>
          </cell>
          <cell r="W141">
            <v>962360.62611383409</v>
          </cell>
          <cell r="X141">
            <v>682969.32708534121</v>
          </cell>
          <cell r="Y141">
            <v>464678.29098027956</v>
          </cell>
          <cell r="Z141">
            <v>622100.75582054514</v>
          </cell>
          <cell r="AA141">
            <v>578212.69877408433</v>
          </cell>
          <cell r="AB141">
            <v>90578.584236889044</v>
          </cell>
          <cell r="AC141">
            <v>178493.71698902658</v>
          </cell>
          <cell r="AP141">
            <v>40725</v>
          </cell>
          <cell r="AQ141">
            <v>76035</v>
          </cell>
          <cell r="AR141">
            <v>35882</v>
          </cell>
          <cell r="AS141">
            <v>32925</v>
          </cell>
          <cell r="AT141">
            <v>25451</v>
          </cell>
          <cell r="AU141">
            <v>37367</v>
          </cell>
          <cell r="AV141">
            <v>6833</v>
          </cell>
          <cell r="AW141">
            <v>10392</v>
          </cell>
          <cell r="AY141">
            <v>40725</v>
          </cell>
          <cell r="AZ141">
            <v>9321</v>
          </cell>
          <cell r="BA141">
            <v>4786</v>
          </cell>
          <cell r="BB141">
            <v>4881</v>
          </cell>
          <cell r="BC141">
            <v>5398</v>
          </cell>
          <cell r="BD141">
            <v>6144</v>
          </cell>
          <cell r="BE141">
            <v>1365</v>
          </cell>
          <cell r="BF141">
            <v>1787</v>
          </cell>
          <cell r="BZ141">
            <v>40725</v>
          </cell>
          <cell r="CA141">
            <v>14</v>
          </cell>
          <cell r="CB141">
            <v>5.5</v>
          </cell>
          <cell r="CC141">
            <v>0</v>
          </cell>
          <cell r="CD141">
            <v>0</v>
          </cell>
          <cell r="CE141">
            <v>29.5</v>
          </cell>
          <cell r="CF141">
            <v>15.5</v>
          </cell>
          <cell r="CG141">
            <v>0</v>
          </cell>
        </row>
        <row r="142">
          <cell r="A142">
            <v>40756</v>
          </cell>
          <cell r="B142">
            <v>140</v>
          </cell>
          <cell r="C142">
            <v>1542810.374502779</v>
          </cell>
          <cell r="D142">
            <v>684205.5247653937</v>
          </cell>
          <cell r="E142">
            <v>448266.5007862483</v>
          </cell>
          <cell r="F142">
            <v>343388.59994557907</v>
          </cell>
          <cell r="G142">
            <v>740994.09836332058</v>
          </cell>
          <cell r="H142">
            <v>61713.27866898285</v>
          </cell>
          <cell r="I142">
            <v>113237.62296769663</v>
          </cell>
          <cell r="V142">
            <v>40756</v>
          </cell>
          <cell r="W142">
            <v>1062328.1460298758</v>
          </cell>
          <cell r="X142">
            <v>720507.7445253717</v>
          </cell>
          <cell r="Y142">
            <v>546682.87438395713</v>
          </cell>
          <cell r="Z142">
            <v>682127.23506079544</v>
          </cell>
          <cell r="AA142">
            <v>594935.4412493452</v>
          </cell>
          <cell r="AB142">
            <v>61487.912545832281</v>
          </cell>
          <cell r="AC142">
            <v>198227.64620482246</v>
          </cell>
          <cell r="AP142">
            <v>40756</v>
          </cell>
          <cell r="AQ142">
            <v>75952</v>
          </cell>
          <cell r="AR142">
            <v>35832</v>
          </cell>
          <cell r="AS142">
            <v>32987</v>
          </cell>
          <cell r="AT142">
            <v>25389</v>
          </cell>
          <cell r="AU142">
            <v>37348</v>
          </cell>
          <cell r="AV142">
            <v>6820</v>
          </cell>
          <cell r="AW142">
            <v>10376</v>
          </cell>
          <cell r="AY142">
            <v>40756</v>
          </cell>
          <cell r="AZ142">
            <v>9293</v>
          </cell>
          <cell r="BA142">
            <v>4780</v>
          </cell>
          <cell r="BB142">
            <v>4874</v>
          </cell>
          <cell r="BC142">
            <v>5386</v>
          </cell>
          <cell r="BD142">
            <v>6123</v>
          </cell>
          <cell r="BE142">
            <v>1367</v>
          </cell>
          <cell r="BF142">
            <v>1785</v>
          </cell>
          <cell r="BZ142">
            <v>40756</v>
          </cell>
          <cell r="CA142">
            <v>2.5</v>
          </cell>
          <cell r="CB142">
            <v>2.5</v>
          </cell>
          <cell r="CC142">
            <v>0</v>
          </cell>
          <cell r="CD142">
            <v>0</v>
          </cell>
          <cell r="CE142">
            <v>14.5</v>
          </cell>
          <cell r="CF142">
            <v>4.5</v>
          </cell>
          <cell r="CG142">
            <v>0</v>
          </cell>
        </row>
        <row r="143">
          <cell r="A143">
            <v>40787</v>
          </cell>
          <cell r="B143">
            <v>141</v>
          </cell>
          <cell r="C143">
            <v>1553619.1515019336</v>
          </cell>
          <cell r="D143">
            <v>660067.12238379312</v>
          </cell>
          <cell r="E143">
            <v>406860.94700060069</v>
          </cell>
          <cell r="F143">
            <v>334139.77911367267</v>
          </cell>
          <cell r="G143">
            <v>690748.27983358828</v>
          </cell>
          <cell r="H143">
            <v>59504.682440754885</v>
          </cell>
          <cell r="I143">
            <v>111567.03772565686</v>
          </cell>
          <cell r="V143">
            <v>40787</v>
          </cell>
          <cell r="W143">
            <v>968088.65257671115</v>
          </cell>
          <cell r="X143">
            <v>664551.47771209653</v>
          </cell>
          <cell r="Y143">
            <v>507748.1846236689</v>
          </cell>
          <cell r="Z143">
            <v>522014.68508752342</v>
          </cell>
          <cell r="AA143">
            <v>548603.9616901878</v>
          </cell>
          <cell r="AB143">
            <v>91890.771748012252</v>
          </cell>
          <cell r="AC143">
            <v>194683.26656179992</v>
          </cell>
          <cell r="AP143">
            <v>40787</v>
          </cell>
          <cell r="AQ143">
            <v>76127</v>
          </cell>
          <cell r="AR143">
            <v>35830</v>
          </cell>
          <cell r="AS143">
            <v>33098</v>
          </cell>
          <cell r="AT143">
            <v>25369</v>
          </cell>
          <cell r="AU143">
            <v>37399</v>
          </cell>
          <cell r="AV143">
            <v>6805</v>
          </cell>
          <cell r="AW143">
            <v>10378</v>
          </cell>
          <cell r="AY143">
            <v>40787</v>
          </cell>
          <cell r="AZ143">
            <v>9285</v>
          </cell>
          <cell r="BA143">
            <v>4781</v>
          </cell>
          <cell r="BB143">
            <v>4876</v>
          </cell>
          <cell r="BC143">
            <v>5372</v>
          </cell>
          <cell r="BD143">
            <v>6120</v>
          </cell>
          <cell r="BE143">
            <v>1364</v>
          </cell>
          <cell r="BF143">
            <v>1782</v>
          </cell>
          <cell r="BZ143">
            <v>40787</v>
          </cell>
          <cell r="CA143">
            <v>38</v>
          </cell>
          <cell r="CB143">
            <v>17.75</v>
          </cell>
          <cell r="CC143">
            <v>3</v>
          </cell>
          <cell r="CD143">
            <v>28.5</v>
          </cell>
          <cell r="CE143">
            <v>59.5</v>
          </cell>
          <cell r="CF143">
            <v>73</v>
          </cell>
          <cell r="CG143">
            <v>11</v>
          </cell>
        </row>
        <row r="144">
          <cell r="A144">
            <v>40817</v>
          </cell>
          <cell r="B144">
            <v>142</v>
          </cell>
          <cell r="C144">
            <v>4021820.0917251566</v>
          </cell>
          <cell r="D144">
            <v>1822756.6594163885</v>
          </cell>
          <cell r="E144">
            <v>967967.70467874757</v>
          </cell>
          <cell r="F144">
            <v>771658.54417970753</v>
          </cell>
          <cell r="G144">
            <v>1880768.9898427739</v>
          </cell>
          <cell r="H144">
            <v>189812.62800785736</v>
          </cell>
          <cell r="I144">
            <v>282098.38214936876</v>
          </cell>
          <cell r="V144">
            <v>40817</v>
          </cell>
          <cell r="W144">
            <v>2066146.0301167592</v>
          </cell>
          <cell r="X144">
            <v>1400923.1832658681</v>
          </cell>
          <cell r="Y144">
            <v>1016355.1572244314</v>
          </cell>
          <cell r="Z144">
            <v>1395526.629392941</v>
          </cell>
          <cell r="AA144">
            <v>1175212.8050344272</v>
          </cell>
          <cell r="AB144">
            <v>188082.0653164947</v>
          </cell>
          <cell r="AC144">
            <v>420795.12964907812</v>
          </cell>
          <cell r="AP144">
            <v>40817</v>
          </cell>
          <cell r="AQ144">
            <v>76322</v>
          </cell>
          <cell r="AR144">
            <v>35925</v>
          </cell>
          <cell r="AS144">
            <v>33320</v>
          </cell>
          <cell r="AT144">
            <v>25673</v>
          </cell>
          <cell r="AU144">
            <v>37624</v>
          </cell>
          <cell r="AV144">
            <v>6876</v>
          </cell>
          <cell r="AW144">
            <v>10486</v>
          </cell>
          <cell r="AY144">
            <v>40817</v>
          </cell>
          <cell r="AZ144">
            <v>9304</v>
          </cell>
          <cell r="BA144">
            <v>4793</v>
          </cell>
          <cell r="BB144">
            <v>4920</v>
          </cell>
          <cell r="BC144">
            <v>5422</v>
          </cell>
          <cell r="BD144">
            <v>6173</v>
          </cell>
          <cell r="BE144">
            <v>1377</v>
          </cell>
          <cell r="BF144">
            <v>1789</v>
          </cell>
          <cell r="BZ144">
            <v>40817</v>
          </cell>
          <cell r="CA144">
            <v>299</v>
          </cell>
          <cell r="CB144">
            <v>243</v>
          </cell>
          <cell r="CC144">
            <v>180</v>
          </cell>
          <cell r="CD144">
            <v>290</v>
          </cell>
          <cell r="CE144">
            <v>422</v>
          </cell>
          <cell r="CF144">
            <v>465</v>
          </cell>
          <cell r="CG144">
            <v>262</v>
          </cell>
        </row>
        <row r="145">
          <cell r="A145">
            <v>40848</v>
          </cell>
          <cell r="B145">
            <v>143</v>
          </cell>
          <cell r="C145">
            <v>7780398.7177548241</v>
          </cell>
          <cell r="D145">
            <v>3639921.288990871</v>
          </cell>
          <cell r="E145">
            <v>2123082.3437483017</v>
          </cell>
          <cell r="F145">
            <v>2037156.6495060027</v>
          </cell>
          <cell r="G145">
            <v>3826005.4143900895</v>
          </cell>
          <cell r="H145">
            <v>556138.25202376931</v>
          </cell>
          <cell r="I145">
            <v>775516.33358614123</v>
          </cell>
          <cell r="V145">
            <v>40848</v>
          </cell>
          <cell r="W145">
            <v>3354153.6241202229</v>
          </cell>
          <cell r="X145">
            <v>2159860.9958317964</v>
          </cell>
          <cell r="Y145">
            <v>1703131.0969972669</v>
          </cell>
          <cell r="Z145">
            <v>2503750.2830507141</v>
          </cell>
          <cell r="AA145">
            <v>1990325.022905516</v>
          </cell>
          <cell r="AB145">
            <v>427237.95770302182</v>
          </cell>
          <cell r="AC145">
            <v>691906.01939146209</v>
          </cell>
          <cell r="AP145">
            <v>40848</v>
          </cell>
          <cell r="AQ145">
            <v>76567</v>
          </cell>
          <cell r="AR145">
            <v>36041</v>
          </cell>
          <cell r="AS145">
            <v>33501</v>
          </cell>
          <cell r="AT145">
            <v>25872</v>
          </cell>
          <cell r="AU145">
            <v>37768</v>
          </cell>
          <cell r="AV145">
            <v>6932</v>
          </cell>
          <cell r="AW145">
            <v>10540</v>
          </cell>
          <cell r="AY145">
            <v>40848</v>
          </cell>
          <cell r="AZ145">
            <v>9341</v>
          </cell>
          <cell r="BA145">
            <v>4809</v>
          </cell>
          <cell r="BB145">
            <v>4971</v>
          </cell>
          <cell r="BC145">
            <v>5464</v>
          </cell>
          <cell r="BD145">
            <v>6214</v>
          </cell>
          <cell r="BE145">
            <v>1382</v>
          </cell>
          <cell r="BF145">
            <v>1801</v>
          </cell>
          <cell r="BZ145">
            <v>40848</v>
          </cell>
          <cell r="CA145">
            <v>548.5</v>
          </cell>
          <cell r="CB145">
            <v>549.5</v>
          </cell>
          <cell r="CC145">
            <v>504.5</v>
          </cell>
          <cell r="CD145">
            <v>723.5</v>
          </cell>
          <cell r="CE145">
            <v>690.5</v>
          </cell>
          <cell r="CF145">
            <v>861</v>
          </cell>
          <cell r="CG145">
            <v>569.5</v>
          </cell>
        </row>
        <row r="146">
          <cell r="A146">
            <v>40878</v>
          </cell>
          <cell r="B146">
            <v>144</v>
          </cell>
          <cell r="C146">
            <v>9030149.1471707318</v>
          </cell>
          <cell r="D146">
            <v>4111667.5483372575</v>
          </cell>
          <cell r="E146">
            <v>3260713.1989264134</v>
          </cell>
          <cell r="F146">
            <v>3181382.1055655968</v>
          </cell>
          <cell r="G146">
            <v>4361814.6779738059</v>
          </cell>
          <cell r="H146">
            <v>719736.13679348247</v>
          </cell>
          <cell r="I146">
            <v>1042460.1852327111</v>
          </cell>
          <cell r="V146">
            <v>40878</v>
          </cell>
          <cell r="W146">
            <v>4307378.6580861639</v>
          </cell>
          <cell r="X146">
            <v>2735461.514804672</v>
          </cell>
          <cell r="Y146">
            <v>2650542.523082952</v>
          </cell>
          <cell r="Z146">
            <v>3694288.3040262121</v>
          </cell>
          <cell r="AA146">
            <v>2656426.9045739342</v>
          </cell>
          <cell r="AB146">
            <v>665330.52256255643</v>
          </cell>
          <cell r="AC146">
            <v>957651.57286350953</v>
          </cell>
          <cell r="AP146">
            <v>40878</v>
          </cell>
          <cell r="AQ146">
            <v>76682</v>
          </cell>
          <cell r="AR146">
            <v>36101</v>
          </cell>
          <cell r="AS146">
            <v>33630</v>
          </cell>
          <cell r="AT146">
            <v>25971</v>
          </cell>
          <cell r="AU146">
            <v>37826</v>
          </cell>
          <cell r="AV146">
            <v>6953</v>
          </cell>
          <cell r="AW146">
            <v>10580</v>
          </cell>
          <cell r="AY146">
            <v>40878</v>
          </cell>
          <cell r="AZ146">
            <v>9381</v>
          </cell>
          <cell r="BA146">
            <v>4806</v>
          </cell>
          <cell r="BB146">
            <v>4982</v>
          </cell>
          <cell r="BC146">
            <v>5492</v>
          </cell>
          <cell r="BD146">
            <v>6234</v>
          </cell>
          <cell r="BE146">
            <v>1387</v>
          </cell>
          <cell r="BF146">
            <v>1812</v>
          </cell>
          <cell r="BZ146">
            <v>40878</v>
          </cell>
          <cell r="CA146">
            <v>635.5</v>
          </cell>
          <cell r="CB146">
            <v>624</v>
          </cell>
          <cell r="CC146">
            <v>817.5</v>
          </cell>
          <cell r="CD146">
            <v>948</v>
          </cell>
          <cell r="CE146">
            <v>877</v>
          </cell>
          <cell r="CF146">
            <v>1052</v>
          </cell>
          <cell r="CG146">
            <v>866</v>
          </cell>
        </row>
        <row r="147">
          <cell r="A147">
            <v>40909</v>
          </cell>
          <cell r="B147">
            <v>145</v>
          </cell>
          <cell r="C147">
            <v>8052983.4939064467</v>
          </cell>
          <cell r="D147">
            <v>3839210.7400491666</v>
          </cell>
          <cell r="E147">
            <v>3622442.6266846629</v>
          </cell>
          <cell r="F147">
            <v>3288311.1393597233</v>
          </cell>
          <cell r="G147">
            <v>4465602.1810845342</v>
          </cell>
          <cell r="H147">
            <v>792136.86268823559</v>
          </cell>
          <cell r="I147">
            <v>1141838.9562272301</v>
          </cell>
          <cell r="V147">
            <v>40909</v>
          </cell>
          <cell r="W147">
            <v>3864175.0495423698</v>
          </cell>
          <cell r="X147">
            <v>2539165.0714060245</v>
          </cell>
          <cell r="Y147">
            <v>2833578.2655577227</v>
          </cell>
          <cell r="Z147">
            <v>3954381.6134938826</v>
          </cell>
          <cell r="AA147">
            <v>2597723.0802061567</v>
          </cell>
          <cell r="AB147">
            <v>745173.53779547021</v>
          </cell>
          <cell r="AC147">
            <v>1015701.381998373</v>
          </cell>
          <cell r="AP147">
            <v>40909</v>
          </cell>
          <cell r="AQ147">
            <v>76745</v>
          </cell>
          <cell r="AR147">
            <v>36129</v>
          </cell>
          <cell r="AS147">
            <v>33678</v>
          </cell>
          <cell r="AT147">
            <v>25952</v>
          </cell>
          <cell r="AU147">
            <v>37871</v>
          </cell>
          <cell r="AV147">
            <v>6959</v>
          </cell>
          <cell r="AW147">
            <v>10585</v>
          </cell>
          <cell r="AY147">
            <v>40909</v>
          </cell>
          <cell r="AZ147">
            <v>9397</v>
          </cell>
          <cell r="BA147">
            <v>4801</v>
          </cell>
          <cell r="BB147">
            <v>4993</v>
          </cell>
          <cell r="BC147">
            <v>5496</v>
          </cell>
          <cell r="BD147">
            <v>6246</v>
          </cell>
          <cell r="BE147">
            <v>1384</v>
          </cell>
          <cell r="BF147">
            <v>1812</v>
          </cell>
          <cell r="BZ147">
            <v>40909</v>
          </cell>
          <cell r="CA147">
            <v>646</v>
          </cell>
          <cell r="CB147">
            <v>657</v>
          </cell>
          <cell r="CC147">
            <v>714</v>
          </cell>
          <cell r="CD147">
            <v>941.5</v>
          </cell>
          <cell r="CE147">
            <v>779.5</v>
          </cell>
          <cell r="CF147">
            <v>969</v>
          </cell>
          <cell r="CG147">
            <v>751</v>
          </cell>
        </row>
        <row r="148">
          <cell r="A148">
            <v>40940</v>
          </cell>
          <cell r="B148">
            <v>146</v>
          </cell>
          <cell r="C148">
            <v>6776685.1819588291</v>
          </cell>
          <cell r="D148">
            <v>3183604.924679528</v>
          </cell>
          <cell r="E148">
            <v>2658697.3566993126</v>
          </cell>
          <cell r="F148">
            <v>2539647.5366623309</v>
          </cell>
          <cell r="G148">
            <v>3174096.8163314769</v>
          </cell>
          <cell r="H148">
            <v>515047.09947396844</v>
          </cell>
          <cell r="I148">
            <v>748334.08419455471</v>
          </cell>
          <cell r="V148">
            <v>40940</v>
          </cell>
          <cell r="W148">
            <v>3245666.9992688438</v>
          </cell>
          <cell r="X148">
            <v>2111488.5608045561</v>
          </cell>
          <cell r="Y148">
            <v>2129725.5532033718</v>
          </cell>
          <cell r="Z148">
            <v>2949297.8867232283</v>
          </cell>
          <cell r="AA148">
            <v>1909309.1357682322</v>
          </cell>
          <cell r="AB148">
            <v>485298.87194792356</v>
          </cell>
          <cell r="AC148">
            <v>667207.99228384427</v>
          </cell>
          <cell r="AP148">
            <v>40940</v>
          </cell>
          <cell r="AQ148">
            <v>76857</v>
          </cell>
          <cell r="AR148">
            <v>36145</v>
          </cell>
          <cell r="AS148">
            <v>33740</v>
          </cell>
          <cell r="AT148">
            <v>25922</v>
          </cell>
          <cell r="AU148">
            <v>37920</v>
          </cell>
          <cell r="AV148">
            <v>6950</v>
          </cell>
          <cell r="AW148">
            <v>10584</v>
          </cell>
          <cell r="AY148">
            <v>40940</v>
          </cell>
          <cell r="AZ148">
            <v>9416</v>
          </cell>
          <cell r="BA148">
            <v>4801</v>
          </cell>
          <cell r="BB148">
            <v>4994</v>
          </cell>
          <cell r="BC148">
            <v>5499</v>
          </cell>
          <cell r="BD148">
            <v>6243</v>
          </cell>
          <cell r="BE148">
            <v>1386</v>
          </cell>
          <cell r="BF148">
            <v>1810</v>
          </cell>
          <cell r="BZ148">
            <v>40940</v>
          </cell>
          <cell r="CA148">
            <v>481.75</v>
          </cell>
          <cell r="CB148">
            <v>524</v>
          </cell>
          <cell r="CC148">
            <v>627.25</v>
          </cell>
          <cell r="CD148">
            <v>645</v>
          </cell>
          <cell r="CE148">
            <v>766.5</v>
          </cell>
          <cell r="CF148">
            <v>833.5</v>
          </cell>
          <cell r="CG148">
            <v>673.5</v>
          </cell>
        </row>
        <row r="149">
          <cell r="A149">
            <v>40969</v>
          </cell>
          <cell r="B149">
            <v>147</v>
          </cell>
          <cell r="C149">
            <v>6564248.6142323092</v>
          </cell>
          <cell r="D149">
            <v>3136188.3495505867</v>
          </cell>
          <cell r="E149">
            <v>2217731.1678786408</v>
          </cell>
          <cell r="F149">
            <v>2126622.8683384638</v>
          </cell>
          <cell r="G149">
            <v>3579660.6940475837</v>
          </cell>
          <cell r="H149">
            <v>528134.9512998563</v>
          </cell>
          <cell r="I149">
            <v>773916.35465255985</v>
          </cell>
          <cell r="V149">
            <v>40969</v>
          </cell>
          <cell r="W149">
            <v>3005383.9011687241</v>
          </cell>
          <cell r="X149">
            <v>2002168.7482881472</v>
          </cell>
          <cell r="Y149">
            <v>1733591.1422205053</v>
          </cell>
          <cell r="Z149">
            <v>2379782.2083226233</v>
          </cell>
          <cell r="AA149">
            <v>2136742.5768448934</v>
          </cell>
          <cell r="AB149">
            <v>471601.08995478629</v>
          </cell>
          <cell r="AC149">
            <v>653811.33320032049</v>
          </cell>
          <cell r="AP149">
            <v>40969</v>
          </cell>
          <cell r="AQ149">
            <v>76885</v>
          </cell>
          <cell r="AR149">
            <v>36160</v>
          </cell>
          <cell r="AS149">
            <v>33781</v>
          </cell>
          <cell r="AT149">
            <v>25863</v>
          </cell>
          <cell r="AU149">
            <v>37954</v>
          </cell>
          <cell r="AV149">
            <v>6941</v>
          </cell>
          <cell r="AW149">
            <v>10589</v>
          </cell>
          <cell r="AY149">
            <v>40969</v>
          </cell>
          <cell r="AZ149">
            <v>9404</v>
          </cell>
          <cell r="BA149">
            <v>4794</v>
          </cell>
          <cell r="BB149">
            <v>4982</v>
          </cell>
          <cell r="BC149">
            <v>5485</v>
          </cell>
          <cell r="BD149">
            <v>6254</v>
          </cell>
          <cell r="BE149">
            <v>1383</v>
          </cell>
          <cell r="BF149">
            <v>1811</v>
          </cell>
          <cell r="BZ149">
            <v>40969</v>
          </cell>
          <cell r="CA149">
            <v>542</v>
          </cell>
          <cell r="CB149">
            <v>552.25</v>
          </cell>
          <cell r="CC149">
            <v>450.5</v>
          </cell>
          <cell r="CD149">
            <v>539</v>
          </cell>
          <cell r="CE149">
            <v>646.5</v>
          </cell>
          <cell r="CF149">
            <v>637</v>
          </cell>
          <cell r="CG149">
            <v>507</v>
          </cell>
        </row>
        <row r="150">
          <cell r="A150">
            <v>41000</v>
          </cell>
          <cell r="B150">
            <v>148</v>
          </cell>
          <cell r="C150">
            <v>4026811.8792424086</v>
          </cell>
          <cell r="D150">
            <v>1916749.462141166</v>
          </cell>
          <cell r="E150">
            <v>1200185.9946183315</v>
          </cell>
          <cell r="F150">
            <v>1126104.6639980939</v>
          </cell>
          <cell r="G150">
            <v>2035107.9404484485</v>
          </cell>
          <cell r="H150">
            <v>256311.04245133902</v>
          </cell>
          <cell r="I150">
            <v>370772.01710021228</v>
          </cell>
          <cell r="V150">
            <v>41000</v>
          </cell>
          <cell r="W150">
            <v>1881641.8853627755</v>
          </cell>
          <cell r="X150">
            <v>1254125.2001490546</v>
          </cell>
          <cell r="Y150">
            <v>928491.16461615032</v>
          </cell>
          <cell r="Z150">
            <v>1295164.7498720195</v>
          </cell>
          <cell r="AA150">
            <v>1216348.5580970543</v>
          </cell>
          <cell r="AB150">
            <v>221767.37956173246</v>
          </cell>
          <cell r="AC150">
            <v>310794.06234121352</v>
          </cell>
          <cell r="AP150">
            <v>41000</v>
          </cell>
          <cell r="AQ150">
            <v>76848</v>
          </cell>
          <cell r="AR150">
            <v>36123</v>
          </cell>
          <cell r="AS150">
            <v>33725</v>
          </cell>
          <cell r="AT150">
            <v>25670</v>
          </cell>
          <cell r="AU150">
            <v>37926</v>
          </cell>
          <cell r="AV150">
            <v>6910</v>
          </cell>
          <cell r="AW150">
            <v>10513</v>
          </cell>
          <cell r="AY150">
            <v>41000</v>
          </cell>
          <cell r="AZ150">
            <v>9396</v>
          </cell>
          <cell r="BA150">
            <v>4793</v>
          </cell>
          <cell r="BB150">
            <v>4975</v>
          </cell>
          <cell r="BC150">
            <v>5460</v>
          </cell>
          <cell r="BD150">
            <v>6248</v>
          </cell>
          <cell r="BE150">
            <v>1376</v>
          </cell>
          <cell r="BF150">
            <v>1806</v>
          </cell>
          <cell r="BZ150">
            <v>41000</v>
          </cell>
          <cell r="CA150">
            <v>314.5</v>
          </cell>
          <cell r="CB150">
            <v>284.5</v>
          </cell>
          <cell r="CC150">
            <v>225.5</v>
          </cell>
          <cell r="CD150">
            <v>269.5</v>
          </cell>
          <cell r="CE150">
            <v>429.5</v>
          </cell>
          <cell r="CF150">
            <v>452.5</v>
          </cell>
          <cell r="CG150">
            <v>270</v>
          </cell>
        </row>
        <row r="151">
          <cell r="A151">
            <v>41030</v>
          </cell>
          <cell r="B151">
            <v>149</v>
          </cell>
          <cell r="C151">
            <v>2644758.4322096407</v>
          </cell>
          <cell r="D151">
            <v>1246351.6792205824</v>
          </cell>
          <cell r="E151">
            <v>664655.01838177093</v>
          </cell>
          <cell r="F151">
            <v>587362.87018800562</v>
          </cell>
          <cell r="G151">
            <v>1321618.8056849807</v>
          </cell>
          <cell r="H151">
            <v>151315.49155028319</v>
          </cell>
          <cell r="I151">
            <v>202529.70276473614</v>
          </cell>
          <cell r="V151">
            <v>41030</v>
          </cell>
          <cell r="W151">
            <v>1441786.5240453579</v>
          </cell>
          <cell r="X151">
            <v>951326.95290278154</v>
          </cell>
          <cell r="Y151">
            <v>641587.29321645456</v>
          </cell>
          <cell r="Z151">
            <v>836054.22983540606</v>
          </cell>
          <cell r="AA151">
            <v>896138.25389861688</v>
          </cell>
          <cell r="AB151">
            <v>153433.5359432011</v>
          </cell>
          <cell r="AC151">
            <v>205269.21015818196</v>
          </cell>
          <cell r="AP151">
            <v>41030</v>
          </cell>
          <cell r="AQ151">
            <v>76815</v>
          </cell>
          <cell r="AR151">
            <v>36044</v>
          </cell>
          <cell r="AS151">
            <v>33715</v>
          </cell>
          <cell r="AT151">
            <v>25481</v>
          </cell>
          <cell r="AU151">
            <v>37939</v>
          </cell>
          <cell r="AV151">
            <v>6875</v>
          </cell>
          <cell r="AW151">
            <v>10446</v>
          </cell>
          <cell r="AY151">
            <v>41030</v>
          </cell>
          <cell r="AZ151">
            <v>9374</v>
          </cell>
          <cell r="BA151">
            <v>4785</v>
          </cell>
          <cell r="BB151">
            <v>4968</v>
          </cell>
          <cell r="BC151">
            <v>5435</v>
          </cell>
          <cell r="BD151">
            <v>6218</v>
          </cell>
          <cell r="BE151">
            <v>1372</v>
          </cell>
          <cell r="BF151">
            <v>1795</v>
          </cell>
          <cell r="BZ151">
            <v>41030</v>
          </cell>
          <cell r="CA151">
            <v>207</v>
          </cell>
          <cell r="CB151">
            <v>190</v>
          </cell>
          <cell r="CC151">
            <v>116.5</v>
          </cell>
          <cell r="CD151">
            <v>124</v>
          </cell>
          <cell r="CE151">
            <v>309.5</v>
          </cell>
          <cell r="CF151">
            <v>311</v>
          </cell>
          <cell r="CG151">
            <v>150.5</v>
          </cell>
        </row>
        <row r="152">
          <cell r="A152">
            <v>41061</v>
          </cell>
          <cell r="B152">
            <v>150</v>
          </cell>
          <cell r="C152">
            <v>2209266.0879642558</v>
          </cell>
          <cell r="D152">
            <v>1041088.8089520086</v>
          </cell>
          <cell r="E152">
            <v>543616.29169824871</v>
          </cell>
          <cell r="F152">
            <v>442571.81138548692</v>
          </cell>
          <cell r="G152">
            <v>1200474.0525746208</v>
          </cell>
          <cell r="H152">
            <v>119330.05836234482</v>
          </cell>
          <cell r="I152">
            <v>169605.88906303432</v>
          </cell>
          <cell r="V152">
            <v>41061</v>
          </cell>
          <cell r="W152">
            <v>1276402.9461370015</v>
          </cell>
          <cell r="X152">
            <v>863265.57238821371</v>
          </cell>
          <cell r="Y152">
            <v>596258.2386054825</v>
          </cell>
          <cell r="Z152">
            <v>751620.2428693024</v>
          </cell>
          <cell r="AA152">
            <v>814298.50445482798</v>
          </cell>
          <cell r="AB152">
            <v>122963.50285218857</v>
          </cell>
          <cell r="AC152">
            <v>207081.99269298351</v>
          </cell>
          <cell r="AP152">
            <v>41061</v>
          </cell>
          <cell r="AQ152">
            <v>76715</v>
          </cell>
          <cell r="AR152">
            <v>35987</v>
          </cell>
          <cell r="AS152">
            <v>33715</v>
          </cell>
          <cell r="AT152">
            <v>25354</v>
          </cell>
          <cell r="AU152">
            <v>37951</v>
          </cell>
          <cell r="AV152">
            <v>6843</v>
          </cell>
          <cell r="AW152">
            <v>10372</v>
          </cell>
          <cell r="AY152">
            <v>41061</v>
          </cell>
          <cell r="AZ152">
            <v>9365</v>
          </cell>
          <cell r="BA152">
            <v>4780</v>
          </cell>
          <cell r="BB152">
            <v>4962</v>
          </cell>
          <cell r="BC152">
            <v>5413</v>
          </cell>
          <cell r="BD152">
            <v>6191</v>
          </cell>
          <cell r="BE152">
            <v>1370</v>
          </cell>
          <cell r="BF152">
            <v>1791</v>
          </cell>
          <cell r="BZ152">
            <v>41061</v>
          </cell>
          <cell r="CA152">
            <v>125.5</v>
          </cell>
          <cell r="CB152">
            <v>108</v>
          </cell>
          <cell r="CC152">
            <v>36</v>
          </cell>
          <cell r="CD152">
            <v>47.5</v>
          </cell>
          <cell r="CE152">
            <v>150</v>
          </cell>
          <cell r="CF152">
            <v>142.5</v>
          </cell>
          <cell r="CG152">
            <v>49</v>
          </cell>
        </row>
        <row r="153">
          <cell r="A153">
            <v>41091</v>
          </cell>
          <cell r="B153">
            <v>151</v>
          </cell>
          <cell r="C153">
            <v>1385291.4961026183</v>
          </cell>
          <cell r="D153">
            <v>610010.949406876</v>
          </cell>
          <cell r="E153">
            <v>366923.38329875475</v>
          </cell>
          <cell r="F153">
            <v>268514.17119175097</v>
          </cell>
          <cell r="G153">
            <v>574887.61989738839</v>
          </cell>
          <cell r="H153">
            <v>46020.882179858119</v>
          </cell>
          <cell r="I153">
            <v>81067.49792275342</v>
          </cell>
          <cell r="V153">
            <v>41091</v>
          </cell>
          <cell r="W153">
            <v>876789.7459033702</v>
          </cell>
          <cell r="X153">
            <v>561821.41402548412</v>
          </cell>
          <cell r="Y153">
            <v>408141.99184246693</v>
          </cell>
          <cell r="Z153">
            <v>525259.84822867881</v>
          </cell>
          <cell r="AA153">
            <v>473639.44667922932</v>
          </cell>
          <cell r="AB153">
            <v>70527.121139868483</v>
          </cell>
          <cell r="AC153">
            <v>144111.43218090222</v>
          </cell>
          <cell r="AP153">
            <v>41091</v>
          </cell>
          <cell r="AQ153">
            <v>76563</v>
          </cell>
          <cell r="AR153">
            <v>35876</v>
          </cell>
          <cell r="AS153">
            <v>33688</v>
          </cell>
          <cell r="AT153">
            <v>25176</v>
          </cell>
          <cell r="AU153">
            <v>37862</v>
          </cell>
          <cell r="AV153">
            <v>6788</v>
          </cell>
          <cell r="AW153">
            <v>10302</v>
          </cell>
          <cell r="AY153">
            <v>41091</v>
          </cell>
          <cell r="AZ153">
            <v>9343</v>
          </cell>
          <cell r="BA153">
            <v>4773</v>
          </cell>
          <cell r="BB153">
            <v>4939</v>
          </cell>
          <cell r="BC153">
            <v>5394</v>
          </cell>
          <cell r="BD153">
            <v>6165</v>
          </cell>
          <cell r="BE153">
            <v>1362</v>
          </cell>
          <cell r="BF153">
            <v>1785</v>
          </cell>
          <cell r="BZ153">
            <v>41091</v>
          </cell>
          <cell r="CA153">
            <v>19</v>
          </cell>
          <cell r="CB153">
            <v>13.5</v>
          </cell>
          <cell r="CC153">
            <v>0</v>
          </cell>
          <cell r="CD153">
            <v>0</v>
          </cell>
          <cell r="CE153">
            <v>19</v>
          </cell>
          <cell r="CF153">
            <v>5</v>
          </cell>
          <cell r="CG153">
            <v>0</v>
          </cell>
        </row>
        <row r="154">
          <cell r="A154">
            <v>41122</v>
          </cell>
          <cell r="B154">
            <v>152</v>
          </cell>
          <cell r="C154">
            <v>1791720.6122806915</v>
          </cell>
          <cell r="D154">
            <v>764169.6061518871</v>
          </cell>
          <cell r="E154">
            <v>504060.00251749257</v>
          </cell>
          <cell r="F154">
            <v>370869.779049929</v>
          </cell>
          <cell r="G154">
            <v>869705.07240044244</v>
          </cell>
          <cell r="H154">
            <v>68437.42245575221</v>
          </cell>
          <cell r="I154">
            <v>135678.50514380532</v>
          </cell>
          <cell r="V154">
            <v>41122</v>
          </cell>
          <cell r="W154">
            <v>1194146.9381504767</v>
          </cell>
          <cell r="X154">
            <v>830481.88833683892</v>
          </cell>
          <cell r="Y154">
            <v>631328.23053999606</v>
          </cell>
          <cell r="Z154">
            <v>752773.94297268847</v>
          </cell>
          <cell r="AA154">
            <v>703688.24511344358</v>
          </cell>
          <cell r="AB154">
            <v>122196.09595829633</v>
          </cell>
          <cell r="AC154">
            <v>221191.65892826015</v>
          </cell>
          <cell r="AP154">
            <v>41122</v>
          </cell>
          <cell r="AQ154">
            <v>76496</v>
          </cell>
          <cell r="AR154">
            <v>35858</v>
          </cell>
          <cell r="AS154">
            <v>33681</v>
          </cell>
          <cell r="AT154">
            <v>25102</v>
          </cell>
          <cell r="AU154">
            <v>37841</v>
          </cell>
          <cell r="AV154">
            <v>6751</v>
          </cell>
          <cell r="AW154">
            <v>10277</v>
          </cell>
          <cell r="AY154">
            <v>41122</v>
          </cell>
          <cell r="AZ154">
            <v>9308</v>
          </cell>
          <cell r="BA154">
            <v>4751</v>
          </cell>
          <cell r="BB154">
            <v>4926</v>
          </cell>
          <cell r="BC154">
            <v>5380</v>
          </cell>
          <cell r="BD154">
            <v>6150</v>
          </cell>
          <cell r="BE154">
            <v>1364</v>
          </cell>
          <cell r="BF154">
            <v>1778</v>
          </cell>
          <cell r="BZ154">
            <v>41122</v>
          </cell>
          <cell r="CA154">
            <v>5</v>
          </cell>
          <cell r="CB154">
            <v>2</v>
          </cell>
          <cell r="CC154">
            <v>0</v>
          </cell>
          <cell r="CD154">
            <v>0</v>
          </cell>
          <cell r="CE154">
            <v>13.5</v>
          </cell>
          <cell r="CF154">
            <v>6.5</v>
          </cell>
          <cell r="CG154">
            <v>0</v>
          </cell>
        </row>
        <row r="155">
          <cell r="A155">
            <v>41153</v>
          </cell>
          <cell r="B155">
            <v>153</v>
          </cell>
          <cell r="C155">
            <v>1512749.4411715455</v>
          </cell>
          <cell r="D155">
            <v>653724.62757120992</v>
          </cell>
          <cell r="E155">
            <v>446102.55455863953</v>
          </cell>
          <cell r="F155">
            <v>333200.37669860502</v>
          </cell>
          <cell r="G155">
            <v>721804.02696458402</v>
          </cell>
          <cell r="H155">
            <v>62427.730741733016</v>
          </cell>
          <cell r="I155">
            <v>117379.24229368292</v>
          </cell>
          <cell r="V155">
            <v>41153</v>
          </cell>
          <cell r="W155">
            <v>999976.69254875497</v>
          </cell>
          <cell r="X155">
            <v>673217.01275122352</v>
          </cell>
          <cell r="Y155">
            <v>528362.44086696976</v>
          </cell>
          <cell r="Z155">
            <v>667205.85383305186</v>
          </cell>
          <cell r="AA155">
            <v>604551.98415543686</v>
          </cell>
          <cell r="AB155">
            <v>98268.387509721171</v>
          </cell>
          <cell r="AC155">
            <v>191956.62833484198</v>
          </cell>
          <cell r="AP155">
            <v>41153</v>
          </cell>
          <cell r="AQ155">
            <v>76685</v>
          </cell>
          <cell r="AR155">
            <v>35914</v>
          </cell>
          <cell r="AS155">
            <v>33771</v>
          </cell>
          <cell r="AT155">
            <v>25121</v>
          </cell>
          <cell r="AU155">
            <v>37910</v>
          </cell>
          <cell r="AV155">
            <v>6767</v>
          </cell>
          <cell r="AW155">
            <v>10310</v>
          </cell>
          <cell r="AY155">
            <v>41153</v>
          </cell>
          <cell r="AZ155">
            <v>9329</v>
          </cell>
          <cell r="BA155">
            <v>4750</v>
          </cell>
          <cell r="BB155">
            <v>4916</v>
          </cell>
          <cell r="BC155">
            <v>5377</v>
          </cell>
          <cell r="BD155">
            <v>6156</v>
          </cell>
          <cell r="BE155">
            <v>1367</v>
          </cell>
          <cell r="BF155">
            <v>1781</v>
          </cell>
          <cell r="BZ155">
            <v>41153</v>
          </cell>
          <cell r="CA155">
            <v>77.5</v>
          </cell>
          <cell r="CB155">
            <v>26.5</v>
          </cell>
          <cell r="CC155">
            <v>3.5</v>
          </cell>
          <cell r="CD155">
            <v>14.5</v>
          </cell>
          <cell r="CE155">
            <v>64.5</v>
          </cell>
          <cell r="CF155">
            <v>100</v>
          </cell>
          <cell r="CG155">
            <v>11</v>
          </cell>
        </row>
        <row r="156">
          <cell r="A156">
            <v>41183</v>
          </cell>
          <cell r="B156">
            <v>154</v>
          </cell>
          <cell r="C156">
            <v>3941162.5337794088</v>
          </cell>
          <cell r="D156">
            <v>1737810.3291103737</v>
          </cell>
          <cell r="E156">
            <v>1021668.6232234513</v>
          </cell>
          <cell r="F156">
            <v>777191.51388676616</v>
          </cell>
          <cell r="G156">
            <v>1833360.5970569565</v>
          </cell>
          <cell r="H156">
            <v>217486.31635277456</v>
          </cell>
          <cell r="I156">
            <v>324149.08659026911</v>
          </cell>
          <cell r="V156">
            <v>41183</v>
          </cell>
          <cell r="W156">
            <v>2085762.5638808738</v>
          </cell>
          <cell r="X156">
            <v>1384705.3160629098</v>
          </cell>
          <cell r="Y156">
            <v>840166.34250544384</v>
          </cell>
          <cell r="Z156">
            <v>1493393.7775507728</v>
          </cell>
          <cell r="AA156">
            <v>1182609.325615722</v>
          </cell>
          <cell r="AB156">
            <v>194401.3470163233</v>
          </cell>
          <cell r="AC156">
            <v>430709.32736795465</v>
          </cell>
          <cell r="AP156">
            <v>41183</v>
          </cell>
          <cell r="AQ156">
            <v>77026</v>
          </cell>
          <cell r="AR156">
            <v>36175</v>
          </cell>
          <cell r="AS156">
            <v>34099</v>
          </cell>
          <cell r="AT156">
            <v>25598</v>
          </cell>
          <cell r="AU156">
            <v>38184</v>
          </cell>
          <cell r="AV156">
            <v>6892</v>
          </cell>
          <cell r="AW156">
            <v>10519</v>
          </cell>
          <cell r="AY156">
            <v>41183</v>
          </cell>
          <cell r="AZ156">
            <v>9400</v>
          </cell>
          <cell r="BA156">
            <v>4782</v>
          </cell>
          <cell r="BB156">
            <v>4976</v>
          </cell>
          <cell r="BC156">
            <v>5435</v>
          </cell>
          <cell r="BD156">
            <v>6210</v>
          </cell>
          <cell r="BE156">
            <v>1385</v>
          </cell>
          <cell r="BF156">
            <v>1808</v>
          </cell>
          <cell r="BZ156">
            <v>41183</v>
          </cell>
          <cell r="CA156">
            <v>287</v>
          </cell>
          <cell r="CB156">
            <v>240.5</v>
          </cell>
          <cell r="CC156">
            <v>213</v>
          </cell>
          <cell r="CD156">
            <v>314</v>
          </cell>
          <cell r="CE156">
            <v>391.5</v>
          </cell>
          <cell r="CF156">
            <v>532</v>
          </cell>
          <cell r="CG156">
            <v>268.5</v>
          </cell>
        </row>
        <row r="157">
          <cell r="A157">
            <v>41214</v>
          </cell>
          <cell r="B157">
            <v>155</v>
          </cell>
          <cell r="C157">
            <v>6201082.1485139281</v>
          </cell>
          <cell r="D157">
            <v>2750139.3686366132</v>
          </cell>
          <cell r="E157">
            <v>1780981.9834806975</v>
          </cell>
          <cell r="F157">
            <v>1627053.4993687612</v>
          </cell>
          <cell r="G157">
            <v>3004703.7928836308</v>
          </cell>
          <cell r="H157">
            <v>464367.66227430408</v>
          </cell>
          <cell r="I157">
            <v>635703.54484206531</v>
          </cell>
          <cell r="V157">
            <v>41214</v>
          </cell>
          <cell r="W157">
            <v>3389246.6387815541</v>
          </cell>
          <cell r="X157">
            <v>2089223.469937678</v>
          </cell>
          <cell r="Y157">
            <v>1713030.7328708014</v>
          </cell>
          <cell r="Z157">
            <v>2353347.1584099662</v>
          </cell>
          <cell r="AA157">
            <v>1616025.0837328965</v>
          </cell>
          <cell r="AB157">
            <v>354533.8579011464</v>
          </cell>
          <cell r="AC157">
            <v>575983.05836595723</v>
          </cell>
          <cell r="AP157">
            <v>41214</v>
          </cell>
          <cell r="AQ157">
            <v>77230</v>
          </cell>
          <cell r="AR157">
            <v>36246</v>
          </cell>
          <cell r="AS157">
            <v>34256</v>
          </cell>
          <cell r="AT157">
            <v>25805</v>
          </cell>
          <cell r="AU157">
            <v>38323</v>
          </cell>
          <cell r="AV157">
            <v>6929</v>
          </cell>
          <cell r="AW157">
            <v>10587</v>
          </cell>
          <cell r="AY157">
            <v>41214</v>
          </cell>
          <cell r="AZ157">
            <v>9485</v>
          </cell>
          <cell r="BA157">
            <v>4815</v>
          </cell>
          <cell r="BB157">
            <v>5051</v>
          </cell>
          <cell r="BC157">
            <v>5516</v>
          </cell>
          <cell r="BD157">
            <v>6248</v>
          </cell>
          <cell r="BE157">
            <v>1388</v>
          </cell>
          <cell r="BF157">
            <v>1818</v>
          </cell>
          <cell r="BZ157">
            <v>41214</v>
          </cell>
          <cell r="CA157">
            <v>411.5</v>
          </cell>
          <cell r="CB157">
            <v>409</v>
          </cell>
          <cell r="CC157">
            <v>455.5</v>
          </cell>
          <cell r="CD157">
            <v>559</v>
          </cell>
          <cell r="CE157">
            <v>587.5</v>
          </cell>
          <cell r="CF157">
            <v>690.5</v>
          </cell>
          <cell r="CG157">
            <v>518.5</v>
          </cell>
        </row>
        <row r="158">
          <cell r="A158">
            <v>41244</v>
          </cell>
          <cell r="B158">
            <v>156</v>
          </cell>
          <cell r="C158">
            <v>8961780.9068310875</v>
          </cell>
          <cell r="D158">
            <v>3972693.7415406792</v>
          </cell>
          <cell r="E158">
            <v>3184887.8388913646</v>
          </cell>
          <cell r="F158">
            <v>2975348.512736869</v>
          </cell>
          <cell r="G158">
            <v>4691930.8404355533</v>
          </cell>
          <cell r="H158">
            <v>744045.32820336183</v>
          </cell>
          <cell r="I158">
            <v>995890.83136108518</v>
          </cell>
          <cell r="V158">
            <v>41244</v>
          </cell>
          <cell r="W158">
            <v>3571209.4789127237</v>
          </cell>
          <cell r="X158">
            <v>2181385.0851431075</v>
          </cell>
          <cell r="Y158">
            <v>2158970.0041401302</v>
          </cell>
          <cell r="Z158">
            <v>3019587.4318040386</v>
          </cell>
          <cell r="AA158">
            <v>2638344.9874313343</v>
          </cell>
          <cell r="AB158">
            <v>650479.06401239417</v>
          </cell>
          <cell r="AC158">
            <v>872204.94855627127</v>
          </cell>
          <cell r="AP158">
            <v>41244</v>
          </cell>
          <cell r="AQ158">
            <v>77403</v>
          </cell>
          <cell r="AR158">
            <v>36356</v>
          </cell>
          <cell r="AS158">
            <v>34362</v>
          </cell>
          <cell r="AT158">
            <v>25908</v>
          </cell>
          <cell r="AU158">
            <v>38436</v>
          </cell>
          <cell r="AV158">
            <v>6957</v>
          </cell>
          <cell r="AW158">
            <v>10633</v>
          </cell>
          <cell r="AY158">
            <v>41244</v>
          </cell>
          <cell r="AZ158">
            <v>9516</v>
          </cell>
          <cell r="BA158">
            <v>4818</v>
          </cell>
          <cell r="BB158">
            <v>5071</v>
          </cell>
          <cell r="BC158">
            <v>5549</v>
          </cell>
          <cell r="BD158">
            <v>6289</v>
          </cell>
          <cell r="BE158">
            <v>1395</v>
          </cell>
          <cell r="BF158">
            <v>1821</v>
          </cell>
          <cell r="BZ158">
            <v>41244</v>
          </cell>
          <cell r="CA158">
            <v>607</v>
          </cell>
          <cell r="CB158">
            <v>598.875</v>
          </cell>
          <cell r="CC158">
            <v>617</v>
          </cell>
          <cell r="CD158">
            <v>825.5</v>
          </cell>
          <cell r="CE158">
            <v>880</v>
          </cell>
          <cell r="CF158">
            <v>1032.5</v>
          </cell>
          <cell r="CG158">
            <v>690</v>
          </cell>
        </row>
        <row r="159">
          <cell r="A159">
            <v>41275</v>
          </cell>
          <cell r="B159">
            <v>157</v>
          </cell>
          <cell r="C159">
            <v>8974077.2695229556</v>
          </cell>
          <cell r="D159">
            <v>4468954.0420234064</v>
          </cell>
          <cell r="E159">
            <v>3534742.4789344519</v>
          </cell>
          <cell r="F159">
            <v>3383611.2095191856</v>
          </cell>
          <cell r="G159">
            <v>6084136.3772888687</v>
          </cell>
          <cell r="H159">
            <v>945153.84682513261</v>
          </cell>
          <cell r="I159">
            <v>1222758.775885999</v>
          </cell>
          <cell r="V159">
            <v>41275</v>
          </cell>
          <cell r="W159">
            <v>4290595.4178471873</v>
          </cell>
          <cell r="X159">
            <v>2899290.4248996861</v>
          </cell>
          <cell r="Y159">
            <v>2828997.7576044975</v>
          </cell>
          <cell r="Z159">
            <v>4079945.3996486287</v>
          </cell>
          <cell r="AA159">
            <v>3676078.7763570566</v>
          </cell>
          <cell r="AB159">
            <v>875654.29263723455</v>
          </cell>
          <cell r="AC159">
            <v>1110943.9310057089</v>
          </cell>
          <cell r="AP159">
            <v>41275</v>
          </cell>
          <cell r="AQ159">
            <v>77547</v>
          </cell>
          <cell r="AR159">
            <v>36459</v>
          </cell>
          <cell r="AS159">
            <v>34443</v>
          </cell>
          <cell r="AT159">
            <v>25967</v>
          </cell>
          <cell r="AU159">
            <v>38522</v>
          </cell>
          <cell r="AV159">
            <v>6990</v>
          </cell>
          <cell r="AW159">
            <v>10659</v>
          </cell>
          <cell r="AY159">
            <v>41275</v>
          </cell>
          <cell r="AZ159">
            <v>9545</v>
          </cell>
          <cell r="BA159">
            <v>4850</v>
          </cell>
          <cell r="BB159">
            <v>5087</v>
          </cell>
          <cell r="BC159">
            <v>5563</v>
          </cell>
          <cell r="BD159">
            <v>6334</v>
          </cell>
          <cell r="BE159">
            <v>1398</v>
          </cell>
          <cell r="BF159">
            <v>1827</v>
          </cell>
          <cell r="BZ159">
            <v>41275</v>
          </cell>
          <cell r="CA159">
            <v>703</v>
          </cell>
          <cell r="CB159">
            <v>676</v>
          </cell>
          <cell r="CC159">
            <v>851</v>
          </cell>
          <cell r="CD159">
            <v>907</v>
          </cell>
          <cell r="CE159">
            <v>938.5</v>
          </cell>
          <cell r="CF159">
            <v>1312.5</v>
          </cell>
          <cell r="CG159">
            <v>893</v>
          </cell>
        </row>
        <row r="160">
          <cell r="A160">
            <v>41306</v>
          </cell>
          <cell r="B160">
            <v>158</v>
          </cell>
          <cell r="C160">
            <v>6610695.00830671</v>
          </cell>
          <cell r="D160">
            <v>2958154.4664755594</v>
          </cell>
          <cell r="E160">
            <v>2728676.1311037173</v>
          </cell>
          <cell r="F160">
            <v>2369145.3941140128</v>
          </cell>
          <cell r="G160">
            <v>2960955.1426329375</v>
          </cell>
          <cell r="H160">
            <v>594637.08692923281</v>
          </cell>
          <cell r="I160">
            <v>710498.77043782966</v>
          </cell>
          <cell r="V160">
            <v>41306</v>
          </cell>
          <cell r="W160">
            <v>3146392.5175749003</v>
          </cell>
          <cell r="X160">
            <v>1931440.6541623403</v>
          </cell>
          <cell r="Y160">
            <v>2087209.4318738522</v>
          </cell>
          <cell r="Z160">
            <v>2760112.3963889075</v>
          </cell>
          <cell r="AA160">
            <v>1891677.3330541584</v>
          </cell>
          <cell r="AB160">
            <v>615862.70083440584</v>
          </cell>
          <cell r="AC160">
            <v>659513.96611143579</v>
          </cell>
          <cell r="AP160">
            <v>41306</v>
          </cell>
          <cell r="AQ160">
            <v>77629</v>
          </cell>
          <cell r="AR160">
            <v>36478</v>
          </cell>
          <cell r="AS160">
            <v>34492</v>
          </cell>
          <cell r="AT160">
            <v>25958</v>
          </cell>
          <cell r="AU160">
            <v>38586</v>
          </cell>
          <cell r="AV160">
            <v>6988</v>
          </cell>
          <cell r="AW160">
            <v>10660</v>
          </cell>
          <cell r="AY160">
            <v>41306</v>
          </cell>
          <cell r="AZ160">
            <v>9539</v>
          </cell>
          <cell r="BA160">
            <v>4842</v>
          </cell>
          <cell r="BB160">
            <v>5095</v>
          </cell>
          <cell r="BC160">
            <v>5565</v>
          </cell>
          <cell r="BD160">
            <v>6340</v>
          </cell>
          <cell r="BE160">
            <v>1401</v>
          </cell>
          <cell r="BF160">
            <v>1827</v>
          </cell>
          <cell r="BZ160">
            <v>41306</v>
          </cell>
          <cell r="CA160">
            <v>442</v>
          </cell>
          <cell r="CB160">
            <v>438.5</v>
          </cell>
          <cell r="CC160">
            <v>515.5</v>
          </cell>
          <cell r="CD160">
            <v>562.5</v>
          </cell>
          <cell r="CE160">
            <v>700</v>
          </cell>
          <cell r="CF160">
            <v>809</v>
          </cell>
          <cell r="CG160">
            <v>579.5</v>
          </cell>
        </row>
        <row r="161">
          <cell r="A161">
            <v>41334</v>
          </cell>
          <cell r="B161">
            <v>159</v>
          </cell>
          <cell r="C161">
            <v>5748121.3226679284</v>
          </cell>
          <cell r="D161">
            <v>2653427.2120577572</v>
          </cell>
          <cell r="E161">
            <v>2085755.7701442121</v>
          </cell>
          <cell r="F161">
            <v>1862541.6951301016</v>
          </cell>
          <cell r="G161">
            <v>2982247.1336775976</v>
          </cell>
          <cell r="H161">
            <v>479246.88764928421</v>
          </cell>
          <cell r="I161">
            <v>643421.97867311828</v>
          </cell>
          <cell r="V161">
            <v>41334</v>
          </cell>
          <cell r="W161">
            <v>2620563.1289411471</v>
          </cell>
          <cell r="X161">
            <v>1704751.3842285071</v>
          </cell>
          <cell r="Y161">
            <v>1555620.2483245672</v>
          </cell>
          <cell r="Z161">
            <v>1997799.2385057784</v>
          </cell>
          <cell r="AA161">
            <v>1729349.6652621794</v>
          </cell>
          <cell r="AB161">
            <v>418341.84963611525</v>
          </cell>
          <cell r="AC161">
            <v>487732.48510170548</v>
          </cell>
          <cell r="AP161">
            <v>41334</v>
          </cell>
          <cell r="AQ161">
            <v>77671</v>
          </cell>
          <cell r="AR161">
            <v>36527</v>
          </cell>
          <cell r="AS161">
            <v>34528</v>
          </cell>
          <cell r="AT161">
            <v>25944</v>
          </cell>
          <cell r="AU161">
            <v>38639</v>
          </cell>
          <cell r="AV161">
            <v>6982</v>
          </cell>
          <cell r="AW161">
            <v>10655</v>
          </cell>
          <cell r="AY161">
            <v>41334</v>
          </cell>
          <cell r="AZ161">
            <v>9543</v>
          </cell>
          <cell r="BA161">
            <v>4841</v>
          </cell>
          <cell r="BB161">
            <v>5085</v>
          </cell>
          <cell r="BC161">
            <v>5552</v>
          </cell>
          <cell r="BD161">
            <v>6336</v>
          </cell>
          <cell r="BE161">
            <v>1398</v>
          </cell>
          <cell r="BF161">
            <v>1830</v>
          </cell>
          <cell r="BZ161">
            <v>41334</v>
          </cell>
          <cell r="CA161">
            <v>470.5</v>
          </cell>
          <cell r="CB161">
            <v>428</v>
          </cell>
          <cell r="CC161">
            <v>369</v>
          </cell>
          <cell r="CD161">
            <v>450</v>
          </cell>
          <cell r="CE161">
            <v>611</v>
          </cell>
          <cell r="CF161">
            <v>682</v>
          </cell>
          <cell r="CG161">
            <v>445</v>
          </cell>
        </row>
        <row r="162">
          <cell r="A162">
            <v>41365</v>
          </cell>
          <cell r="B162">
            <v>160</v>
          </cell>
          <cell r="C162">
            <v>4083198.749528951</v>
          </cell>
          <cell r="D162">
            <v>1951616.9505367735</v>
          </cell>
          <cell r="E162">
            <v>1240622.1782874048</v>
          </cell>
          <cell r="F162">
            <v>1145348.1216468709</v>
          </cell>
          <cell r="G162">
            <v>2140636.1693257615</v>
          </cell>
          <cell r="H162">
            <v>282813.76905999269</v>
          </cell>
          <cell r="I162">
            <v>378196.06161424587</v>
          </cell>
          <cell r="V162">
            <v>41365</v>
          </cell>
          <cell r="W162">
            <v>2003858.7329080696</v>
          </cell>
          <cell r="X162">
            <v>1270687.4135963162</v>
          </cell>
          <cell r="Y162">
            <v>1026365.8099550952</v>
          </cell>
          <cell r="Z162">
            <v>1403639.043540519</v>
          </cell>
          <cell r="AA162">
            <v>1277994.5557738156</v>
          </cell>
          <cell r="AB162">
            <v>253819.38032994149</v>
          </cell>
          <cell r="AC162">
            <v>368695.06389624305</v>
          </cell>
          <cell r="AP162">
            <v>41365</v>
          </cell>
          <cell r="AQ162">
            <v>77597</v>
          </cell>
          <cell r="AR162">
            <v>36423</v>
          </cell>
          <cell r="AS162">
            <v>34493</v>
          </cell>
          <cell r="AT162">
            <v>25708</v>
          </cell>
          <cell r="AU162">
            <v>38668</v>
          </cell>
          <cell r="AV162">
            <v>6948</v>
          </cell>
          <cell r="AW162">
            <v>10613</v>
          </cell>
          <cell r="AY162">
            <v>41365</v>
          </cell>
          <cell r="AZ162">
            <v>9527</v>
          </cell>
          <cell r="BA162">
            <v>4830</v>
          </cell>
          <cell r="BB162">
            <v>5059</v>
          </cell>
          <cell r="BC162">
            <v>5505</v>
          </cell>
          <cell r="BD162">
            <v>6324</v>
          </cell>
          <cell r="BE162">
            <v>1394</v>
          </cell>
          <cell r="BF162">
            <v>1826</v>
          </cell>
          <cell r="BZ162">
            <v>41365</v>
          </cell>
          <cell r="CA162">
            <v>349.5</v>
          </cell>
          <cell r="CB162">
            <v>306.125</v>
          </cell>
          <cell r="CC162">
            <v>241.5</v>
          </cell>
          <cell r="CD162">
            <v>265.5</v>
          </cell>
          <cell r="CE162">
            <v>476</v>
          </cell>
          <cell r="CF162">
            <v>544.5</v>
          </cell>
          <cell r="CG162">
            <v>321.5</v>
          </cell>
        </row>
        <row r="163">
          <cell r="A163">
            <v>41395</v>
          </cell>
          <cell r="B163">
            <v>161</v>
          </cell>
          <cell r="C163">
            <v>2568594.4185865363</v>
          </cell>
          <cell r="D163">
            <v>1142783.063895375</v>
          </cell>
          <cell r="E163">
            <v>687980.27054859954</v>
          </cell>
          <cell r="F163">
            <v>600599.24696948892</v>
          </cell>
          <cell r="G163">
            <v>1257550.2370426732</v>
          </cell>
          <cell r="H163">
            <v>154559.1491095777</v>
          </cell>
          <cell r="I163">
            <v>221368.61384774913</v>
          </cell>
          <cell r="V163">
            <v>41395</v>
          </cell>
          <cell r="W163">
            <v>1320333.5951828535</v>
          </cell>
          <cell r="X163">
            <v>845206.26338799624</v>
          </cell>
          <cell r="Y163">
            <v>587835.51833588071</v>
          </cell>
          <cell r="Z163">
            <v>782608.62309326953</v>
          </cell>
          <cell r="AA163">
            <v>881505.47239830752</v>
          </cell>
          <cell r="AB163">
            <v>156485.23508197817</v>
          </cell>
          <cell r="AC163">
            <v>230267.29251971428</v>
          </cell>
          <cell r="AP163">
            <v>41395</v>
          </cell>
          <cell r="AQ163">
            <v>77551</v>
          </cell>
          <cell r="AR163">
            <v>36420</v>
          </cell>
          <cell r="AS163">
            <v>34475</v>
          </cell>
          <cell r="AT163">
            <v>25562</v>
          </cell>
          <cell r="AU163">
            <v>38669</v>
          </cell>
          <cell r="AV163">
            <v>6910</v>
          </cell>
          <cell r="AW163">
            <v>10558</v>
          </cell>
          <cell r="AY163">
            <v>41395</v>
          </cell>
          <cell r="AZ163">
            <v>9510</v>
          </cell>
          <cell r="BA163">
            <v>4823</v>
          </cell>
          <cell r="BB163">
            <v>5047</v>
          </cell>
          <cell r="BC163">
            <v>5483</v>
          </cell>
          <cell r="BD163">
            <v>6284</v>
          </cell>
          <cell r="BE163">
            <v>1388</v>
          </cell>
          <cell r="BF163">
            <v>1819</v>
          </cell>
          <cell r="BZ163">
            <v>41395</v>
          </cell>
          <cell r="CA163">
            <v>147</v>
          </cell>
          <cell r="CB163">
            <v>133.625</v>
          </cell>
          <cell r="CC163">
            <v>58</v>
          </cell>
          <cell r="CD163">
            <v>88.5</v>
          </cell>
          <cell r="CE163">
            <v>264.5</v>
          </cell>
          <cell r="CF163">
            <v>267</v>
          </cell>
          <cell r="CG163">
            <v>123</v>
          </cell>
        </row>
        <row r="164">
          <cell r="A164">
            <v>41426</v>
          </cell>
          <cell r="B164">
            <v>162</v>
          </cell>
          <cell r="C164">
            <v>1406674.0527034062</v>
          </cell>
          <cell r="D164">
            <v>691564.08594668668</v>
          </cell>
          <cell r="E164">
            <v>368299.79624883697</v>
          </cell>
          <cell r="F164">
            <v>295628.06510106998</v>
          </cell>
          <cell r="G164">
            <v>807956.56418576674</v>
          </cell>
          <cell r="H164">
            <v>74953.491118986698</v>
          </cell>
          <cell r="I164">
            <v>107326.94469524661</v>
          </cell>
          <cell r="V164">
            <v>41426</v>
          </cell>
          <cell r="W164">
            <v>870796.58114286745</v>
          </cell>
          <cell r="X164">
            <v>604898.80575793865</v>
          </cell>
          <cell r="Y164">
            <v>425882.37754634162</v>
          </cell>
          <cell r="Z164">
            <v>526005.23555285204</v>
          </cell>
          <cell r="AA164">
            <v>608129.15137008543</v>
          </cell>
          <cell r="AB164">
            <v>88128.558641238138</v>
          </cell>
          <cell r="AC164">
            <v>147084.28998867641</v>
          </cell>
          <cell r="AP164">
            <v>41426</v>
          </cell>
          <cell r="AQ164">
            <v>77524</v>
          </cell>
          <cell r="AR164">
            <v>36339</v>
          </cell>
          <cell r="AS164">
            <v>34463</v>
          </cell>
          <cell r="AT164">
            <v>25413</v>
          </cell>
          <cell r="AU164">
            <v>38692</v>
          </cell>
          <cell r="AV164">
            <v>6846</v>
          </cell>
          <cell r="AW164">
            <v>10477</v>
          </cell>
          <cell r="AY164">
            <v>41426</v>
          </cell>
          <cell r="AZ164">
            <v>9479</v>
          </cell>
          <cell r="BA164">
            <v>4814</v>
          </cell>
          <cell r="BB164">
            <v>5034</v>
          </cell>
          <cell r="BC164">
            <v>5458</v>
          </cell>
          <cell r="BD164">
            <v>6276</v>
          </cell>
          <cell r="BE164">
            <v>1384</v>
          </cell>
          <cell r="BF164">
            <v>1808</v>
          </cell>
          <cell r="BZ164">
            <v>41426</v>
          </cell>
          <cell r="CA164">
            <v>35</v>
          </cell>
          <cell r="CB164">
            <v>24.625</v>
          </cell>
          <cell r="CC164">
            <v>6</v>
          </cell>
          <cell r="CD164">
            <v>6.5</v>
          </cell>
          <cell r="CE164">
            <v>91</v>
          </cell>
          <cell r="CF164">
            <v>97</v>
          </cell>
          <cell r="CG164">
            <v>15</v>
          </cell>
        </row>
        <row r="165">
          <cell r="A165">
            <v>41456</v>
          </cell>
          <cell r="B165">
            <v>163</v>
          </cell>
          <cell r="C165">
            <v>1226117.984225679</v>
          </cell>
          <cell r="D165">
            <v>530617.48851100844</v>
          </cell>
          <cell r="E165">
            <v>376601.1985335846</v>
          </cell>
          <cell r="F165">
            <v>266905.32872972806</v>
          </cell>
          <cell r="G165">
            <v>676719.09543362469</v>
          </cell>
          <cell r="H165">
            <v>53649.941100125026</v>
          </cell>
          <cell r="I165">
            <v>95014.963466250221</v>
          </cell>
          <cell r="V165">
            <v>41456</v>
          </cell>
          <cell r="W165">
            <v>827011.420262806</v>
          </cell>
          <cell r="X165">
            <v>535013.10731001233</v>
          </cell>
          <cell r="Y165">
            <v>439983.13700150035</v>
          </cell>
          <cell r="Z165">
            <v>579413.33542568132</v>
          </cell>
          <cell r="AA165">
            <v>508491.9439107643</v>
          </cell>
          <cell r="AB165">
            <v>78706.855922983814</v>
          </cell>
          <cell r="AC165">
            <v>154743.20016625192</v>
          </cell>
          <cell r="AP165">
            <v>41456</v>
          </cell>
          <cell r="AQ165">
            <v>77383</v>
          </cell>
          <cell r="AR165">
            <v>36261</v>
          </cell>
          <cell r="AS165">
            <v>34467</v>
          </cell>
          <cell r="AT165">
            <v>25277</v>
          </cell>
          <cell r="AU165">
            <v>38674</v>
          </cell>
          <cell r="AV165">
            <v>6800</v>
          </cell>
          <cell r="AW165">
            <v>10384</v>
          </cell>
          <cell r="AY165">
            <v>41456</v>
          </cell>
          <cell r="AZ165">
            <v>9457</v>
          </cell>
          <cell r="BA165">
            <v>4805</v>
          </cell>
          <cell r="BB165">
            <v>5029</v>
          </cell>
          <cell r="BC165">
            <v>5431</v>
          </cell>
          <cell r="BD165">
            <v>6247</v>
          </cell>
          <cell r="BE165">
            <v>1377</v>
          </cell>
          <cell r="BF165">
            <v>1785</v>
          </cell>
          <cell r="BZ165">
            <v>41456</v>
          </cell>
          <cell r="CA165">
            <v>2</v>
          </cell>
          <cell r="CB165">
            <v>3</v>
          </cell>
          <cell r="CC165">
            <v>0</v>
          </cell>
          <cell r="CD165">
            <v>0</v>
          </cell>
          <cell r="CE165">
            <v>0.5</v>
          </cell>
          <cell r="CF165">
            <v>0.5</v>
          </cell>
          <cell r="CG165">
            <v>0</v>
          </cell>
        </row>
        <row r="166">
          <cell r="A166">
            <v>41487</v>
          </cell>
          <cell r="B166">
            <v>164</v>
          </cell>
          <cell r="C166">
            <v>1658524.3109878269</v>
          </cell>
          <cell r="D166">
            <v>750324.93920019281</v>
          </cell>
          <cell r="E166">
            <v>522263.6458805966</v>
          </cell>
          <cell r="F166">
            <v>366927.10393138375</v>
          </cell>
          <cell r="G166">
            <v>840967.44903160911</v>
          </cell>
          <cell r="H166">
            <v>66993.928190660765</v>
          </cell>
          <cell r="I166">
            <v>131730.62277773008</v>
          </cell>
          <cell r="V166">
            <v>41487</v>
          </cell>
          <cell r="W166">
            <v>1156788.11339689</v>
          </cell>
          <cell r="X166">
            <v>791502.68718855013</v>
          </cell>
          <cell r="Y166">
            <v>628577.84246466216</v>
          </cell>
          <cell r="Z166">
            <v>769516.3569498976</v>
          </cell>
          <cell r="AA166">
            <v>742735.31280594785</v>
          </cell>
          <cell r="AB166">
            <v>129986.62793297152</v>
          </cell>
          <cell r="AC166">
            <v>228709.05926108063</v>
          </cell>
          <cell r="AP166">
            <v>41487</v>
          </cell>
          <cell r="AQ166">
            <v>77285</v>
          </cell>
          <cell r="AR166">
            <v>36175</v>
          </cell>
          <cell r="AS166">
            <v>34510</v>
          </cell>
          <cell r="AT166">
            <v>25154</v>
          </cell>
          <cell r="AU166">
            <v>38686</v>
          </cell>
          <cell r="AV166">
            <v>6738</v>
          </cell>
          <cell r="AW166">
            <v>10343</v>
          </cell>
          <cell r="AY166">
            <v>41487</v>
          </cell>
          <cell r="AZ166">
            <v>9437</v>
          </cell>
          <cell r="BA166">
            <v>4791</v>
          </cell>
          <cell r="BB166">
            <v>5010</v>
          </cell>
          <cell r="BC166">
            <v>5427</v>
          </cell>
          <cell r="BD166">
            <v>6231</v>
          </cell>
          <cell r="BE166">
            <v>1371</v>
          </cell>
          <cell r="BF166">
            <v>1774</v>
          </cell>
          <cell r="BZ166">
            <v>41487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</row>
        <row r="167">
          <cell r="A167">
            <v>41518</v>
          </cell>
          <cell r="B167">
            <v>165</v>
          </cell>
          <cell r="C167">
            <v>1716614.9271060457</v>
          </cell>
          <cell r="D167">
            <v>738514.64304244984</v>
          </cell>
          <cell r="E167">
            <v>534981.63581550738</v>
          </cell>
          <cell r="F167">
            <v>385372.79403599713</v>
          </cell>
          <cell r="G167">
            <v>911160.97862428788</v>
          </cell>
          <cell r="H167">
            <v>69123.098046431478</v>
          </cell>
          <cell r="I167">
            <v>135110.92332928066</v>
          </cell>
          <cell r="V167">
            <v>41518</v>
          </cell>
          <cell r="W167">
            <v>1106690.9238550649</v>
          </cell>
          <cell r="X167">
            <v>757891.29330450494</v>
          </cell>
          <cell r="Y167">
            <v>636205.41192614776</v>
          </cell>
          <cell r="Z167">
            <v>839696.37091428239</v>
          </cell>
          <cell r="AA167">
            <v>754320.48247185838</v>
          </cell>
          <cell r="AB167">
            <v>111972.26118657811</v>
          </cell>
          <cell r="AC167">
            <v>232614.25634156351</v>
          </cell>
          <cell r="AP167">
            <v>41518</v>
          </cell>
          <cell r="AQ167">
            <v>77615</v>
          </cell>
          <cell r="AR167">
            <v>36293</v>
          </cell>
          <cell r="AS167">
            <v>34638</v>
          </cell>
          <cell r="AT167">
            <v>25266</v>
          </cell>
          <cell r="AU167">
            <v>38861</v>
          </cell>
          <cell r="AV167">
            <v>6783</v>
          </cell>
          <cell r="AW167">
            <v>10390</v>
          </cell>
          <cell r="AY167">
            <v>41518</v>
          </cell>
          <cell r="AZ167">
            <v>9431</v>
          </cell>
          <cell r="BA167">
            <v>4793</v>
          </cell>
          <cell r="BB167">
            <v>5015</v>
          </cell>
          <cell r="BC167">
            <v>5422</v>
          </cell>
          <cell r="BD167">
            <v>6235</v>
          </cell>
          <cell r="BE167">
            <v>1373</v>
          </cell>
          <cell r="BF167">
            <v>1788</v>
          </cell>
          <cell r="BZ167">
            <v>41518</v>
          </cell>
          <cell r="CA167">
            <v>61</v>
          </cell>
          <cell r="CB167">
            <v>62</v>
          </cell>
          <cell r="CC167">
            <v>27.5</v>
          </cell>
          <cell r="CD167">
            <v>56</v>
          </cell>
          <cell r="CE167">
            <v>141</v>
          </cell>
          <cell r="CF167">
            <v>150</v>
          </cell>
          <cell r="CG167">
            <v>45.5</v>
          </cell>
        </row>
        <row r="168">
          <cell r="A168">
            <v>41548</v>
          </cell>
          <cell r="B168">
            <v>166</v>
          </cell>
          <cell r="C168">
            <v>4461353.8224136541</v>
          </cell>
          <cell r="D168">
            <v>2059150.7228251849</v>
          </cell>
          <cell r="E168">
            <v>1143486.2420882501</v>
          </cell>
          <cell r="F168">
            <v>911367.21267291089</v>
          </cell>
          <cell r="G168">
            <v>2809700.8852763092</v>
          </cell>
          <cell r="H168">
            <v>330429.62987200124</v>
          </cell>
          <cell r="I168">
            <v>396848.48485168931</v>
          </cell>
          <cell r="V168">
            <v>41548</v>
          </cell>
          <cell r="W168">
            <v>2092001.9381439849</v>
          </cell>
          <cell r="X168">
            <v>1371651.2084845973</v>
          </cell>
          <cell r="Y168">
            <v>1022502.4131741179</v>
          </cell>
          <cell r="Z168">
            <v>1589332.4401972999</v>
          </cell>
          <cell r="AA168">
            <v>1561338.8135925923</v>
          </cell>
          <cell r="AB168">
            <v>260539.66728680776</v>
          </cell>
          <cell r="AC168">
            <v>515054.51912059996</v>
          </cell>
          <cell r="AP168">
            <v>41548</v>
          </cell>
          <cell r="AQ168">
            <v>78012</v>
          </cell>
          <cell r="AR168">
            <v>36516</v>
          </cell>
          <cell r="AS168">
            <v>34941</v>
          </cell>
          <cell r="AT168">
            <v>25720</v>
          </cell>
          <cell r="AU168">
            <v>39167</v>
          </cell>
          <cell r="AV168">
            <v>6885</v>
          </cell>
          <cell r="AW168">
            <v>10558</v>
          </cell>
          <cell r="AY168">
            <v>41548</v>
          </cell>
          <cell r="AZ168">
            <v>9486</v>
          </cell>
          <cell r="BA168">
            <v>4808</v>
          </cell>
          <cell r="BB168">
            <v>5052</v>
          </cell>
          <cell r="BC168">
            <v>5471</v>
          </cell>
          <cell r="BD168">
            <v>6293</v>
          </cell>
          <cell r="BE168">
            <v>1385</v>
          </cell>
          <cell r="BF168">
            <v>1811</v>
          </cell>
          <cell r="BZ168">
            <v>41548</v>
          </cell>
          <cell r="CA168">
            <v>337</v>
          </cell>
          <cell r="CB168">
            <v>282.5</v>
          </cell>
          <cell r="CC168">
            <v>269</v>
          </cell>
          <cell r="CD168">
            <v>344.5</v>
          </cell>
          <cell r="CE168">
            <v>514</v>
          </cell>
          <cell r="CF168">
            <v>571.5</v>
          </cell>
          <cell r="CG168">
            <v>341.5</v>
          </cell>
        </row>
        <row r="169">
          <cell r="A169">
            <v>41579</v>
          </cell>
          <cell r="B169">
            <v>167</v>
          </cell>
          <cell r="C169">
            <v>7335277.7567739021</v>
          </cell>
          <cell r="D169">
            <v>3594884.4453876009</v>
          </cell>
          <cell r="E169">
            <v>2447604.3252975922</v>
          </cell>
          <cell r="F169">
            <v>2009147.4725409041</v>
          </cell>
          <cell r="G169">
            <v>4187075.0203397702</v>
          </cell>
          <cell r="H169">
            <v>556757.70553813188</v>
          </cell>
          <cell r="I169">
            <v>802451.27412209776</v>
          </cell>
          <cell r="V169">
            <v>41579</v>
          </cell>
          <cell r="W169">
            <v>3282951.9206672311</v>
          </cell>
          <cell r="X169">
            <v>2219884.9129179162</v>
          </cell>
          <cell r="Y169">
            <v>1902944.6442564372</v>
          </cell>
          <cell r="Z169">
            <v>2039658.5221584151</v>
          </cell>
          <cell r="AA169">
            <v>2377778.4198496593</v>
          </cell>
          <cell r="AB169">
            <v>472120.84058286855</v>
          </cell>
          <cell r="AC169">
            <v>713179.7395674719</v>
          </cell>
          <cell r="AP169">
            <v>41579</v>
          </cell>
          <cell r="AQ169">
            <v>78274</v>
          </cell>
          <cell r="AR169">
            <v>36667</v>
          </cell>
          <cell r="AS169">
            <v>35134</v>
          </cell>
          <cell r="AT169">
            <v>25937</v>
          </cell>
          <cell r="AU169">
            <v>39356</v>
          </cell>
          <cell r="AV169">
            <v>6959</v>
          </cell>
          <cell r="AW169">
            <v>10654</v>
          </cell>
          <cell r="AY169">
            <v>41579</v>
          </cell>
          <cell r="AZ169">
            <v>9535</v>
          </cell>
          <cell r="BA169">
            <v>4837</v>
          </cell>
          <cell r="BB169">
            <v>5101</v>
          </cell>
          <cell r="BC169">
            <v>5533</v>
          </cell>
          <cell r="BD169">
            <v>6347</v>
          </cell>
          <cell r="BE169">
            <v>1396</v>
          </cell>
          <cell r="BF169">
            <v>1831</v>
          </cell>
          <cell r="BZ169">
            <v>41579</v>
          </cell>
          <cell r="CA169">
            <v>491</v>
          </cell>
          <cell r="CB169">
            <v>467</v>
          </cell>
          <cell r="CC169">
            <v>589</v>
          </cell>
          <cell r="CD169">
            <v>658</v>
          </cell>
          <cell r="CE169">
            <v>715</v>
          </cell>
          <cell r="CF169">
            <v>790</v>
          </cell>
          <cell r="CG169">
            <v>642</v>
          </cell>
        </row>
        <row r="170">
          <cell r="A170">
            <v>41609</v>
          </cell>
          <cell r="B170">
            <v>168</v>
          </cell>
          <cell r="C170">
            <v>9796628.816747399</v>
          </cell>
          <cell r="D170">
            <v>4457395.6389476461</v>
          </cell>
          <cell r="E170">
            <v>4039308.1131291389</v>
          </cell>
          <cell r="F170">
            <v>3398517.4311758159</v>
          </cell>
          <cell r="G170">
            <v>5328274.1675131638</v>
          </cell>
          <cell r="H170">
            <v>829222.31263238785</v>
          </cell>
          <cell r="I170">
            <v>1300645.5198544483</v>
          </cell>
          <cell r="V170">
            <v>41609</v>
          </cell>
          <cell r="W170">
            <v>2870984.7751025986</v>
          </cell>
          <cell r="X170">
            <v>2452372.7588846646</v>
          </cell>
          <cell r="Y170">
            <v>2615686.9323277981</v>
          </cell>
          <cell r="Z170">
            <v>3378173.5336849382</v>
          </cell>
          <cell r="AA170">
            <v>3114122.6176120127</v>
          </cell>
          <cell r="AB170">
            <v>714264.63866615295</v>
          </cell>
          <cell r="AC170">
            <v>1212008.7437218344</v>
          </cell>
          <cell r="AP170">
            <v>41609</v>
          </cell>
          <cell r="AQ170">
            <v>78441</v>
          </cell>
          <cell r="AR170">
            <v>36780</v>
          </cell>
          <cell r="AS170">
            <v>35289</v>
          </cell>
          <cell r="AT170">
            <v>26099</v>
          </cell>
          <cell r="AU170">
            <v>39476</v>
          </cell>
          <cell r="AV170">
            <v>6999</v>
          </cell>
          <cell r="AW170">
            <v>10719</v>
          </cell>
          <cell r="AY170">
            <v>41609</v>
          </cell>
          <cell r="AZ170">
            <v>9580</v>
          </cell>
          <cell r="BA170">
            <v>4855</v>
          </cell>
          <cell r="BB170">
            <v>5144</v>
          </cell>
          <cell r="BC170">
            <v>5562</v>
          </cell>
          <cell r="BD170">
            <v>6382</v>
          </cell>
          <cell r="BE170">
            <v>1405</v>
          </cell>
          <cell r="BF170">
            <v>1841</v>
          </cell>
          <cell r="BZ170">
            <v>41609</v>
          </cell>
          <cell r="CA170">
            <v>746</v>
          </cell>
          <cell r="CB170">
            <v>695</v>
          </cell>
          <cell r="CC170">
            <v>879</v>
          </cell>
          <cell r="CD170">
            <v>1009.5</v>
          </cell>
          <cell r="CE170">
            <v>963.5</v>
          </cell>
          <cell r="CF170">
            <v>1257.5</v>
          </cell>
          <cell r="CG170">
            <v>931</v>
          </cell>
        </row>
        <row r="171">
          <cell r="A171">
            <v>41640</v>
          </cell>
          <cell r="B171">
            <v>169</v>
          </cell>
          <cell r="C171">
            <v>7680107.4541890863</v>
          </cell>
          <cell r="D171">
            <v>3515577.0411793441</v>
          </cell>
          <cell r="E171">
            <v>3533843.6799543477</v>
          </cell>
          <cell r="F171">
            <v>2989971.8246772229</v>
          </cell>
          <cell r="G171">
            <v>3873985.6868092292</v>
          </cell>
          <cell r="H171">
            <v>731286.77038910147</v>
          </cell>
          <cell r="I171">
            <v>989643.54280166968</v>
          </cell>
          <cell r="V171">
            <v>41640</v>
          </cell>
          <cell r="W171">
            <v>4281557.2688863454</v>
          </cell>
          <cell r="X171">
            <v>2661374.3662967691</v>
          </cell>
          <cell r="Y171">
            <v>3125497.7476576329</v>
          </cell>
          <cell r="Z171">
            <v>4203258.6171592521</v>
          </cell>
          <cell r="AA171">
            <v>2429786.0963212177</v>
          </cell>
          <cell r="AB171">
            <v>740197.98216336756</v>
          </cell>
          <cell r="AC171">
            <v>923548.92151541484</v>
          </cell>
          <cell r="AP171">
            <v>41640</v>
          </cell>
          <cell r="AQ171">
            <v>78563</v>
          </cell>
          <cell r="AR171">
            <v>36830</v>
          </cell>
          <cell r="AS171">
            <v>35356</v>
          </cell>
          <cell r="AT171">
            <v>26111</v>
          </cell>
          <cell r="AU171">
            <v>39589</v>
          </cell>
          <cell r="AV171">
            <v>7020</v>
          </cell>
          <cell r="AW171">
            <v>10729</v>
          </cell>
          <cell r="AY171">
            <v>41640</v>
          </cell>
          <cell r="AZ171">
            <v>9601</v>
          </cell>
          <cell r="BA171">
            <v>4853</v>
          </cell>
          <cell r="BB171">
            <v>5166</v>
          </cell>
          <cell r="BC171">
            <v>5565</v>
          </cell>
          <cell r="BD171">
            <v>6399</v>
          </cell>
          <cell r="BE171">
            <v>1410</v>
          </cell>
          <cell r="BF171">
            <v>1849</v>
          </cell>
          <cell r="BZ171">
            <v>41640</v>
          </cell>
          <cell r="CA171">
            <v>594.5</v>
          </cell>
          <cell r="CB171">
            <v>566</v>
          </cell>
          <cell r="CC171">
            <v>734.5</v>
          </cell>
          <cell r="CD171">
            <v>787.5</v>
          </cell>
          <cell r="CE171">
            <v>784.5</v>
          </cell>
          <cell r="CF171">
            <v>1074.5</v>
          </cell>
          <cell r="CG171">
            <v>778</v>
          </cell>
        </row>
        <row r="172">
          <cell r="A172">
            <v>41671</v>
          </cell>
          <cell r="B172">
            <v>170</v>
          </cell>
          <cell r="C172">
            <v>7612430.6455041561</v>
          </cell>
          <cell r="D172">
            <v>3447946.6655664681</v>
          </cell>
          <cell r="E172">
            <v>3422856.6704162909</v>
          </cell>
          <cell r="F172">
            <v>2937243.0185130844</v>
          </cell>
          <cell r="G172">
            <v>4283835.4887227332</v>
          </cell>
          <cell r="H172">
            <v>699577.33038809604</v>
          </cell>
          <cell r="I172">
            <v>971097.18088917073</v>
          </cell>
          <cell r="V172">
            <v>41671</v>
          </cell>
          <cell r="W172">
            <v>3516395.780563632</v>
          </cell>
          <cell r="X172">
            <v>2226864.4478643853</v>
          </cell>
          <cell r="Y172">
            <v>2641893.5326709514</v>
          </cell>
          <cell r="Z172">
            <v>3333696.2389010312</v>
          </cell>
          <cell r="AA172">
            <v>2529600.7299485551</v>
          </cell>
          <cell r="AB172">
            <v>643793.53664572374</v>
          </cell>
          <cell r="AC172">
            <v>857505.73340572091</v>
          </cell>
          <cell r="AP172">
            <v>41671</v>
          </cell>
          <cell r="AQ172">
            <v>78628</v>
          </cell>
          <cell r="AR172">
            <v>36887</v>
          </cell>
          <cell r="AS172">
            <v>35430</v>
          </cell>
          <cell r="AT172">
            <v>26106</v>
          </cell>
          <cell r="AU172">
            <v>39675</v>
          </cell>
          <cell r="AV172">
            <v>7022</v>
          </cell>
          <cell r="AW172">
            <v>10728</v>
          </cell>
          <cell r="AY172">
            <v>41671</v>
          </cell>
          <cell r="AZ172">
            <v>9623</v>
          </cell>
          <cell r="BA172">
            <v>4857</v>
          </cell>
          <cell r="BB172">
            <v>5173</v>
          </cell>
          <cell r="BC172">
            <v>5574</v>
          </cell>
          <cell r="BD172">
            <v>6413</v>
          </cell>
          <cell r="BE172">
            <v>1411</v>
          </cell>
          <cell r="BF172">
            <v>1847</v>
          </cell>
          <cell r="BZ172">
            <v>41671</v>
          </cell>
          <cell r="CA172">
            <v>627.5</v>
          </cell>
          <cell r="CB172">
            <v>587</v>
          </cell>
          <cell r="CC172">
            <v>700</v>
          </cell>
          <cell r="CD172">
            <v>763.5</v>
          </cell>
          <cell r="CE172">
            <v>829.5</v>
          </cell>
          <cell r="CF172">
            <v>846.5</v>
          </cell>
          <cell r="CG172">
            <v>749</v>
          </cell>
        </row>
        <row r="173">
          <cell r="A173">
            <v>41699</v>
          </cell>
          <cell r="B173">
            <v>171</v>
          </cell>
          <cell r="C173">
            <v>5590682.1387980096</v>
          </cell>
          <cell r="D173">
            <v>2419282.6759290937</v>
          </cell>
          <cell r="E173">
            <v>2163914.5278957929</v>
          </cell>
          <cell r="F173">
            <v>1894145.6573771043</v>
          </cell>
          <cell r="G173">
            <v>2810361.4554590052</v>
          </cell>
          <cell r="H173">
            <v>377281.18187971471</v>
          </cell>
          <cell r="I173">
            <v>632394.3626612802</v>
          </cell>
          <cell r="V173">
            <v>41699</v>
          </cell>
          <cell r="W173">
            <v>2557940.5809872644</v>
          </cell>
          <cell r="X173">
            <v>1576838.7269453153</v>
          </cell>
          <cell r="Y173">
            <v>1633119.0207755815</v>
          </cell>
          <cell r="Z173">
            <v>2184295.6712918389</v>
          </cell>
          <cell r="AA173">
            <v>1712466.5594790138</v>
          </cell>
          <cell r="AB173">
            <v>348756.66332951596</v>
          </cell>
          <cell r="AC173">
            <v>549766.77719147026</v>
          </cell>
          <cell r="AP173">
            <v>41699</v>
          </cell>
          <cell r="AQ173">
            <v>78582</v>
          </cell>
          <cell r="AR173">
            <v>36894</v>
          </cell>
          <cell r="AS173">
            <v>35402</v>
          </cell>
          <cell r="AT173">
            <v>26003</v>
          </cell>
          <cell r="AU173">
            <v>39712</v>
          </cell>
          <cell r="AV173">
            <v>6983</v>
          </cell>
          <cell r="AW173">
            <v>10667</v>
          </cell>
          <cell r="AY173">
            <v>41699</v>
          </cell>
          <cell r="AZ173">
            <v>9607</v>
          </cell>
          <cell r="BA173">
            <v>4849</v>
          </cell>
          <cell r="BB173">
            <v>5162</v>
          </cell>
          <cell r="BC173">
            <v>5543</v>
          </cell>
          <cell r="BD173">
            <v>6386</v>
          </cell>
          <cell r="BE173">
            <v>1405</v>
          </cell>
          <cell r="BF173">
            <v>1834</v>
          </cell>
          <cell r="BZ173">
            <v>41699</v>
          </cell>
          <cell r="CA173">
            <v>445</v>
          </cell>
          <cell r="CB173">
            <v>397</v>
          </cell>
          <cell r="CC173">
            <v>378</v>
          </cell>
          <cell r="CD173">
            <v>487.5</v>
          </cell>
          <cell r="CE173">
            <v>572.5</v>
          </cell>
          <cell r="CF173">
            <v>644.5</v>
          </cell>
          <cell r="CG173">
            <v>453</v>
          </cell>
        </row>
        <row r="174">
          <cell r="A174">
            <v>41730</v>
          </cell>
          <cell r="B174">
            <v>172</v>
          </cell>
          <cell r="C174">
            <v>3544699.9763702722</v>
          </cell>
          <cell r="D174">
            <v>1602680.3131153807</v>
          </cell>
          <cell r="E174">
            <v>1101347.3347222216</v>
          </cell>
          <cell r="F174">
            <v>938033.37579212524</v>
          </cell>
          <cell r="G174">
            <v>2125586.1289769155</v>
          </cell>
          <cell r="H174">
            <v>288289.72072897956</v>
          </cell>
          <cell r="I174">
            <v>361956.15029410506</v>
          </cell>
          <cell r="V174">
            <v>41730</v>
          </cell>
          <cell r="W174">
            <v>1195642.9021802291</v>
          </cell>
          <cell r="X174">
            <v>709510.80307385197</v>
          </cell>
          <cell r="Y174">
            <v>655215.08283827954</v>
          </cell>
          <cell r="Z174">
            <v>855646.21190763917</v>
          </cell>
          <cell r="AA174">
            <v>1223006.2913738205</v>
          </cell>
          <cell r="AB174">
            <v>249195.75576488025</v>
          </cell>
          <cell r="AC174">
            <v>319017.95286129916</v>
          </cell>
          <cell r="AP174">
            <v>41730</v>
          </cell>
          <cell r="AQ174">
            <v>78536</v>
          </cell>
          <cell r="AR174">
            <v>36827</v>
          </cell>
          <cell r="AS174">
            <v>35333</v>
          </cell>
          <cell r="AT174">
            <v>25750</v>
          </cell>
          <cell r="AU174">
            <v>39766</v>
          </cell>
          <cell r="AV174">
            <v>6919</v>
          </cell>
          <cell r="AW174">
            <v>10580</v>
          </cell>
          <cell r="AY174">
            <v>41730</v>
          </cell>
          <cell r="AZ174">
            <v>9586</v>
          </cell>
          <cell r="BA174">
            <v>4829</v>
          </cell>
          <cell r="BB174">
            <v>5134</v>
          </cell>
          <cell r="BC174">
            <v>5515</v>
          </cell>
          <cell r="BD174">
            <v>6381</v>
          </cell>
          <cell r="BE174">
            <v>1400</v>
          </cell>
          <cell r="BF174">
            <v>1830</v>
          </cell>
          <cell r="BZ174">
            <v>41730</v>
          </cell>
          <cell r="CA174">
            <v>281.5</v>
          </cell>
          <cell r="CB174">
            <v>254.5</v>
          </cell>
          <cell r="CC174">
            <v>216.5</v>
          </cell>
          <cell r="CD174">
            <v>240.5</v>
          </cell>
          <cell r="CE174">
            <v>437</v>
          </cell>
          <cell r="CF174">
            <v>500.5</v>
          </cell>
          <cell r="CG174">
            <v>269</v>
          </cell>
        </row>
        <row r="175">
          <cell r="A175">
            <v>41760</v>
          </cell>
          <cell r="B175">
            <v>173</v>
          </cell>
          <cell r="C175">
            <v>2315540.1275078952</v>
          </cell>
          <cell r="D175">
            <v>1061282.5913113975</v>
          </cell>
          <cell r="E175">
            <v>652488.6756704147</v>
          </cell>
          <cell r="F175">
            <v>479843.60551029257</v>
          </cell>
          <cell r="G175">
            <v>1272684.9239756358</v>
          </cell>
          <cell r="H175">
            <v>147882.14523222949</v>
          </cell>
          <cell r="I175">
            <v>194807.93079213458</v>
          </cell>
          <cell r="V175">
            <v>41760</v>
          </cell>
          <cell r="W175">
            <v>1240895.3163231805</v>
          </cell>
          <cell r="X175">
            <v>816316.08601521235</v>
          </cell>
          <cell r="Y175">
            <v>605969.50529289758</v>
          </cell>
          <cell r="Z175">
            <v>722208.09236870974</v>
          </cell>
          <cell r="AA175">
            <v>813345.83233749773</v>
          </cell>
          <cell r="AB175">
            <v>135234.21328987868</v>
          </cell>
          <cell r="AC175">
            <v>202619.95437262359</v>
          </cell>
          <cell r="AP175">
            <v>41760</v>
          </cell>
          <cell r="AQ175">
            <v>78446</v>
          </cell>
          <cell r="AR175">
            <v>36724</v>
          </cell>
          <cell r="AS175">
            <v>35302</v>
          </cell>
          <cell r="AT175">
            <v>25486</v>
          </cell>
          <cell r="AU175">
            <v>39751</v>
          </cell>
          <cell r="AV175">
            <v>6865</v>
          </cell>
          <cell r="AW175">
            <v>10508</v>
          </cell>
          <cell r="AY175">
            <v>41760</v>
          </cell>
          <cell r="AZ175">
            <v>9543</v>
          </cell>
          <cell r="BA175">
            <v>4817</v>
          </cell>
          <cell r="BB175">
            <v>5126</v>
          </cell>
          <cell r="BC175">
            <v>5470</v>
          </cell>
          <cell r="BD175">
            <v>6362</v>
          </cell>
          <cell r="BE175">
            <v>1397</v>
          </cell>
          <cell r="BF175">
            <v>1825</v>
          </cell>
          <cell r="BZ175">
            <v>41760</v>
          </cell>
          <cell r="CA175">
            <v>98.5</v>
          </cell>
          <cell r="CB175">
            <v>101</v>
          </cell>
          <cell r="CC175">
            <v>34</v>
          </cell>
          <cell r="CD175">
            <v>60</v>
          </cell>
          <cell r="CE175">
            <v>229</v>
          </cell>
          <cell r="CF175">
            <v>246</v>
          </cell>
          <cell r="CG175">
            <v>74</v>
          </cell>
        </row>
        <row r="176">
          <cell r="A176">
            <v>41791</v>
          </cell>
          <cell r="B176">
            <v>174</v>
          </cell>
          <cell r="C176">
            <v>1540388.5448422916</v>
          </cell>
          <cell r="D176">
            <v>762885.45222011534</v>
          </cell>
          <cell r="E176">
            <v>447772.19958059007</v>
          </cell>
          <cell r="F176">
            <v>328876.80335700291</v>
          </cell>
          <cell r="G176">
            <v>991251.2586843397</v>
          </cell>
          <cell r="H176">
            <v>86058.372239695789</v>
          </cell>
          <cell r="I176">
            <v>120014.36907596447</v>
          </cell>
          <cell r="V176">
            <v>41791</v>
          </cell>
          <cell r="W176">
            <v>840465.32399569941</v>
          </cell>
          <cell r="X176">
            <v>636896.6669502412</v>
          </cell>
          <cell r="Y176">
            <v>491742.6711055382</v>
          </cell>
          <cell r="Z176">
            <v>603022.33794852113</v>
          </cell>
          <cell r="AA176">
            <v>712456.34751913603</v>
          </cell>
          <cell r="AB176">
            <v>104130.60703074443</v>
          </cell>
          <cell r="AC176">
            <v>163676.04545011948</v>
          </cell>
          <cell r="AP176">
            <v>41791</v>
          </cell>
          <cell r="AQ176">
            <v>78238</v>
          </cell>
          <cell r="AR176">
            <v>36644</v>
          </cell>
          <cell r="AS176">
            <v>35287</v>
          </cell>
          <cell r="AT176">
            <v>25330</v>
          </cell>
          <cell r="AU176">
            <v>39784</v>
          </cell>
          <cell r="AV176">
            <v>6799</v>
          </cell>
          <cell r="AW176">
            <v>10439</v>
          </cell>
          <cell r="AY176">
            <v>41791</v>
          </cell>
          <cell r="AZ176">
            <v>9527</v>
          </cell>
          <cell r="BA176">
            <v>4802</v>
          </cell>
          <cell r="BB176">
            <v>5112</v>
          </cell>
          <cell r="BC176">
            <v>5451</v>
          </cell>
          <cell r="BD176">
            <v>6344</v>
          </cell>
          <cell r="BE176">
            <v>1390</v>
          </cell>
          <cell r="BF176">
            <v>1817</v>
          </cell>
          <cell r="BZ176">
            <v>41791</v>
          </cell>
          <cell r="CA176">
            <v>25</v>
          </cell>
          <cell r="CB176">
            <v>33</v>
          </cell>
          <cell r="CC176">
            <v>10</v>
          </cell>
          <cell r="CD176">
            <v>11</v>
          </cell>
          <cell r="CE176">
            <v>92</v>
          </cell>
          <cell r="CF176">
            <v>98.5</v>
          </cell>
          <cell r="CG176">
            <v>14.5</v>
          </cell>
        </row>
        <row r="177">
          <cell r="A177">
            <v>41821</v>
          </cell>
          <cell r="B177">
            <v>175</v>
          </cell>
          <cell r="C177">
            <v>2157740.9328209003</v>
          </cell>
          <cell r="D177">
            <v>916785.33737860585</v>
          </cell>
          <cell r="E177">
            <v>654487.20225225703</v>
          </cell>
          <cell r="F177">
            <v>435661.52754823695</v>
          </cell>
          <cell r="G177">
            <v>1124454.0138034036</v>
          </cell>
          <cell r="H177">
            <v>96379.972822975964</v>
          </cell>
          <cell r="I177">
            <v>158105.01337362046</v>
          </cell>
          <cell r="V177">
            <v>41821</v>
          </cell>
          <cell r="W177">
            <v>1289232.0843335751</v>
          </cell>
          <cell r="X177">
            <v>886593.21384603856</v>
          </cell>
          <cell r="Y177">
            <v>751718.25009765569</v>
          </cell>
          <cell r="Z177">
            <v>906249.45172273065</v>
          </cell>
          <cell r="AA177">
            <v>856063.56064018421</v>
          </cell>
          <cell r="AB177">
            <v>137087.19139122881</v>
          </cell>
          <cell r="AC177">
            <v>271220.24796858698</v>
          </cell>
          <cell r="AP177">
            <v>41821</v>
          </cell>
          <cell r="AQ177">
            <v>78199</v>
          </cell>
          <cell r="AR177">
            <v>36589</v>
          </cell>
          <cell r="AS177">
            <v>35279</v>
          </cell>
          <cell r="AT177">
            <v>25179</v>
          </cell>
          <cell r="AU177">
            <v>39798</v>
          </cell>
          <cell r="AV177">
            <v>6744</v>
          </cell>
          <cell r="AW177">
            <v>10384</v>
          </cell>
          <cell r="AY177">
            <v>41821</v>
          </cell>
          <cell r="AZ177">
            <v>9503</v>
          </cell>
          <cell r="BA177">
            <v>4792</v>
          </cell>
          <cell r="BB177">
            <v>5096</v>
          </cell>
          <cell r="BC177">
            <v>5434</v>
          </cell>
          <cell r="BD177">
            <v>6330</v>
          </cell>
          <cell r="BE177">
            <v>1388</v>
          </cell>
          <cell r="BF177">
            <v>1814</v>
          </cell>
          <cell r="BZ177">
            <v>41821</v>
          </cell>
          <cell r="CA177">
            <v>1</v>
          </cell>
          <cell r="CB177">
            <v>2.5</v>
          </cell>
          <cell r="CC177">
            <v>0</v>
          </cell>
          <cell r="CD177">
            <v>0</v>
          </cell>
          <cell r="CE177">
            <v>15</v>
          </cell>
          <cell r="CF177">
            <v>2</v>
          </cell>
          <cell r="CG177">
            <v>0</v>
          </cell>
        </row>
        <row r="178">
          <cell r="A178">
            <v>41852</v>
          </cell>
          <cell r="B178">
            <v>176</v>
          </cell>
          <cell r="C178">
            <v>1300802.6995187863</v>
          </cell>
          <cell r="D178">
            <v>567289.50152159459</v>
          </cell>
          <cell r="E178">
            <v>411736.08123166714</v>
          </cell>
          <cell r="F178">
            <v>282561.71772795188</v>
          </cell>
          <cell r="G178">
            <v>705877.77015156881</v>
          </cell>
          <cell r="H178">
            <v>47627.258925761744</v>
          </cell>
          <cell r="I178">
            <v>106164.97092266941</v>
          </cell>
          <cell r="V178">
            <v>41852</v>
          </cell>
          <cell r="W178">
            <v>890769.29519748618</v>
          </cell>
          <cell r="X178">
            <v>621577.07457052986</v>
          </cell>
          <cell r="Y178">
            <v>503714.42450433836</v>
          </cell>
          <cell r="Z178">
            <v>617920.20572764566</v>
          </cell>
          <cell r="AA178">
            <v>602255.43234856648</v>
          </cell>
          <cell r="AB178">
            <v>86434.049546084017</v>
          </cell>
          <cell r="AC178">
            <v>173925.51810534953</v>
          </cell>
          <cell r="AP178">
            <v>41852</v>
          </cell>
          <cell r="AQ178">
            <v>78203</v>
          </cell>
          <cell r="AR178">
            <v>36578</v>
          </cell>
          <cell r="AS178">
            <v>35303</v>
          </cell>
          <cell r="AT178">
            <v>25091</v>
          </cell>
          <cell r="AU178">
            <v>39862</v>
          </cell>
          <cell r="AV178">
            <v>6729</v>
          </cell>
          <cell r="AW178">
            <v>10365</v>
          </cell>
          <cell r="AY178">
            <v>41852</v>
          </cell>
          <cell r="AZ178">
            <v>9490</v>
          </cell>
          <cell r="BA178">
            <v>4786</v>
          </cell>
          <cell r="BB178">
            <v>5096</v>
          </cell>
          <cell r="BC178">
            <v>5421</v>
          </cell>
          <cell r="BD178">
            <v>6332</v>
          </cell>
          <cell r="BE178">
            <v>1384</v>
          </cell>
          <cell r="BF178">
            <v>1804</v>
          </cell>
          <cell r="BZ178">
            <v>41852</v>
          </cell>
          <cell r="CA178">
            <v>0</v>
          </cell>
          <cell r="CB178">
            <v>1</v>
          </cell>
          <cell r="CC178">
            <v>0</v>
          </cell>
          <cell r="CD178">
            <v>0</v>
          </cell>
          <cell r="CE178">
            <v>5</v>
          </cell>
          <cell r="CF178">
            <v>17.5</v>
          </cell>
          <cell r="CG178">
            <v>0</v>
          </cell>
        </row>
        <row r="179">
          <cell r="A179">
            <v>41883</v>
          </cell>
          <cell r="B179">
            <v>177</v>
          </cell>
          <cell r="C179">
            <v>1775785.8838184625</v>
          </cell>
          <cell r="D179">
            <v>734685.71442008368</v>
          </cell>
          <cell r="E179">
            <v>537046.60172097106</v>
          </cell>
          <cell r="F179">
            <v>386162.80004048283</v>
          </cell>
          <cell r="G179">
            <v>922414.16270414623</v>
          </cell>
          <cell r="H179">
            <v>77381.004100632475</v>
          </cell>
          <cell r="I179">
            <v>134325.83319522138</v>
          </cell>
          <cell r="V179">
            <v>41883</v>
          </cell>
          <cell r="W179">
            <v>1133852.2383536904</v>
          </cell>
          <cell r="X179">
            <v>762755.03857200046</v>
          </cell>
          <cell r="Y179">
            <v>655632.56813812652</v>
          </cell>
          <cell r="Z179">
            <v>814867.15493618266</v>
          </cell>
          <cell r="AA179">
            <v>754878.21598333912</v>
          </cell>
          <cell r="AB179">
            <v>124777.20824329031</v>
          </cell>
          <cell r="AC179">
            <v>228379.57577337063</v>
          </cell>
          <cell r="AP179">
            <v>41883</v>
          </cell>
          <cell r="AQ179">
            <v>78434</v>
          </cell>
          <cell r="AR179">
            <v>36650</v>
          </cell>
          <cell r="AS179">
            <v>35412</v>
          </cell>
          <cell r="AT179">
            <v>25167</v>
          </cell>
          <cell r="AU179">
            <v>40012</v>
          </cell>
          <cell r="AV179">
            <v>6758</v>
          </cell>
          <cell r="AW179">
            <v>10384</v>
          </cell>
          <cell r="AY179">
            <v>41883</v>
          </cell>
          <cell r="AZ179">
            <v>9496</v>
          </cell>
          <cell r="BA179">
            <v>4782</v>
          </cell>
          <cell r="BB179">
            <v>5098</v>
          </cell>
          <cell r="BC179">
            <v>5426</v>
          </cell>
          <cell r="BD179">
            <v>6338</v>
          </cell>
          <cell r="BE179">
            <v>1390</v>
          </cell>
          <cell r="BF179">
            <v>1798</v>
          </cell>
          <cell r="BZ179">
            <v>41883</v>
          </cell>
          <cell r="CA179">
            <v>21.5</v>
          </cell>
          <cell r="CB179">
            <v>12</v>
          </cell>
          <cell r="CC179">
            <v>1.5</v>
          </cell>
          <cell r="CD179">
            <v>15</v>
          </cell>
          <cell r="CE179">
            <v>83.5</v>
          </cell>
          <cell r="CF179">
            <v>104.5</v>
          </cell>
          <cell r="CG179">
            <v>13.5</v>
          </cell>
        </row>
        <row r="180">
          <cell r="A180">
            <v>41913</v>
          </cell>
          <cell r="B180">
            <v>178</v>
          </cell>
          <cell r="C180">
            <v>2509809.1817795821</v>
          </cell>
          <cell r="D180">
            <v>1101267.562667978</v>
          </cell>
          <cell r="E180">
            <v>718037.53729809285</v>
          </cell>
          <cell r="F180">
            <v>515580.71825434716</v>
          </cell>
          <cell r="G180">
            <v>1482825.3898546328</v>
          </cell>
          <cell r="H180">
            <v>146028.24730664358</v>
          </cell>
          <cell r="I180">
            <v>196993.36283872352</v>
          </cell>
          <cell r="V180">
            <v>41913</v>
          </cell>
          <cell r="W180">
            <v>1354582.1563074067</v>
          </cell>
          <cell r="X180">
            <v>936016.31226285442</v>
          </cell>
          <cell r="Y180">
            <v>835638.25785501185</v>
          </cell>
          <cell r="Z180">
            <v>1165727.2735747269</v>
          </cell>
          <cell r="AA180">
            <v>1569068.3353802697</v>
          </cell>
          <cell r="AB180">
            <v>137905.72752710822</v>
          </cell>
          <cell r="AC180">
            <v>230266.93709262216</v>
          </cell>
          <cell r="AP180">
            <v>41913</v>
          </cell>
          <cell r="AQ180">
            <v>78794</v>
          </cell>
          <cell r="AR180">
            <v>36858</v>
          </cell>
          <cell r="AS180">
            <v>35653</v>
          </cell>
          <cell r="AT180">
            <v>25625</v>
          </cell>
          <cell r="AU180">
            <v>40279</v>
          </cell>
          <cell r="AV180">
            <v>6880</v>
          </cell>
          <cell r="AW180">
            <v>10539</v>
          </cell>
          <cell r="AY180">
            <v>41913</v>
          </cell>
          <cell r="AZ180">
            <v>9531</v>
          </cell>
          <cell r="BA180">
            <v>4799</v>
          </cell>
          <cell r="BB180">
            <v>5110</v>
          </cell>
          <cell r="BC180">
            <v>5460</v>
          </cell>
          <cell r="BD180">
            <v>6376</v>
          </cell>
          <cell r="BE180">
            <v>1396</v>
          </cell>
          <cell r="BF180">
            <v>1812</v>
          </cell>
          <cell r="BZ180">
            <v>41913</v>
          </cell>
          <cell r="CA180">
            <v>122.5</v>
          </cell>
          <cell r="CB180">
            <v>118</v>
          </cell>
          <cell r="CC180">
            <v>67.5</v>
          </cell>
          <cell r="CD180">
            <v>167</v>
          </cell>
          <cell r="CE180">
            <v>235</v>
          </cell>
          <cell r="CF180">
            <v>343.5</v>
          </cell>
          <cell r="CG180">
            <v>114</v>
          </cell>
        </row>
        <row r="181">
          <cell r="A181">
            <v>41944</v>
          </cell>
          <cell r="B181">
            <v>179</v>
          </cell>
          <cell r="C181">
            <v>8612336.267347306</v>
          </cell>
          <cell r="D181">
            <v>3994641.0074048517</v>
          </cell>
          <cell r="E181">
            <v>2366210.0062783957</v>
          </cell>
          <cell r="F181">
            <v>2254184.718969448</v>
          </cell>
          <cell r="G181">
            <v>4498419.146677454</v>
          </cell>
          <cell r="H181">
            <v>575466.24530197424</v>
          </cell>
          <cell r="I181">
            <v>702945.60802057199</v>
          </cell>
          <cell r="V181">
            <v>41944</v>
          </cell>
          <cell r="W181">
            <v>3592018.0216576215</v>
          </cell>
          <cell r="X181">
            <v>2313257.3573838258</v>
          </cell>
          <cell r="Y181">
            <v>1934351.8913548058</v>
          </cell>
          <cell r="Z181">
            <v>3075075.7296037464</v>
          </cell>
          <cell r="AA181">
            <v>2347829.3337896308</v>
          </cell>
          <cell r="AB181">
            <v>443653.9440499004</v>
          </cell>
          <cell r="AC181">
            <v>637815.72216046916</v>
          </cell>
          <cell r="AP181">
            <v>41944</v>
          </cell>
          <cell r="AQ181">
            <v>79134</v>
          </cell>
          <cell r="AR181">
            <v>37100</v>
          </cell>
          <cell r="AS181">
            <v>35944</v>
          </cell>
          <cell r="AT181">
            <v>26067</v>
          </cell>
          <cell r="AU181">
            <v>40509</v>
          </cell>
          <cell r="AV181">
            <v>7015</v>
          </cell>
          <cell r="AW181">
            <v>10720</v>
          </cell>
          <cell r="AY181">
            <v>41944</v>
          </cell>
          <cell r="AZ181">
            <v>9590</v>
          </cell>
          <cell r="BA181">
            <v>4831</v>
          </cell>
          <cell r="BB181">
            <v>5191</v>
          </cell>
          <cell r="BC181">
            <v>5561</v>
          </cell>
          <cell r="BD181">
            <v>6428</v>
          </cell>
          <cell r="BE181">
            <v>1414</v>
          </cell>
          <cell r="BF181">
            <v>1845</v>
          </cell>
          <cell r="BZ181">
            <v>41944</v>
          </cell>
          <cell r="CA181">
            <v>481.5</v>
          </cell>
          <cell r="CB181">
            <v>441.375</v>
          </cell>
          <cell r="CC181">
            <v>614</v>
          </cell>
          <cell r="CD181">
            <v>673</v>
          </cell>
          <cell r="CE181">
            <v>809</v>
          </cell>
          <cell r="CF181">
            <v>885</v>
          </cell>
          <cell r="CG181">
            <v>693</v>
          </cell>
        </row>
        <row r="182">
          <cell r="A182">
            <v>41974</v>
          </cell>
          <cell r="B182">
            <v>180</v>
          </cell>
          <cell r="C182">
            <v>7331839.9181183511</v>
          </cell>
          <cell r="D182">
            <v>3258023.3759872271</v>
          </cell>
          <cell r="E182">
            <v>3248941.5624803854</v>
          </cell>
          <cell r="F182">
            <v>2653718.1434140368</v>
          </cell>
          <cell r="G182">
            <v>4362607.2027925579</v>
          </cell>
          <cell r="H182">
            <v>713948.89357784041</v>
          </cell>
          <cell r="I182">
            <v>1036676.9036296018</v>
          </cell>
          <cell r="V182">
            <v>41974</v>
          </cell>
          <cell r="W182">
            <v>3273478.6083713444</v>
          </cell>
          <cell r="X182">
            <v>2098889.7707895609</v>
          </cell>
          <cell r="Y182">
            <v>2670543.3428452066</v>
          </cell>
          <cell r="Z182">
            <v>3192230.2779938886</v>
          </cell>
          <cell r="AA182">
            <v>2829565.4723087628</v>
          </cell>
          <cell r="AB182">
            <v>700557.05526152253</v>
          </cell>
          <cell r="AC182">
            <v>1014786.4724297145</v>
          </cell>
          <cell r="AP182">
            <v>41974</v>
          </cell>
          <cell r="AQ182">
            <v>79291</v>
          </cell>
          <cell r="AR182">
            <v>37196</v>
          </cell>
          <cell r="AS182">
            <v>36018</v>
          </cell>
          <cell r="AT182">
            <v>26147</v>
          </cell>
          <cell r="AU182">
            <v>40660</v>
          </cell>
          <cell r="AV182">
            <v>7039</v>
          </cell>
          <cell r="AW182">
            <v>10770</v>
          </cell>
          <cell r="AY182">
            <v>41974</v>
          </cell>
          <cell r="AZ182">
            <v>9616</v>
          </cell>
          <cell r="BA182">
            <v>4842</v>
          </cell>
          <cell r="BB182">
            <v>5210</v>
          </cell>
          <cell r="BC182">
            <v>5579</v>
          </cell>
          <cell r="BD182">
            <v>6441</v>
          </cell>
          <cell r="BE182">
            <v>1415</v>
          </cell>
          <cell r="BF182">
            <v>1851</v>
          </cell>
          <cell r="BZ182">
            <v>41974</v>
          </cell>
          <cell r="CA182">
            <v>547</v>
          </cell>
          <cell r="CB182">
            <v>534</v>
          </cell>
          <cell r="CC182">
            <v>662</v>
          </cell>
          <cell r="CD182">
            <v>746.5</v>
          </cell>
          <cell r="CE182">
            <v>810</v>
          </cell>
          <cell r="CF182">
            <v>873</v>
          </cell>
          <cell r="CG182">
            <v>743.5</v>
          </cell>
        </row>
        <row r="183">
          <cell r="A183">
            <v>42005</v>
          </cell>
          <cell r="B183">
            <v>181</v>
          </cell>
          <cell r="C183">
            <v>8152596.9692117581</v>
          </cell>
          <cell r="D183">
            <v>3497618.5470617088</v>
          </cell>
          <cell r="E183">
            <v>3418060.0072812825</v>
          </cell>
          <cell r="F183">
            <v>2957174.4764452502</v>
          </cell>
          <cell r="G183">
            <v>4566569.2673323238</v>
          </cell>
          <cell r="H183">
            <v>714362.83698060713</v>
          </cell>
          <cell r="I183">
            <v>992928.89568706928</v>
          </cell>
          <cell r="V183">
            <v>42005</v>
          </cell>
          <cell r="W183">
            <v>3772467.9131233841</v>
          </cell>
          <cell r="X183">
            <v>2281102.2444524528</v>
          </cell>
          <cell r="Y183">
            <v>2678289.860181435</v>
          </cell>
          <cell r="Z183">
            <v>3547032.9822427281</v>
          </cell>
          <cell r="AA183">
            <v>2472058.9414465055</v>
          </cell>
          <cell r="AB183">
            <v>607861.03503167885</v>
          </cell>
          <cell r="AC183">
            <v>695216.02352181543</v>
          </cell>
          <cell r="AP183">
            <v>42005</v>
          </cell>
          <cell r="AQ183">
            <v>79363</v>
          </cell>
          <cell r="AR183">
            <v>37229</v>
          </cell>
          <cell r="AS183">
            <v>36064</v>
          </cell>
          <cell r="AT183">
            <v>26186</v>
          </cell>
          <cell r="AU183">
            <v>40738</v>
          </cell>
          <cell r="AV183">
            <v>7052</v>
          </cell>
          <cell r="AW183">
            <v>10770</v>
          </cell>
          <cell r="AY183">
            <v>42005</v>
          </cell>
          <cell r="AZ183">
            <v>9625</v>
          </cell>
          <cell r="BA183">
            <v>4843</v>
          </cell>
          <cell r="BB183">
            <v>5219</v>
          </cell>
          <cell r="BC183">
            <v>5580</v>
          </cell>
          <cell r="BD183">
            <v>6447</v>
          </cell>
          <cell r="BE183">
            <v>1419</v>
          </cell>
          <cell r="BF183">
            <v>1851</v>
          </cell>
          <cell r="BZ183">
            <v>42005</v>
          </cell>
          <cell r="CA183">
            <v>544</v>
          </cell>
          <cell r="CB183">
            <v>471</v>
          </cell>
          <cell r="CC183">
            <v>703</v>
          </cell>
          <cell r="CD183">
            <v>784</v>
          </cell>
          <cell r="CE183">
            <v>697</v>
          </cell>
          <cell r="CF183">
            <v>973.5</v>
          </cell>
          <cell r="CG183">
            <v>742.5</v>
          </cell>
        </row>
        <row r="184">
          <cell r="A184">
            <v>42036</v>
          </cell>
          <cell r="B184">
            <v>182</v>
          </cell>
          <cell r="C184">
            <v>4592481.6003398774</v>
          </cell>
          <cell r="D184">
            <v>2191838.3670441252</v>
          </cell>
          <cell r="E184">
            <v>2315690.3024975313</v>
          </cell>
          <cell r="F184">
            <v>1975723.7301184661</v>
          </cell>
          <cell r="G184">
            <v>2972832.148988463</v>
          </cell>
          <cell r="H184">
            <v>461289.6846522768</v>
          </cell>
          <cell r="I184">
            <v>696847.16635926021</v>
          </cell>
          <cell r="V184">
            <v>42036</v>
          </cell>
          <cell r="W184">
            <v>2180774.9820989827</v>
          </cell>
          <cell r="X184">
            <v>1484417.6246210244</v>
          </cell>
          <cell r="Y184">
            <v>1838178.3739451186</v>
          </cell>
          <cell r="Z184">
            <v>2409144.0193348741</v>
          </cell>
          <cell r="AA184">
            <v>1858045.6708591087</v>
          </cell>
          <cell r="AB184">
            <v>453986.91883248452</v>
          </cell>
          <cell r="AC184">
            <v>655549.41030840669</v>
          </cell>
          <cell r="AP184">
            <v>42036</v>
          </cell>
          <cell r="AQ184">
            <v>79418</v>
          </cell>
          <cell r="AR184">
            <v>37295</v>
          </cell>
          <cell r="AS184">
            <v>36119</v>
          </cell>
          <cell r="AT184">
            <v>26167</v>
          </cell>
          <cell r="AU184">
            <v>40841</v>
          </cell>
          <cell r="AV184">
            <v>7041</v>
          </cell>
          <cell r="AW184">
            <v>10775</v>
          </cell>
          <cell r="AY184">
            <v>42036</v>
          </cell>
          <cell r="AZ184">
            <v>9624</v>
          </cell>
          <cell r="BA184">
            <v>4850</v>
          </cell>
          <cell r="BB184">
            <v>5218</v>
          </cell>
          <cell r="BC184">
            <v>5585</v>
          </cell>
          <cell r="BD184">
            <v>6455</v>
          </cell>
          <cell r="BE184">
            <v>1417</v>
          </cell>
          <cell r="BF184">
            <v>1850</v>
          </cell>
          <cell r="BZ184">
            <v>42036</v>
          </cell>
          <cell r="CA184">
            <v>364.5</v>
          </cell>
          <cell r="CB184">
            <v>333</v>
          </cell>
          <cell r="CC184">
            <v>393</v>
          </cell>
          <cell r="CD184">
            <v>463.5</v>
          </cell>
          <cell r="CE184">
            <v>544.5</v>
          </cell>
          <cell r="CF184">
            <v>598.5</v>
          </cell>
          <cell r="CG184">
            <v>449</v>
          </cell>
        </row>
        <row r="185">
          <cell r="A185">
            <v>42064</v>
          </cell>
          <cell r="B185">
            <v>183</v>
          </cell>
          <cell r="C185">
            <v>4559649.2298905794</v>
          </cell>
          <cell r="D185">
            <v>2044824.2660920289</v>
          </cell>
          <cell r="E185">
            <v>1783718.1171187274</v>
          </cell>
          <cell r="F185">
            <v>1430866.3868986645</v>
          </cell>
          <cell r="G185">
            <v>2759767.9607699369</v>
          </cell>
          <cell r="H185">
            <v>406293.67953086231</v>
          </cell>
          <cell r="I185">
            <v>566869.35969920084</v>
          </cell>
          <cell r="V185">
            <v>42064</v>
          </cell>
          <cell r="W185">
            <v>1970891.2787271475</v>
          </cell>
          <cell r="X185">
            <v>1224728.7046278364</v>
          </cell>
          <cell r="Y185">
            <v>1284528.6607256618</v>
          </cell>
          <cell r="Z185">
            <v>1596866.3559193544</v>
          </cell>
          <cell r="AA185">
            <v>1535500.9046552363</v>
          </cell>
          <cell r="AB185">
            <v>352628.85049256613</v>
          </cell>
          <cell r="AC185">
            <v>481097.24485219747</v>
          </cell>
          <cell r="AP185">
            <v>42064</v>
          </cell>
          <cell r="AQ185">
            <v>79444</v>
          </cell>
          <cell r="AR185">
            <v>37259</v>
          </cell>
          <cell r="AS185">
            <v>36121</v>
          </cell>
          <cell r="AT185">
            <v>26056</v>
          </cell>
          <cell r="AU185">
            <v>40913</v>
          </cell>
          <cell r="AV185">
            <v>7010</v>
          </cell>
          <cell r="AW185">
            <v>10742</v>
          </cell>
          <cell r="AY185">
            <v>42064</v>
          </cell>
          <cell r="AZ185">
            <v>9613</v>
          </cell>
          <cell r="BA185">
            <v>4842</v>
          </cell>
          <cell r="BB185">
            <v>5212</v>
          </cell>
          <cell r="BC185">
            <v>5564</v>
          </cell>
          <cell r="BD185">
            <v>6440</v>
          </cell>
          <cell r="BE185">
            <v>1412</v>
          </cell>
          <cell r="BF185">
            <v>1839</v>
          </cell>
          <cell r="BZ185">
            <v>42064</v>
          </cell>
          <cell r="CA185">
            <v>356.5</v>
          </cell>
          <cell r="CB185">
            <v>302.125</v>
          </cell>
          <cell r="CC185">
            <v>249</v>
          </cell>
          <cell r="CD185">
            <v>309</v>
          </cell>
          <cell r="CE185">
            <v>474</v>
          </cell>
          <cell r="CF185">
            <v>554.5</v>
          </cell>
          <cell r="CG185">
            <v>325</v>
          </cell>
        </row>
        <row r="186">
          <cell r="A186">
            <v>42095</v>
          </cell>
          <cell r="B186">
            <v>184</v>
          </cell>
          <cell r="C186">
            <v>3992853.6709110425</v>
          </cell>
          <cell r="D186">
            <v>1954361.5715200941</v>
          </cell>
          <cell r="E186">
            <v>1168386.7359476669</v>
          </cell>
          <cell r="F186">
            <v>1033126.0216211968</v>
          </cell>
          <cell r="G186">
            <v>2430805.3160834494</v>
          </cell>
          <cell r="H186">
            <v>289639.41895060777</v>
          </cell>
          <cell r="I186">
            <v>386539.26496594306</v>
          </cell>
          <cell r="V186">
            <v>42095</v>
          </cell>
          <cell r="W186">
            <v>1989345.5923078489</v>
          </cell>
          <cell r="X186">
            <v>1316616.6072806204</v>
          </cell>
          <cell r="Y186">
            <v>1038236.7528270911</v>
          </cell>
          <cell r="Z186">
            <v>1333988.0475844394</v>
          </cell>
          <cell r="AA186">
            <v>1453101.5913578954</v>
          </cell>
          <cell r="AB186">
            <v>249014.9919852707</v>
          </cell>
          <cell r="AC186">
            <v>365358.41665683378</v>
          </cell>
          <cell r="AP186">
            <v>42095</v>
          </cell>
          <cell r="AQ186">
            <v>79419</v>
          </cell>
          <cell r="AR186">
            <v>37224</v>
          </cell>
          <cell r="AS186">
            <v>36117</v>
          </cell>
          <cell r="AT186">
            <v>25873</v>
          </cell>
          <cell r="AU186">
            <v>41012</v>
          </cell>
          <cell r="AV186">
            <v>6984</v>
          </cell>
          <cell r="AW186">
            <v>10705</v>
          </cell>
          <cell r="AY186">
            <v>42095</v>
          </cell>
          <cell r="AZ186">
            <v>9625</v>
          </cell>
          <cell r="BA186">
            <v>4822</v>
          </cell>
          <cell r="BB186">
            <v>5203</v>
          </cell>
          <cell r="BC186">
            <v>5550</v>
          </cell>
          <cell r="BD186">
            <v>6434</v>
          </cell>
          <cell r="BE186">
            <v>1408</v>
          </cell>
          <cell r="BF186">
            <v>1836</v>
          </cell>
          <cell r="BZ186">
            <v>42095</v>
          </cell>
          <cell r="CA186">
            <v>327.5</v>
          </cell>
          <cell r="CB186">
            <v>299</v>
          </cell>
          <cell r="CC186">
            <v>229.5</v>
          </cell>
          <cell r="CD186">
            <v>249</v>
          </cell>
          <cell r="CE186">
            <v>513</v>
          </cell>
          <cell r="CF186">
            <v>523</v>
          </cell>
          <cell r="CG186">
            <v>332.5</v>
          </cell>
        </row>
        <row r="187">
          <cell r="A187">
            <v>42125</v>
          </cell>
          <cell r="B187">
            <v>185</v>
          </cell>
          <cell r="C187">
            <v>2165661.8661194383</v>
          </cell>
          <cell r="D187">
            <v>1017282.78869548</v>
          </cell>
          <cell r="E187">
            <v>599130.09107809246</v>
          </cell>
          <cell r="F187">
            <v>468137.25410698919</v>
          </cell>
          <cell r="G187">
            <v>1364623.3280178043</v>
          </cell>
          <cell r="H187">
            <v>138375.69449032392</v>
          </cell>
          <cell r="I187">
            <v>180827.97749187163</v>
          </cell>
          <cell r="V187">
            <v>42125</v>
          </cell>
          <cell r="W187">
            <v>1175635.310805616</v>
          </cell>
          <cell r="X187">
            <v>763239.42054180696</v>
          </cell>
          <cell r="Y187">
            <v>589707.42084096884</v>
          </cell>
          <cell r="Z187">
            <v>689123.84781160811</v>
          </cell>
          <cell r="AA187">
            <v>924748.01360414759</v>
          </cell>
          <cell r="AB187">
            <v>137799.93884333438</v>
          </cell>
          <cell r="AC187">
            <v>190674.04755251796</v>
          </cell>
          <cell r="AP187">
            <v>42125</v>
          </cell>
          <cell r="AQ187">
            <v>79426</v>
          </cell>
          <cell r="AR187">
            <v>37207</v>
          </cell>
          <cell r="AS187">
            <v>36092</v>
          </cell>
          <cell r="AT187">
            <v>25747</v>
          </cell>
          <cell r="AU187">
            <v>41075</v>
          </cell>
          <cell r="AV187">
            <v>6946</v>
          </cell>
          <cell r="AW187">
            <v>10649</v>
          </cell>
          <cell r="AY187">
            <v>42125</v>
          </cell>
          <cell r="AZ187">
            <v>9615</v>
          </cell>
          <cell r="BA187">
            <v>4813</v>
          </cell>
          <cell r="BB187">
            <v>5196</v>
          </cell>
          <cell r="BC187">
            <v>5541</v>
          </cell>
          <cell r="BD187">
            <v>6436</v>
          </cell>
          <cell r="BE187">
            <v>1404</v>
          </cell>
          <cell r="BF187">
            <v>1832</v>
          </cell>
          <cell r="BZ187">
            <v>42125</v>
          </cell>
          <cell r="CA187">
            <v>104.5</v>
          </cell>
          <cell r="CB187">
            <v>137.5</v>
          </cell>
          <cell r="CC187">
            <v>22.5</v>
          </cell>
          <cell r="CD187">
            <v>27.5</v>
          </cell>
          <cell r="CE187">
            <v>229</v>
          </cell>
          <cell r="CF187">
            <v>201.5</v>
          </cell>
          <cell r="CG187">
            <v>67.5</v>
          </cell>
        </row>
        <row r="188">
          <cell r="A188">
            <v>42156</v>
          </cell>
          <cell r="B188">
            <v>186</v>
          </cell>
          <cell r="C188">
            <v>681710.52461574832</v>
          </cell>
          <cell r="D188">
            <v>323749.09355949331</v>
          </cell>
          <cell r="E188">
            <v>185552.20268995658</v>
          </cell>
          <cell r="F188">
            <v>133127.1791348019</v>
          </cell>
          <cell r="G188">
            <v>542219.70954612491</v>
          </cell>
          <cell r="H188">
            <v>41308.832950921096</v>
          </cell>
          <cell r="I188">
            <v>61006.457502954014</v>
          </cell>
          <cell r="V188">
            <v>42156</v>
          </cell>
          <cell r="W188">
            <v>572738.50918196444</v>
          </cell>
          <cell r="X188">
            <v>386473.31954955449</v>
          </cell>
          <cell r="Y188">
            <v>276404.29928855272</v>
          </cell>
          <cell r="Z188">
            <v>344328.87197992828</v>
          </cell>
          <cell r="AA188">
            <v>502415.17879357008</v>
          </cell>
          <cell r="AB188">
            <v>68999.553056516728</v>
          </cell>
          <cell r="AC188">
            <v>112272.26814991322</v>
          </cell>
          <cell r="AP188">
            <v>42156</v>
          </cell>
          <cell r="AQ188">
            <v>79322</v>
          </cell>
          <cell r="AR188">
            <v>37112</v>
          </cell>
          <cell r="AS188">
            <v>36099</v>
          </cell>
          <cell r="AT188">
            <v>25565</v>
          </cell>
          <cell r="AU188">
            <v>41069</v>
          </cell>
          <cell r="AV188">
            <v>6895</v>
          </cell>
          <cell r="AW188">
            <v>10598</v>
          </cell>
          <cell r="AY188">
            <v>42156</v>
          </cell>
          <cell r="AZ188">
            <v>9606</v>
          </cell>
          <cell r="BA188">
            <v>4808</v>
          </cell>
          <cell r="BB188">
            <v>5184</v>
          </cell>
          <cell r="BC188">
            <v>5509</v>
          </cell>
          <cell r="BD188">
            <v>6413</v>
          </cell>
          <cell r="BE188">
            <v>1402</v>
          </cell>
          <cell r="BF188">
            <v>1827</v>
          </cell>
          <cell r="BZ188">
            <v>42156</v>
          </cell>
          <cell r="CA188">
            <v>8</v>
          </cell>
          <cell r="CB188">
            <v>9.5</v>
          </cell>
          <cell r="CC188">
            <v>0</v>
          </cell>
          <cell r="CD188">
            <v>0</v>
          </cell>
          <cell r="CE188">
            <v>23</v>
          </cell>
          <cell r="CF188">
            <v>25</v>
          </cell>
          <cell r="CG188">
            <v>0</v>
          </cell>
        </row>
        <row r="189">
          <cell r="A189">
            <v>42186</v>
          </cell>
          <cell r="B189">
            <v>187</v>
          </cell>
          <cell r="C189">
            <v>1359175.9937423249</v>
          </cell>
          <cell r="D189">
            <v>590239.94816176756</v>
          </cell>
          <cell r="E189">
            <v>453927.34739425738</v>
          </cell>
          <cell r="F189">
            <v>300220.7107016503</v>
          </cell>
          <cell r="G189">
            <v>643583.99124724895</v>
          </cell>
          <cell r="H189">
            <v>46095.017911545081</v>
          </cell>
          <cell r="I189">
            <v>96490.99084120593</v>
          </cell>
          <cell r="V189">
            <v>42186</v>
          </cell>
          <cell r="W189">
            <v>1026866.2349848115</v>
          </cell>
          <cell r="X189">
            <v>677474.152643573</v>
          </cell>
          <cell r="Y189">
            <v>567787.62138012052</v>
          </cell>
          <cell r="Z189">
            <v>686831.99099149497</v>
          </cell>
          <cell r="AA189">
            <v>599217.03578218678</v>
          </cell>
          <cell r="AB189">
            <v>89007.344107794052</v>
          </cell>
          <cell r="AC189">
            <v>199719.62011001917</v>
          </cell>
          <cell r="AP189">
            <v>42186</v>
          </cell>
          <cell r="AQ189">
            <v>79296</v>
          </cell>
          <cell r="AR189">
            <v>37101</v>
          </cell>
          <cell r="AS189">
            <v>36105</v>
          </cell>
          <cell r="AT189">
            <v>25434</v>
          </cell>
          <cell r="AU189">
            <v>41115</v>
          </cell>
          <cell r="AV189">
            <v>6866</v>
          </cell>
          <cell r="AW189">
            <v>10534</v>
          </cell>
          <cell r="AY189">
            <v>42186</v>
          </cell>
          <cell r="AZ189">
            <v>9598</v>
          </cell>
          <cell r="BA189">
            <v>4795</v>
          </cell>
          <cell r="BB189">
            <v>5179</v>
          </cell>
          <cell r="BC189">
            <v>5509</v>
          </cell>
          <cell r="BD189">
            <v>6405</v>
          </cell>
          <cell r="BE189">
            <v>1393</v>
          </cell>
          <cell r="BF189">
            <v>1823</v>
          </cell>
          <cell r="BZ189">
            <v>42186</v>
          </cell>
          <cell r="CA189">
            <v>0</v>
          </cell>
          <cell r="CB189">
            <v>1.5</v>
          </cell>
          <cell r="CC189">
            <v>0</v>
          </cell>
          <cell r="CD189">
            <v>0</v>
          </cell>
          <cell r="CE189">
            <v>6.5</v>
          </cell>
          <cell r="CF189">
            <v>9</v>
          </cell>
          <cell r="CG189">
            <v>0</v>
          </cell>
        </row>
        <row r="190">
          <cell r="A190">
            <v>42217</v>
          </cell>
          <cell r="B190">
            <v>188</v>
          </cell>
          <cell r="C190">
            <v>855711.9676436946</v>
          </cell>
          <cell r="D190">
            <v>364805.64871175616</v>
          </cell>
          <cell r="E190">
            <v>271797.11087688943</v>
          </cell>
          <cell r="F190">
            <v>179707.27276765971</v>
          </cell>
          <cell r="G190">
            <v>545292.84653756756</v>
          </cell>
          <cell r="H190">
            <v>42420.684317161751</v>
          </cell>
          <cell r="I190">
            <v>73382.469145270676</v>
          </cell>
          <cell r="V190">
            <v>42217</v>
          </cell>
          <cell r="W190">
            <v>594900.58501997497</v>
          </cell>
          <cell r="X190">
            <v>389654.59286943218</v>
          </cell>
          <cell r="Y190">
            <v>361493.76739980583</v>
          </cell>
          <cell r="Z190">
            <v>396831.05471078696</v>
          </cell>
          <cell r="AA190">
            <v>482088.39305860572</v>
          </cell>
          <cell r="AB190">
            <v>79530.907806915551</v>
          </cell>
          <cell r="AC190">
            <v>141004.69913447875</v>
          </cell>
          <cell r="AP190">
            <v>42217</v>
          </cell>
          <cell r="AQ190">
            <v>79324</v>
          </cell>
          <cell r="AR190">
            <v>37134</v>
          </cell>
          <cell r="AS190">
            <v>36179</v>
          </cell>
          <cell r="AT190">
            <v>25440</v>
          </cell>
          <cell r="AU190">
            <v>41189</v>
          </cell>
          <cell r="AV190">
            <v>6859</v>
          </cell>
          <cell r="AW190">
            <v>10537</v>
          </cell>
          <cell r="AY190">
            <v>42217</v>
          </cell>
          <cell r="AZ190">
            <v>9594</v>
          </cell>
          <cell r="BA190">
            <v>4800</v>
          </cell>
          <cell r="BB190">
            <v>5174</v>
          </cell>
          <cell r="BC190">
            <v>5508</v>
          </cell>
          <cell r="BD190">
            <v>6395</v>
          </cell>
          <cell r="BE190">
            <v>1393</v>
          </cell>
          <cell r="BF190">
            <v>1820</v>
          </cell>
          <cell r="BZ190">
            <v>42217</v>
          </cell>
          <cell r="CA190">
            <v>0</v>
          </cell>
          <cell r="CB190">
            <v>5.5</v>
          </cell>
          <cell r="CC190">
            <v>0</v>
          </cell>
          <cell r="CD190">
            <v>0</v>
          </cell>
          <cell r="CE190">
            <v>9.5</v>
          </cell>
          <cell r="CF190">
            <v>11</v>
          </cell>
          <cell r="CG190">
            <v>0</v>
          </cell>
        </row>
        <row r="191">
          <cell r="A191">
            <v>42248</v>
          </cell>
          <cell r="B191">
            <v>189</v>
          </cell>
          <cell r="C191">
            <v>1813393.9978438094</v>
          </cell>
          <cell r="D191">
            <v>780123.58565577643</v>
          </cell>
          <cell r="E191">
            <v>534766.9581557347</v>
          </cell>
          <cell r="F191">
            <v>371351.45834467927</v>
          </cell>
          <cell r="G191">
            <v>968752.08588022867</v>
          </cell>
          <cell r="H191">
            <v>78893.795385695659</v>
          </cell>
          <cell r="I191">
            <v>133096.11873407563</v>
          </cell>
          <cell r="V191">
            <v>42248</v>
          </cell>
          <cell r="W191">
            <v>1100538.6767653888</v>
          </cell>
          <cell r="X191">
            <v>709456.65690973727</v>
          </cell>
          <cell r="Y191">
            <v>640194.33612807794</v>
          </cell>
          <cell r="Z191">
            <v>764131.33019679599</v>
          </cell>
          <cell r="AA191">
            <v>738624.36903988186</v>
          </cell>
          <cell r="AB191">
            <v>105311.49216919566</v>
          </cell>
          <cell r="AC191">
            <v>233941.13879092253</v>
          </cell>
          <cell r="AP191">
            <v>42248</v>
          </cell>
          <cell r="AQ191">
            <v>79617</v>
          </cell>
          <cell r="AR191">
            <v>37212</v>
          </cell>
          <cell r="AS191">
            <v>36279</v>
          </cell>
          <cell r="AT191">
            <v>25531</v>
          </cell>
          <cell r="AU191">
            <v>41367</v>
          </cell>
          <cell r="AV191">
            <v>6885</v>
          </cell>
          <cell r="AW191">
            <v>10555</v>
          </cell>
          <cell r="AY191">
            <v>42248</v>
          </cell>
          <cell r="AZ191">
            <v>9604</v>
          </cell>
          <cell r="BA191">
            <v>4801</v>
          </cell>
          <cell r="BB191">
            <v>5176</v>
          </cell>
          <cell r="BC191">
            <v>5508</v>
          </cell>
          <cell r="BD191">
            <v>6409</v>
          </cell>
          <cell r="BE191">
            <v>1394</v>
          </cell>
          <cell r="BF191">
            <v>1822</v>
          </cell>
          <cell r="BZ191">
            <v>42248</v>
          </cell>
          <cell r="CA191">
            <v>110</v>
          </cell>
          <cell r="CB191">
            <v>61.75</v>
          </cell>
          <cell r="CC191">
            <v>14</v>
          </cell>
          <cell r="CD191">
            <v>46.5</v>
          </cell>
          <cell r="CE191">
            <v>170.5</v>
          </cell>
          <cell r="CF191">
            <v>153.5</v>
          </cell>
          <cell r="CG191">
            <v>48.5</v>
          </cell>
        </row>
        <row r="192">
          <cell r="A192">
            <v>42278</v>
          </cell>
          <cell r="B192">
            <v>190</v>
          </cell>
          <cell r="C192">
            <v>3043387.6777166263</v>
          </cell>
          <cell r="D192">
            <v>1342376.3400316993</v>
          </cell>
          <cell r="E192">
            <v>696519.20340574719</v>
          </cell>
          <cell r="F192">
            <v>515279.77884592733</v>
          </cell>
          <cell r="G192">
            <v>1546394.5034385552</v>
          </cell>
          <cell r="H192">
            <v>121503.36949618094</v>
          </cell>
          <cell r="I192">
            <v>214176.12706526401</v>
          </cell>
          <cell r="V192">
            <v>42278</v>
          </cell>
          <cell r="W192">
            <v>1570255.5641024937</v>
          </cell>
          <cell r="X192">
            <v>1039111.0480249212</v>
          </cell>
          <cell r="Y192">
            <v>831402.37683946139</v>
          </cell>
          <cell r="Z192">
            <v>1218380.0110331238</v>
          </cell>
          <cell r="AA192">
            <v>1021087.0490241889</v>
          </cell>
          <cell r="AB192">
            <v>131493.86768441729</v>
          </cell>
          <cell r="AC192">
            <v>270116.08329139382</v>
          </cell>
          <cell r="AP192">
            <v>42278</v>
          </cell>
          <cell r="AQ192">
            <v>79899</v>
          </cell>
          <cell r="AR192">
            <v>37333</v>
          </cell>
          <cell r="AS192">
            <v>36496</v>
          </cell>
          <cell r="AT192">
            <v>25760</v>
          </cell>
          <cell r="AU192">
            <v>41591</v>
          </cell>
          <cell r="AV192">
            <v>6949</v>
          </cell>
          <cell r="AW192">
            <v>10662</v>
          </cell>
          <cell r="AY192">
            <v>42278</v>
          </cell>
          <cell r="AZ192">
            <v>9628</v>
          </cell>
          <cell r="BA192">
            <v>4819</v>
          </cell>
          <cell r="BB192">
            <v>5201</v>
          </cell>
          <cell r="BC192">
            <v>5541</v>
          </cell>
          <cell r="BD192">
            <v>6430</v>
          </cell>
          <cell r="BE192">
            <v>1396</v>
          </cell>
          <cell r="BF192">
            <v>1835</v>
          </cell>
          <cell r="BZ192">
            <v>42278</v>
          </cell>
          <cell r="CA192">
            <v>173.5</v>
          </cell>
          <cell r="CB192">
            <v>105.5</v>
          </cell>
          <cell r="CC192">
            <v>85.5</v>
          </cell>
          <cell r="CD192">
            <v>96.5</v>
          </cell>
          <cell r="CE192">
            <v>265.5</v>
          </cell>
          <cell r="CF192">
            <v>297.5</v>
          </cell>
          <cell r="CG192">
            <v>139.5</v>
          </cell>
        </row>
        <row r="193">
          <cell r="A193">
            <v>42309</v>
          </cell>
          <cell r="B193">
            <v>191</v>
          </cell>
          <cell r="C193">
            <v>8185109.9301392045</v>
          </cell>
          <cell r="D193">
            <v>3499459.4773954912</v>
          </cell>
          <cell r="E193">
            <v>2003506.6187809382</v>
          </cell>
          <cell r="F193">
            <v>1783601.9736843663</v>
          </cell>
          <cell r="G193">
            <v>4615322.1502501648</v>
          </cell>
          <cell r="H193">
            <v>600171.51576061477</v>
          </cell>
          <cell r="I193">
            <v>755071.33398922021</v>
          </cell>
          <cell r="V193">
            <v>42309</v>
          </cell>
          <cell r="W193">
            <v>3504542.0122671067</v>
          </cell>
          <cell r="X193">
            <v>2072105.026806091</v>
          </cell>
          <cell r="Y193">
            <v>1832158.4722329944</v>
          </cell>
          <cell r="Z193">
            <v>2296690.4886938082</v>
          </cell>
          <cell r="AA193">
            <v>2460767.6964717084</v>
          </cell>
          <cell r="AB193">
            <v>446166.68595330033</v>
          </cell>
          <cell r="AC193">
            <v>691758.61757499119</v>
          </cell>
          <cell r="AP193">
            <v>42309</v>
          </cell>
          <cell r="AQ193">
            <v>80164</v>
          </cell>
          <cell r="AR193">
            <v>37496</v>
          </cell>
          <cell r="AS193">
            <v>36758</v>
          </cell>
          <cell r="AT193">
            <v>26157</v>
          </cell>
          <cell r="AU193">
            <v>41835</v>
          </cell>
          <cell r="AV193">
            <v>7035</v>
          </cell>
          <cell r="AW193">
            <v>10806</v>
          </cell>
          <cell r="AY193">
            <v>42309</v>
          </cell>
          <cell r="AZ193">
            <v>9676</v>
          </cell>
          <cell r="BA193">
            <v>4848</v>
          </cell>
          <cell r="BB193">
            <v>5265</v>
          </cell>
          <cell r="BC193">
            <v>5626</v>
          </cell>
          <cell r="BD193">
            <v>6486</v>
          </cell>
          <cell r="BE193">
            <v>1407</v>
          </cell>
          <cell r="BF193">
            <v>1848</v>
          </cell>
          <cell r="BZ193">
            <v>42309</v>
          </cell>
          <cell r="CA193">
            <v>538</v>
          </cell>
          <cell r="CB193">
            <v>482</v>
          </cell>
          <cell r="CC193">
            <v>600.5</v>
          </cell>
          <cell r="CD193">
            <v>634</v>
          </cell>
          <cell r="CE193">
            <v>790.5</v>
          </cell>
          <cell r="CF193">
            <v>892.5</v>
          </cell>
          <cell r="CG193">
            <v>647.5</v>
          </cell>
        </row>
        <row r="194">
          <cell r="A194">
            <v>42339</v>
          </cell>
          <cell r="B194">
            <v>192</v>
          </cell>
          <cell r="C194">
            <v>8813802.9626352936</v>
          </cell>
          <cell r="D194">
            <v>4101854.088993906</v>
          </cell>
          <cell r="E194">
            <v>3442840.3768755263</v>
          </cell>
          <cell r="F194">
            <v>2942169.5714952732</v>
          </cell>
          <cell r="G194">
            <v>5485249.6955029191</v>
          </cell>
          <cell r="H194">
            <v>832220.69805359258</v>
          </cell>
          <cell r="I194">
            <v>1124088.6064434883</v>
          </cell>
          <cell r="V194">
            <v>42339</v>
          </cell>
          <cell r="W194">
            <v>3913245.1908858186</v>
          </cell>
          <cell r="X194">
            <v>2577062.8789878236</v>
          </cell>
          <cell r="Y194">
            <v>2692692.2493107333</v>
          </cell>
          <cell r="Z194">
            <v>3511770.6808156245</v>
          </cell>
          <cell r="AA194">
            <v>3214758.2217420163</v>
          </cell>
          <cell r="AB194">
            <v>752318.58563406323</v>
          </cell>
          <cell r="AC194">
            <v>1033904.1926239203</v>
          </cell>
          <cell r="AP194">
            <v>42339</v>
          </cell>
          <cell r="AQ194">
            <v>80296</v>
          </cell>
          <cell r="AR194">
            <v>37608</v>
          </cell>
          <cell r="AS194">
            <v>36887</v>
          </cell>
          <cell r="AT194">
            <v>26323</v>
          </cell>
          <cell r="AU194">
            <v>41984</v>
          </cell>
          <cell r="AV194">
            <v>7057</v>
          </cell>
          <cell r="AW194">
            <v>10859</v>
          </cell>
          <cell r="AY194">
            <v>42339</v>
          </cell>
          <cell r="AZ194">
            <v>9740</v>
          </cell>
          <cell r="BA194">
            <v>4862</v>
          </cell>
          <cell r="BB194">
            <v>5303</v>
          </cell>
          <cell r="BC194">
            <v>5668</v>
          </cell>
          <cell r="BD194">
            <v>6511</v>
          </cell>
          <cell r="BE194">
            <v>1412</v>
          </cell>
          <cell r="BF194">
            <v>1860</v>
          </cell>
          <cell r="BZ194">
            <v>42339</v>
          </cell>
          <cell r="CA194">
            <v>563.5</v>
          </cell>
          <cell r="CB194">
            <v>574</v>
          </cell>
          <cell r="CC194">
            <v>682</v>
          </cell>
          <cell r="CD194">
            <v>892</v>
          </cell>
          <cell r="CE194">
            <v>666</v>
          </cell>
          <cell r="CF194">
            <v>1000.5</v>
          </cell>
          <cell r="CG194">
            <v>713</v>
          </cell>
        </row>
        <row r="195">
          <cell r="A195">
            <v>42370</v>
          </cell>
          <cell r="B195">
            <v>193</v>
          </cell>
          <cell r="C195">
            <v>8916768.6288063936</v>
          </cell>
          <cell r="D195">
            <v>3934989.9032588047</v>
          </cell>
          <cell r="E195">
            <v>3668729.8786548157</v>
          </cell>
          <cell r="F195">
            <v>3275065.5892799865</v>
          </cell>
          <cell r="G195">
            <v>4701656.6403168449</v>
          </cell>
          <cell r="H195">
            <v>660883.93847296259</v>
          </cell>
          <cell r="I195">
            <v>896769.42121019284</v>
          </cell>
          <cell r="V195">
            <v>42370</v>
          </cell>
          <cell r="W195">
            <v>4177831.7100927993</v>
          </cell>
          <cell r="X195">
            <v>2584713.0151187698</v>
          </cell>
          <cell r="Y195">
            <v>2906158.1465695524</v>
          </cell>
          <cell r="Z195">
            <v>4020172.1282188785</v>
          </cell>
          <cell r="AA195">
            <v>2702756.1367486175</v>
          </cell>
          <cell r="AB195">
            <v>587656.14242721524</v>
          </cell>
          <cell r="AC195">
            <v>797611.72082416713</v>
          </cell>
          <cell r="AP195">
            <v>42370</v>
          </cell>
          <cell r="AQ195">
            <v>80414</v>
          </cell>
          <cell r="AR195">
            <v>37682</v>
          </cell>
          <cell r="AS195">
            <v>36979</v>
          </cell>
          <cell r="AT195">
            <v>26368</v>
          </cell>
          <cell r="AU195">
            <v>42127</v>
          </cell>
          <cell r="AV195">
            <v>7070</v>
          </cell>
          <cell r="AW195">
            <v>10875</v>
          </cell>
          <cell r="AY195">
            <v>42370</v>
          </cell>
          <cell r="AZ195">
            <v>9763</v>
          </cell>
          <cell r="BA195">
            <v>4879</v>
          </cell>
          <cell r="BB195">
            <v>5315</v>
          </cell>
          <cell r="BC195">
            <v>5674</v>
          </cell>
          <cell r="BD195">
            <v>6527</v>
          </cell>
          <cell r="BE195">
            <v>1418</v>
          </cell>
          <cell r="BF195">
            <v>1867</v>
          </cell>
          <cell r="BZ195">
            <v>42370</v>
          </cell>
          <cell r="CA195">
            <v>583</v>
          </cell>
          <cell r="CB195">
            <v>556.75</v>
          </cell>
          <cell r="CC195">
            <v>735</v>
          </cell>
          <cell r="CD195">
            <v>815.5</v>
          </cell>
          <cell r="CE195">
            <v>800</v>
          </cell>
          <cell r="CF195">
            <v>1002</v>
          </cell>
          <cell r="CG195">
            <v>758.5</v>
          </cell>
        </row>
        <row r="196">
          <cell r="A196">
            <v>42401</v>
          </cell>
          <cell r="B196">
            <v>194</v>
          </cell>
          <cell r="C196">
            <v>5386629.883653352</v>
          </cell>
          <cell r="D196">
            <v>2544175.6733039627</v>
          </cell>
          <cell r="E196">
            <v>2460419.7475482165</v>
          </cell>
          <cell r="F196">
            <v>2076693.695494469</v>
          </cell>
          <cell r="G196">
            <v>3620048.1102217012</v>
          </cell>
          <cell r="H196">
            <v>577336.17879416177</v>
          </cell>
          <cell r="I196">
            <v>803108.71098413714</v>
          </cell>
          <cell r="V196">
            <v>42401</v>
          </cell>
          <cell r="W196">
            <v>2599803.5042679072</v>
          </cell>
          <cell r="X196">
            <v>1726608.5007722476</v>
          </cell>
          <cell r="Y196">
            <v>1941083.6297586316</v>
          </cell>
          <cell r="Z196">
            <v>2512882.3652012134</v>
          </cell>
          <cell r="AA196">
            <v>2197630.9900527056</v>
          </cell>
          <cell r="AB196">
            <v>537054.29216958536</v>
          </cell>
          <cell r="AC196">
            <v>720785.71777770913</v>
          </cell>
          <cell r="AP196">
            <v>42401</v>
          </cell>
          <cell r="AQ196">
            <v>80480</v>
          </cell>
          <cell r="AR196">
            <v>37741</v>
          </cell>
          <cell r="AS196">
            <v>37021</v>
          </cell>
          <cell r="AT196">
            <v>26333</v>
          </cell>
          <cell r="AU196">
            <v>42214</v>
          </cell>
          <cell r="AV196">
            <v>7074</v>
          </cell>
          <cell r="AW196">
            <v>10883</v>
          </cell>
          <cell r="AY196">
            <v>42401</v>
          </cell>
          <cell r="AZ196">
            <v>9764</v>
          </cell>
          <cell r="BA196">
            <v>4875</v>
          </cell>
          <cell r="BB196">
            <v>5309</v>
          </cell>
          <cell r="BC196">
            <v>5665</v>
          </cell>
          <cell r="BD196">
            <v>6529</v>
          </cell>
          <cell r="BE196">
            <v>1417</v>
          </cell>
          <cell r="BF196">
            <v>1871</v>
          </cell>
          <cell r="BZ196">
            <v>42401</v>
          </cell>
          <cell r="CA196">
            <v>407</v>
          </cell>
          <cell r="CB196">
            <v>402.5</v>
          </cell>
          <cell r="CC196">
            <v>443.5</v>
          </cell>
          <cell r="CD196">
            <v>500.5</v>
          </cell>
          <cell r="CE196">
            <v>546.5</v>
          </cell>
          <cell r="CF196">
            <v>759.5</v>
          </cell>
          <cell r="CG196">
            <v>491</v>
          </cell>
        </row>
        <row r="197">
          <cell r="A197">
            <v>42430</v>
          </cell>
          <cell r="B197">
            <v>195</v>
          </cell>
          <cell r="C197">
            <v>5391579.3685746659</v>
          </cell>
          <cell r="D197">
            <v>2638713.5478483117</v>
          </cell>
          <cell r="E197">
            <v>2090245.7824495351</v>
          </cell>
          <cell r="F197">
            <v>1863043.3011274878</v>
          </cell>
          <cell r="G197">
            <v>3236892.0673186551</v>
          </cell>
          <cell r="H197">
            <v>462037.55259084882</v>
          </cell>
          <cell r="I197">
            <v>578444.38009049604</v>
          </cell>
          <cell r="V197">
            <v>42430</v>
          </cell>
          <cell r="W197">
            <v>2358308.9970738939</v>
          </cell>
          <cell r="X197">
            <v>1642534.4794339684</v>
          </cell>
          <cell r="Y197">
            <v>1562690.1108068938</v>
          </cell>
          <cell r="Z197">
            <v>2174800.4126852439</v>
          </cell>
          <cell r="AA197">
            <v>1780978.0349132072</v>
          </cell>
          <cell r="AB197">
            <v>395525.54351040506</v>
          </cell>
          <cell r="AC197">
            <v>462765.42157638771</v>
          </cell>
          <cell r="AP197">
            <v>42430</v>
          </cell>
          <cell r="AQ197">
            <v>80452</v>
          </cell>
          <cell r="AR197">
            <v>37752</v>
          </cell>
          <cell r="AS197">
            <v>37038</v>
          </cell>
          <cell r="AT197">
            <v>26303</v>
          </cell>
          <cell r="AU197">
            <v>42326</v>
          </cell>
          <cell r="AV197">
            <v>7047</v>
          </cell>
          <cell r="AW197">
            <v>10844</v>
          </cell>
          <cell r="AY197">
            <v>42430</v>
          </cell>
          <cell r="AZ197">
            <v>9767</v>
          </cell>
          <cell r="BA197">
            <v>4875</v>
          </cell>
          <cell r="BB197">
            <v>5296</v>
          </cell>
          <cell r="BC197">
            <v>5641</v>
          </cell>
          <cell r="BD197">
            <v>6532</v>
          </cell>
          <cell r="BE197">
            <v>1414</v>
          </cell>
          <cell r="BF197">
            <v>1867</v>
          </cell>
          <cell r="BZ197">
            <v>42430</v>
          </cell>
          <cell r="CA197">
            <v>348</v>
          </cell>
          <cell r="CB197">
            <v>399.5</v>
          </cell>
          <cell r="CC197">
            <v>363.5</v>
          </cell>
          <cell r="CD197">
            <v>411</v>
          </cell>
          <cell r="CE197">
            <v>581.5</v>
          </cell>
          <cell r="CF197">
            <v>638</v>
          </cell>
          <cell r="CG197">
            <v>415.5</v>
          </cell>
        </row>
        <row r="198">
          <cell r="A198">
            <v>42461</v>
          </cell>
          <cell r="B198">
            <v>196</v>
          </cell>
          <cell r="C198">
            <v>2757556.4367380766</v>
          </cell>
          <cell r="D198">
            <v>1352482.9858704233</v>
          </cell>
          <cell r="E198">
            <v>933083.99776815355</v>
          </cell>
          <cell r="F198">
            <v>754268.57962334645</v>
          </cell>
          <cell r="G198">
            <v>1893789.6436878368</v>
          </cell>
          <cell r="H198">
            <v>231172.11430984462</v>
          </cell>
          <cell r="I198">
            <v>309423.24200231873</v>
          </cell>
          <cell r="V198">
            <v>42461</v>
          </cell>
          <cell r="W198">
            <v>1346355.6208324344</v>
          </cell>
          <cell r="X198">
            <v>925885.43506469904</v>
          </cell>
          <cell r="Y198">
            <v>812858.01992389746</v>
          </cell>
          <cell r="Z198">
            <v>970683.92417896935</v>
          </cell>
          <cell r="AA198">
            <v>1130351.7439143765</v>
          </cell>
          <cell r="AB198">
            <v>208111.01851041178</v>
          </cell>
          <cell r="AC198">
            <v>290688.23757521168</v>
          </cell>
          <cell r="AP198">
            <v>42461</v>
          </cell>
          <cell r="AQ198">
            <v>80446</v>
          </cell>
          <cell r="AR198">
            <v>37738</v>
          </cell>
          <cell r="AS198">
            <v>36988</v>
          </cell>
          <cell r="AT198">
            <v>26130</v>
          </cell>
          <cell r="AU198">
            <v>42391</v>
          </cell>
          <cell r="AV198">
            <v>6997</v>
          </cell>
          <cell r="AW198">
            <v>10791</v>
          </cell>
          <cell r="AY198">
            <v>42461</v>
          </cell>
          <cell r="AZ198">
            <v>9757</v>
          </cell>
          <cell r="BA198">
            <v>4872</v>
          </cell>
          <cell r="BB198">
            <v>5281</v>
          </cell>
          <cell r="BC198">
            <v>5607</v>
          </cell>
          <cell r="BD198">
            <v>6534</v>
          </cell>
          <cell r="BE198">
            <v>1406</v>
          </cell>
          <cell r="BF198">
            <v>1864</v>
          </cell>
          <cell r="BZ198">
            <v>42461</v>
          </cell>
          <cell r="CA198">
            <v>187</v>
          </cell>
          <cell r="CB198">
            <v>169</v>
          </cell>
          <cell r="CC198">
            <v>105.5</v>
          </cell>
          <cell r="CD198">
            <v>95.5</v>
          </cell>
          <cell r="CE198">
            <v>297</v>
          </cell>
          <cell r="CF198">
            <v>337.5</v>
          </cell>
          <cell r="CG198">
            <v>131</v>
          </cell>
        </row>
        <row r="199">
          <cell r="A199">
            <v>42491</v>
          </cell>
          <cell r="B199">
            <v>197</v>
          </cell>
          <cell r="C199">
            <v>1947849.7455189582</v>
          </cell>
          <cell r="D199">
            <v>877198.10556545504</v>
          </cell>
          <cell r="E199">
            <v>516950.81257508858</v>
          </cell>
          <cell r="F199">
            <v>377235.33634049806</v>
          </cell>
          <cell r="G199">
            <v>1168285.4763997199</v>
          </cell>
          <cell r="H199">
            <v>118654.86483632249</v>
          </cell>
          <cell r="I199">
            <v>139876.65876395762</v>
          </cell>
          <cell r="V199">
            <v>42491</v>
          </cell>
          <cell r="W199">
            <v>1100395.1297799386</v>
          </cell>
          <cell r="X199">
            <v>713422.70011189021</v>
          </cell>
          <cell r="Y199">
            <v>563330.87182997563</v>
          </cell>
          <cell r="Z199">
            <v>660616.29827819555</v>
          </cell>
          <cell r="AA199">
            <v>788866.77844270307</v>
          </cell>
          <cell r="AB199">
            <v>120764.43084576381</v>
          </cell>
          <cell r="AC199">
            <v>170407.79071153313</v>
          </cell>
          <cell r="AP199">
            <v>42491</v>
          </cell>
          <cell r="AQ199">
            <v>80452</v>
          </cell>
          <cell r="AR199">
            <v>37686</v>
          </cell>
          <cell r="AS199">
            <v>37010</v>
          </cell>
          <cell r="AT199">
            <v>25984</v>
          </cell>
          <cell r="AU199">
            <v>42463</v>
          </cell>
          <cell r="AV199">
            <v>6973</v>
          </cell>
          <cell r="AW199">
            <v>10722</v>
          </cell>
          <cell r="AY199">
            <v>42491</v>
          </cell>
          <cell r="AZ199">
            <v>9731</v>
          </cell>
          <cell r="BA199">
            <v>4861</v>
          </cell>
          <cell r="BB199">
            <v>5274</v>
          </cell>
          <cell r="BC199">
            <v>5578</v>
          </cell>
          <cell r="BD199">
            <v>6525</v>
          </cell>
          <cell r="BE199">
            <v>1403</v>
          </cell>
          <cell r="BF199">
            <v>1860</v>
          </cell>
          <cell r="BZ199">
            <v>42491</v>
          </cell>
          <cell r="CA199">
            <v>94</v>
          </cell>
          <cell r="CB199">
            <v>102</v>
          </cell>
          <cell r="CC199">
            <v>42.5</v>
          </cell>
          <cell r="CD199">
            <v>12</v>
          </cell>
          <cell r="CE199">
            <v>181</v>
          </cell>
          <cell r="CF199">
            <v>228.5</v>
          </cell>
          <cell r="CG199">
            <v>56</v>
          </cell>
        </row>
        <row r="200">
          <cell r="A200">
            <v>42522</v>
          </cell>
          <cell r="B200">
            <v>198</v>
          </cell>
          <cell r="C200">
            <v>1637964.6940869994</v>
          </cell>
          <cell r="D200">
            <v>751152.1932888896</v>
          </cell>
          <cell r="E200">
            <v>473131.43151431251</v>
          </cell>
          <cell r="F200">
            <v>303204.68110979849</v>
          </cell>
          <cell r="G200">
            <v>1122619.1905730409</v>
          </cell>
          <cell r="H200">
            <v>91931.315603129842</v>
          </cell>
          <cell r="I200">
            <v>122180.49382382921</v>
          </cell>
          <cell r="V200">
            <v>42522</v>
          </cell>
          <cell r="W200">
            <v>909465.74240923312</v>
          </cell>
          <cell r="X200">
            <v>630487.86929981515</v>
          </cell>
          <cell r="Y200">
            <v>531314.72166200588</v>
          </cell>
          <cell r="Z200">
            <v>603992.66662894585</v>
          </cell>
          <cell r="AA200">
            <v>757414.42742843158</v>
          </cell>
          <cell r="AB200">
            <v>103258.0804541148</v>
          </cell>
          <cell r="AC200">
            <v>179486.49211745366</v>
          </cell>
          <cell r="AP200">
            <v>42522</v>
          </cell>
          <cell r="AQ200">
            <v>80354</v>
          </cell>
          <cell r="AR200">
            <v>37675</v>
          </cell>
          <cell r="AS200">
            <v>37016</v>
          </cell>
          <cell r="AT200">
            <v>25884</v>
          </cell>
          <cell r="AU200">
            <v>42514</v>
          </cell>
          <cell r="AV200">
            <v>6912</v>
          </cell>
          <cell r="AW200">
            <v>10688</v>
          </cell>
          <cell r="AY200">
            <v>42522</v>
          </cell>
          <cell r="AZ200">
            <v>9745</v>
          </cell>
          <cell r="BA200">
            <v>4849</v>
          </cell>
          <cell r="BB200">
            <v>5260</v>
          </cell>
          <cell r="BC200">
            <v>5553</v>
          </cell>
          <cell r="BD200">
            <v>6518</v>
          </cell>
          <cell r="BE200">
            <v>1404</v>
          </cell>
          <cell r="BF200">
            <v>1853</v>
          </cell>
          <cell r="BZ200">
            <v>42522</v>
          </cell>
          <cell r="CA200">
            <v>46</v>
          </cell>
          <cell r="CB200">
            <v>29.5</v>
          </cell>
          <cell r="CC200">
            <v>10</v>
          </cell>
          <cell r="CD200">
            <v>22.5</v>
          </cell>
          <cell r="CE200">
            <v>97.5</v>
          </cell>
          <cell r="CF200">
            <v>103</v>
          </cell>
          <cell r="CG200">
            <v>20</v>
          </cell>
        </row>
        <row r="201">
          <cell r="A201">
            <v>42552</v>
          </cell>
          <cell r="B201">
            <v>199</v>
          </cell>
          <cell r="C201">
            <v>1519618.3926483085</v>
          </cell>
          <cell r="D201">
            <v>659852.33229048853</v>
          </cell>
          <cell r="E201">
            <v>437752.54061047104</v>
          </cell>
          <cell r="F201">
            <v>299133.73445073183</v>
          </cell>
          <cell r="G201">
            <v>777254.3560882879</v>
          </cell>
          <cell r="H201">
            <v>58953.845623569592</v>
          </cell>
          <cell r="I201">
            <v>92792.798288142483</v>
          </cell>
          <cell r="V201">
            <v>42552</v>
          </cell>
          <cell r="W201">
            <v>932191.17339772638</v>
          </cell>
          <cell r="X201">
            <v>628397.87523478316</v>
          </cell>
          <cell r="Y201">
            <v>557249.86070692958</v>
          </cell>
          <cell r="Z201">
            <v>660174.09066056099</v>
          </cell>
          <cell r="AA201">
            <v>665999.67094083084</v>
          </cell>
          <cell r="AB201">
            <v>89797.074117375741</v>
          </cell>
          <cell r="AC201">
            <v>182586.25494179342</v>
          </cell>
          <cell r="AP201">
            <v>42552</v>
          </cell>
          <cell r="AQ201">
            <v>80387</v>
          </cell>
          <cell r="AR201">
            <v>37679</v>
          </cell>
          <cell r="AS201">
            <v>37090</v>
          </cell>
          <cell r="AT201">
            <v>25808</v>
          </cell>
          <cell r="AU201">
            <v>42611</v>
          </cell>
          <cell r="AV201">
            <v>6895</v>
          </cell>
          <cell r="AW201">
            <v>10617</v>
          </cell>
          <cell r="AY201">
            <v>42552</v>
          </cell>
          <cell r="AZ201">
            <v>9728</v>
          </cell>
          <cell r="BA201">
            <v>4839</v>
          </cell>
          <cell r="BB201">
            <v>5263</v>
          </cell>
          <cell r="BC201">
            <v>5546</v>
          </cell>
          <cell r="BD201">
            <v>6517</v>
          </cell>
          <cell r="BE201">
            <v>1400</v>
          </cell>
          <cell r="BF201">
            <v>1849</v>
          </cell>
          <cell r="BZ201">
            <v>42552</v>
          </cell>
          <cell r="CA201">
            <v>4</v>
          </cell>
          <cell r="CB201">
            <v>3</v>
          </cell>
          <cell r="CC201">
            <v>0</v>
          </cell>
          <cell r="CD201">
            <v>0</v>
          </cell>
          <cell r="CE201">
            <v>6.5</v>
          </cell>
          <cell r="CF201">
            <v>19</v>
          </cell>
          <cell r="CG201">
            <v>0</v>
          </cell>
        </row>
        <row r="202">
          <cell r="A202">
            <v>42583</v>
          </cell>
          <cell r="B202">
            <v>200</v>
          </cell>
          <cell r="C202">
            <v>1227113.6202579306</v>
          </cell>
          <cell r="D202">
            <v>532799.99803524592</v>
          </cell>
          <cell r="E202">
            <v>402491.07536389393</v>
          </cell>
          <cell r="F202">
            <v>262596.30634292949</v>
          </cell>
          <cell r="G202">
            <v>699480.59333136119</v>
          </cell>
          <cell r="H202">
            <v>50147.479577821912</v>
          </cell>
          <cell r="I202">
            <v>95541.927090816884</v>
          </cell>
          <cell r="V202">
            <v>42583</v>
          </cell>
          <cell r="W202">
            <v>811268.06400154205</v>
          </cell>
          <cell r="X202">
            <v>560170.46594104765</v>
          </cell>
          <cell r="Y202">
            <v>492214.50791624392</v>
          </cell>
          <cell r="Z202">
            <v>590166.96214116644</v>
          </cell>
          <cell r="AA202">
            <v>605033.9123591953</v>
          </cell>
          <cell r="AB202">
            <v>95722.138219507528</v>
          </cell>
          <cell r="AC202">
            <v>178064.94942129718</v>
          </cell>
          <cell r="AP202">
            <v>42583</v>
          </cell>
          <cell r="AQ202">
            <v>80334</v>
          </cell>
          <cell r="AR202">
            <v>37630</v>
          </cell>
          <cell r="AS202">
            <v>37134</v>
          </cell>
          <cell r="AT202">
            <v>25661</v>
          </cell>
          <cell r="AU202">
            <v>42691</v>
          </cell>
          <cell r="AV202">
            <v>6888</v>
          </cell>
          <cell r="AW202">
            <v>10584</v>
          </cell>
          <cell r="AY202">
            <v>42583</v>
          </cell>
          <cell r="AZ202">
            <v>9723</v>
          </cell>
          <cell r="BA202">
            <v>4833</v>
          </cell>
          <cell r="BB202">
            <v>5255</v>
          </cell>
          <cell r="BC202">
            <v>5536</v>
          </cell>
          <cell r="BD202">
            <v>6504</v>
          </cell>
          <cell r="BE202">
            <v>1401</v>
          </cell>
          <cell r="BF202">
            <v>1850</v>
          </cell>
          <cell r="BZ202">
            <v>42583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4</v>
          </cell>
          <cell r="CF202">
            <v>14.5</v>
          </cell>
          <cell r="CG202">
            <v>0</v>
          </cell>
        </row>
        <row r="203">
          <cell r="A203">
            <v>42614</v>
          </cell>
          <cell r="B203">
            <v>201</v>
          </cell>
          <cell r="C203">
            <v>1790513.3847525027</v>
          </cell>
          <cell r="D203">
            <v>771020.4592476961</v>
          </cell>
          <cell r="E203">
            <v>559888.21618939051</v>
          </cell>
          <cell r="F203">
            <v>393216.93981041067</v>
          </cell>
          <cell r="G203">
            <v>1044554.0954571216</v>
          </cell>
          <cell r="H203">
            <v>83814.521681509606</v>
          </cell>
          <cell r="I203">
            <v>144550.38286136877</v>
          </cell>
          <cell r="V203">
            <v>42614</v>
          </cell>
          <cell r="W203">
            <v>1108266.6038177426</v>
          </cell>
          <cell r="X203">
            <v>741368.15918917337</v>
          </cell>
          <cell r="Y203">
            <v>714394.45681922499</v>
          </cell>
          <cell r="Z203">
            <v>860849.78017385909</v>
          </cell>
          <cell r="AA203">
            <v>796941.77098235895</v>
          </cell>
          <cell r="AB203">
            <v>111878.35946281173</v>
          </cell>
          <cell r="AC203">
            <v>227602.86955482932</v>
          </cell>
          <cell r="AP203">
            <v>42614</v>
          </cell>
          <cell r="AQ203">
            <v>80510</v>
          </cell>
          <cell r="AR203">
            <v>37688</v>
          </cell>
          <cell r="AS203">
            <v>37205</v>
          </cell>
          <cell r="AT203">
            <v>25685</v>
          </cell>
          <cell r="AU203">
            <v>42925</v>
          </cell>
          <cell r="AV203">
            <v>6927</v>
          </cell>
          <cell r="AW203">
            <v>10658</v>
          </cell>
          <cell r="AY203">
            <v>42614</v>
          </cell>
          <cell r="AZ203">
            <v>9732</v>
          </cell>
          <cell r="BA203">
            <v>4831</v>
          </cell>
          <cell r="BB203">
            <v>5251</v>
          </cell>
          <cell r="BC203">
            <v>5539</v>
          </cell>
          <cell r="BD203">
            <v>6511</v>
          </cell>
          <cell r="BE203">
            <v>1406</v>
          </cell>
          <cell r="BF203">
            <v>1852</v>
          </cell>
          <cell r="BZ203">
            <v>42614</v>
          </cell>
          <cell r="CA203">
            <v>71</v>
          </cell>
          <cell r="CB203">
            <v>30</v>
          </cell>
          <cell r="CC203">
            <v>19</v>
          </cell>
          <cell r="CD203">
            <v>17.5</v>
          </cell>
          <cell r="CE203">
            <v>145</v>
          </cell>
          <cell r="CF203">
            <v>174</v>
          </cell>
          <cell r="CG203">
            <v>39</v>
          </cell>
        </row>
        <row r="204">
          <cell r="A204">
            <v>42644</v>
          </cell>
          <cell r="B204">
            <v>202</v>
          </cell>
          <cell r="C204">
            <v>4049360.5541822868</v>
          </cell>
          <cell r="D204">
            <v>1811623.0493268815</v>
          </cell>
          <cell r="E204">
            <v>973843.30598831829</v>
          </cell>
          <cell r="F204">
            <v>744948.09050251311</v>
          </cell>
          <cell r="G204">
            <v>2532129.9671736439</v>
          </cell>
          <cell r="H204">
            <v>226242.11954569304</v>
          </cell>
          <cell r="I204">
            <v>330885.91328066291</v>
          </cell>
          <cell r="V204">
            <v>42644</v>
          </cell>
          <cell r="W204">
            <v>1934761.5153056988</v>
          </cell>
          <cell r="X204">
            <v>1302167.0757277631</v>
          </cell>
          <cell r="Y204">
            <v>1021792.744377513</v>
          </cell>
          <cell r="Z204">
            <v>1627835.6645890255</v>
          </cell>
          <cell r="AA204">
            <v>1476627.3449838711</v>
          </cell>
          <cell r="AB204">
            <v>194561.35233393399</v>
          </cell>
          <cell r="AC204">
            <v>345549.30268219486</v>
          </cell>
          <cell r="AP204">
            <v>42644</v>
          </cell>
          <cell r="AQ204">
            <v>80833</v>
          </cell>
          <cell r="AR204">
            <v>37854</v>
          </cell>
          <cell r="AS204">
            <v>37481</v>
          </cell>
          <cell r="AT204">
            <v>26092</v>
          </cell>
          <cell r="AU204">
            <v>43209</v>
          </cell>
          <cell r="AV204">
            <v>7025</v>
          </cell>
          <cell r="AW204">
            <v>10804</v>
          </cell>
          <cell r="AY204">
            <v>42644</v>
          </cell>
          <cell r="AZ204">
            <v>9794</v>
          </cell>
          <cell r="BA204">
            <v>4858</v>
          </cell>
          <cell r="BB204">
            <v>5300</v>
          </cell>
          <cell r="BC204">
            <v>5595</v>
          </cell>
          <cell r="BD204">
            <v>6541</v>
          </cell>
          <cell r="BE204">
            <v>1412</v>
          </cell>
          <cell r="BF204">
            <v>1855</v>
          </cell>
          <cell r="BZ204">
            <v>42644</v>
          </cell>
          <cell r="CA204">
            <v>217.5</v>
          </cell>
          <cell r="CB204">
            <v>205</v>
          </cell>
          <cell r="CC204">
            <v>176</v>
          </cell>
          <cell r="CD204">
            <v>231.5</v>
          </cell>
          <cell r="CE204">
            <v>349</v>
          </cell>
          <cell r="CF204">
            <v>427.5</v>
          </cell>
          <cell r="CG204">
            <v>227.5</v>
          </cell>
        </row>
        <row r="205">
          <cell r="A205">
            <v>42675</v>
          </cell>
          <cell r="B205">
            <v>203</v>
          </cell>
          <cell r="C205">
            <v>5801439.4191549271</v>
          </cell>
          <cell r="D205">
            <v>2722010.8844841295</v>
          </cell>
          <cell r="E205">
            <v>1710921.8833101708</v>
          </cell>
          <cell r="F205">
            <v>1567143.8130507725</v>
          </cell>
          <cell r="G205">
            <v>3539336.3503245148</v>
          </cell>
          <cell r="H205">
            <v>394547.89419397013</v>
          </cell>
          <cell r="I205">
            <v>569347.75548151508</v>
          </cell>
          <cell r="V205">
            <v>42675</v>
          </cell>
          <cell r="W205">
            <v>2450223.1004372085</v>
          </cell>
          <cell r="X205">
            <v>1602861.9118972276</v>
          </cell>
          <cell r="Y205">
            <v>1405400.3313354885</v>
          </cell>
          <cell r="Z205">
            <v>2049458.6563300751</v>
          </cell>
          <cell r="AA205">
            <v>1902132.8531534527</v>
          </cell>
          <cell r="AB205">
            <v>303731.18161531142</v>
          </cell>
          <cell r="AC205">
            <v>496558.96523123595</v>
          </cell>
          <cell r="AP205">
            <v>42675</v>
          </cell>
          <cell r="AQ205">
            <v>81023</v>
          </cell>
          <cell r="AR205">
            <v>38007</v>
          </cell>
          <cell r="AS205">
            <v>37709</v>
          </cell>
          <cell r="AT205">
            <v>26325</v>
          </cell>
          <cell r="AU205">
            <v>43400</v>
          </cell>
          <cell r="AV205">
            <v>7086</v>
          </cell>
          <cell r="AW205">
            <v>10885</v>
          </cell>
          <cell r="AY205">
            <v>42675</v>
          </cell>
          <cell r="AZ205">
            <v>9821</v>
          </cell>
          <cell r="BA205">
            <v>4881</v>
          </cell>
          <cell r="BB205">
            <v>5344</v>
          </cell>
          <cell r="BC205">
            <v>5641</v>
          </cell>
          <cell r="BD205">
            <v>6572</v>
          </cell>
          <cell r="BE205">
            <v>1420</v>
          </cell>
          <cell r="BF205">
            <v>1862</v>
          </cell>
          <cell r="BZ205">
            <v>42675</v>
          </cell>
          <cell r="CA205">
            <v>290</v>
          </cell>
          <cell r="CB205">
            <v>321.5</v>
          </cell>
          <cell r="CC205">
            <v>339.5</v>
          </cell>
          <cell r="CD205">
            <v>418.5</v>
          </cell>
          <cell r="CE205">
            <v>471</v>
          </cell>
          <cell r="CF205">
            <v>603</v>
          </cell>
          <cell r="CG205">
            <v>392.5</v>
          </cell>
        </row>
        <row r="206">
          <cell r="A206">
            <v>42705</v>
          </cell>
          <cell r="B206">
            <v>204</v>
          </cell>
          <cell r="C206">
            <v>11588883.171130495</v>
          </cell>
          <cell r="D206">
            <v>5285341.6617803611</v>
          </cell>
          <cell r="E206">
            <v>4396032.0050046481</v>
          </cell>
          <cell r="F206">
            <v>3659829.1620844943</v>
          </cell>
          <cell r="G206">
            <v>7306789.1765379161</v>
          </cell>
          <cell r="H206">
            <v>970066.5565104374</v>
          </cell>
          <cell r="I206">
            <v>1377566.266951646</v>
          </cell>
          <cell r="V206">
            <v>42705</v>
          </cell>
          <cell r="W206">
            <v>5090402.3990553003</v>
          </cell>
          <cell r="X206">
            <v>3160296.020080342</v>
          </cell>
          <cell r="Y206">
            <v>3237819.7773428792</v>
          </cell>
          <cell r="Z206">
            <v>4419314.8035214785</v>
          </cell>
          <cell r="AA206">
            <v>3787513.4154128721</v>
          </cell>
          <cell r="AB206">
            <v>798173.74976471858</v>
          </cell>
          <cell r="AC206">
            <v>1236492.8348224093</v>
          </cell>
          <cell r="AP206">
            <v>42705</v>
          </cell>
          <cell r="AQ206">
            <v>81270</v>
          </cell>
          <cell r="AR206">
            <v>38143</v>
          </cell>
          <cell r="AS206">
            <v>37893</v>
          </cell>
          <cell r="AT206">
            <v>26509</v>
          </cell>
          <cell r="AU206">
            <v>43556</v>
          </cell>
          <cell r="AV206">
            <v>7142</v>
          </cell>
          <cell r="AW206">
            <v>10976</v>
          </cell>
          <cell r="AY206">
            <v>42705</v>
          </cell>
          <cell r="AZ206">
            <v>9899</v>
          </cell>
          <cell r="BA206">
            <v>4924</v>
          </cell>
          <cell r="BB206">
            <v>5382</v>
          </cell>
          <cell r="BC206">
            <v>5690</v>
          </cell>
          <cell r="BD206">
            <v>6611</v>
          </cell>
          <cell r="BE206">
            <v>1430</v>
          </cell>
          <cell r="BF206">
            <v>1877</v>
          </cell>
          <cell r="BZ206">
            <v>42705</v>
          </cell>
          <cell r="CA206">
            <v>801.5</v>
          </cell>
          <cell r="CB206">
            <v>724.5</v>
          </cell>
          <cell r="CC206">
            <v>942.5</v>
          </cell>
          <cell r="CD206">
            <v>1054.5</v>
          </cell>
          <cell r="CE206">
            <v>1109</v>
          </cell>
          <cell r="CF206">
            <v>1407</v>
          </cell>
          <cell r="CG206">
            <v>989.5</v>
          </cell>
        </row>
        <row r="207">
          <cell r="A207">
            <v>42736</v>
          </cell>
          <cell r="B207">
            <v>205</v>
          </cell>
          <cell r="C207">
            <v>10901360.220212745</v>
          </cell>
          <cell r="D207">
            <v>5001477.036508318</v>
          </cell>
          <cell r="E207">
            <v>5177733.5230191508</v>
          </cell>
          <cell r="F207">
            <v>4073811.2202597866</v>
          </cell>
          <cell r="G207">
            <v>5949468.430081117</v>
          </cell>
          <cell r="H207">
            <v>1004553.9497821912</v>
          </cell>
          <cell r="I207">
            <v>1322020.6201366917</v>
          </cell>
          <cell r="V207">
            <v>42736</v>
          </cell>
          <cell r="W207">
            <v>5285668.6847232962</v>
          </cell>
          <cell r="X207">
            <v>3252608.2753792899</v>
          </cell>
          <cell r="Y207">
            <v>4248374.9563425854</v>
          </cell>
          <cell r="Z207">
            <v>5245348.0835548285</v>
          </cell>
          <cell r="AA207">
            <v>3939609.6729814378</v>
          </cell>
          <cell r="AB207">
            <v>1019444.8589589722</v>
          </cell>
          <cell r="AC207">
            <v>1307417.4680595901</v>
          </cell>
          <cell r="AP207">
            <v>42736</v>
          </cell>
          <cell r="AQ207">
            <v>81390</v>
          </cell>
          <cell r="AR207">
            <v>38215</v>
          </cell>
          <cell r="AS207">
            <v>37977</v>
          </cell>
          <cell r="AT207">
            <v>26557</v>
          </cell>
          <cell r="AU207">
            <v>43631</v>
          </cell>
          <cell r="AV207">
            <v>7156</v>
          </cell>
          <cell r="AW207">
            <v>11011</v>
          </cell>
          <cell r="AY207">
            <v>42736</v>
          </cell>
          <cell r="AZ207">
            <v>9924</v>
          </cell>
          <cell r="BA207">
            <v>4948</v>
          </cell>
          <cell r="BB207">
            <v>5396</v>
          </cell>
          <cell r="BC207">
            <v>5704</v>
          </cell>
          <cell r="BD207">
            <v>6619</v>
          </cell>
          <cell r="BE207">
            <v>1432</v>
          </cell>
          <cell r="BF207">
            <v>1887</v>
          </cell>
          <cell r="BZ207">
            <v>42736</v>
          </cell>
          <cell r="CA207">
            <v>759</v>
          </cell>
          <cell r="CB207">
            <v>707</v>
          </cell>
          <cell r="CC207">
            <v>1166.5</v>
          </cell>
          <cell r="CD207">
            <v>1140.5</v>
          </cell>
          <cell r="CE207">
            <v>1174.5</v>
          </cell>
          <cell r="CF207">
            <v>1456.5</v>
          </cell>
          <cell r="CG207">
            <v>1162</v>
          </cell>
        </row>
        <row r="208">
          <cell r="A208">
            <v>42767</v>
          </cell>
          <cell r="B208">
            <v>206</v>
          </cell>
          <cell r="C208">
            <v>7585220.7224966027</v>
          </cell>
          <cell r="D208">
            <v>3388232.1994231632</v>
          </cell>
          <cell r="E208">
            <v>3717994.1189060328</v>
          </cell>
          <cell r="F208">
            <v>3148861.9591742009</v>
          </cell>
          <cell r="G208">
            <v>4778958.0980158942</v>
          </cell>
          <cell r="H208">
            <v>732929.77442320168</v>
          </cell>
          <cell r="I208">
            <v>1146335.1275609042</v>
          </cell>
          <cell r="V208">
            <v>42767</v>
          </cell>
          <cell r="W208">
            <v>3890464.4918025471</v>
          </cell>
          <cell r="X208">
            <v>2349064.0428709937</v>
          </cell>
          <cell r="Y208">
            <v>3087731.6607850948</v>
          </cell>
          <cell r="Z208">
            <v>3948767.8045413643</v>
          </cell>
          <cell r="AA208">
            <v>2894895.1639020308</v>
          </cell>
          <cell r="AB208">
            <v>713163.54853708716</v>
          </cell>
          <cell r="AC208">
            <v>1008726.287560882</v>
          </cell>
          <cell r="AP208">
            <v>42767</v>
          </cell>
          <cell r="AQ208">
            <v>81454</v>
          </cell>
          <cell r="AR208">
            <v>38261</v>
          </cell>
          <cell r="AS208">
            <v>38036</v>
          </cell>
          <cell r="AT208">
            <v>26562</v>
          </cell>
          <cell r="AU208">
            <v>43705</v>
          </cell>
          <cell r="AV208">
            <v>7149</v>
          </cell>
          <cell r="AW208">
            <v>11019</v>
          </cell>
          <cell r="AY208">
            <v>42767</v>
          </cell>
          <cell r="AZ208">
            <v>9928</v>
          </cell>
          <cell r="BA208">
            <v>4941</v>
          </cell>
          <cell r="BB208">
            <v>5410</v>
          </cell>
          <cell r="BC208">
            <v>5702</v>
          </cell>
          <cell r="BD208">
            <v>6628</v>
          </cell>
          <cell r="BE208">
            <v>1427</v>
          </cell>
          <cell r="BF208">
            <v>1884</v>
          </cell>
          <cell r="BZ208">
            <v>42767</v>
          </cell>
          <cell r="CA208">
            <v>611.5</v>
          </cell>
          <cell r="CB208">
            <v>551</v>
          </cell>
          <cell r="CC208">
            <v>661.5</v>
          </cell>
          <cell r="CD208">
            <v>787</v>
          </cell>
          <cell r="CE208">
            <v>701</v>
          </cell>
          <cell r="CF208">
            <v>770.5</v>
          </cell>
          <cell r="CG208">
            <v>695</v>
          </cell>
        </row>
        <row r="209">
          <cell r="A209">
            <v>42795</v>
          </cell>
          <cell r="B209">
            <v>207</v>
          </cell>
          <cell r="C209">
            <v>6493877.7049046084</v>
          </cell>
          <cell r="D209">
            <v>3001764.8691170057</v>
          </cell>
          <cell r="E209">
            <v>2726825.8637332469</v>
          </cell>
          <cell r="F209">
            <v>2191073.5622451385</v>
          </cell>
          <cell r="G209">
            <v>3539377.6920906268</v>
          </cell>
          <cell r="H209">
            <v>485022.59064457583</v>
          </cell>
          <cell r="I209">
            <v>703725.71726479707</v>
          </cell>
          <cell r="V209">
            <v>42795</v>
          </cell>
          <cell r="W209">
            <v>2971893.0370475147</v>
          </cell>
          <cell r="X209">
            <v>1830450.4187569232</v>
          </cell>
          <cell r="Y209">
            <v>2034927.642907232</v>
          </cell>
          <cell r="Z209">
            <v>2522200.9012883306</v>
          </cell>
          <cell r="AA209">
            <v>1979002.6012899082</v>
          </cell>
          <cell r="AB209">
            <v>427206.40354634775</v>
          </cell>
          <cell r="AC209">
            <v>591851.99516374408</v>
          </cell>
          <cell r="AP209">
            <v>42795</v>
          </cell>
          <cell r="AQ209">
            <v>81515</v>
          </cell>
          <cell r="AR209">
            <v>38301</v>
          </cell>
          <cell r="AS209">
            <v>38121</v>
          </cell>
          <cell r="AT209">
            <v>26485</v>
          </cell>
          <cell r="AU209">
            <v>43798</v>
          </cell>
          <cell r="AV209">
            <v>7129</v>
          </cell>
          <cell r="AW209">
            <v>11007</v>
          </cell>
          <cell r="AY209">
            <v>42795</v>
          </cell>
          <cell r="AZ209">
            <v>9912</v>
          </cell>
          <cell r="BA209">
            <v>4954</v>
          </cell>
          <cell r="BB209">
            <v>5406</v>
          </cell>
          <cell r="BC209">
            <v>5681</v>
          </cell>
          <cell r="BD209">
            <v>6619</v>
          </cell>
          <cell r="BE209">
            <v>1428</v>
          </cell>
          <cell r="BF209">
            <v>1880</v>
          </cell>
          <cell r="BZ209">
            <v>42795</v>
          </cell>
          <cell r="CA209">
            <v>458</v>
          </cell>
          <cell r="CB209">
            <v>488</v>
          </cell>
          <cell r="CC209">
            <v>361.5</v>
          </cell>
          <cell r="CD209">
            <v>440.5</v>
          </cell>
          <cell r="CE209">
            <v>531.5</v>
          </cell>
          <cell r="CF209">
            <v>585.5</v>
          </cell>
          <cell r="CG209">
            <v>439.5</v>
          </cell>
        </row>
        <row r="210">
          <cell r="A210">
            <v>42826</v>
          </cell>
          <cell r="B210">
            <v>208</v>
          </cell>
          <cell r="C210">
            <v>4797234.5498136971</v>
          </cell>
          <cell r="D210">
            <v>2307522.6913164379</v>
          </cell>
          <cell r="E210">
            <v>1545776.3082783178</v>
          </cell>
          <cell r="F210">
            <v>1316964.4505915474</v>
          </cell>
          <cell r="G210">
            <v>2709902.4123872491</v>
          </cell>
          <cell r="H210">
            <v>302572.24965927214</v>
          </cell>
          <cell r="I210">
            <v>447078.33795347897</v>
          </cell>
          <cell r="V210">
            <v>42826</v>
          </cell>
          <cell r="W210">
            <v>2359944.4685023986</v>
          </cell>
          <cell r="X210">
            <v>1461153.9856917621</v>
          </cell>
          <cell r="Y210">
            <v>1188017.0651785326</v>
          </cell>
          <cell r="Z210">
            <v>1550507.4806273067</v>
          </cell>
          <cell r="AA210">
            <v>1490993.094242543</v>
          </cell>
          <cell r="AB210">
            <v>252595.81532098871</v>
          </cell>
          <cell r="AC210">
            <v>378415.09043646825</v>
          </cell>
          <cell r="AP210">
            <v>42826</v>
          </cell>
          <cell r="AQ210">
            <v>81563</v>
          </cell>
          <cell r="AR210">
            <v>38351</v>
          </cell>
          <cell r="AS210">
            <v>38121</v>
          </cell>
          <cell r="AT210">
            <v>26414</v>
          </cell>
          <cell r="AU210">
            <v>43905</v>
          </cell>
          <cell r="AV210">
            <v>7113</v>
          </cell>
          <cell r="AW210">
            <v>10983</v>
          </cell>
          <cell r="AY210">
            <v>42826</v>
          </cell>
          <cell r="AZ210">
            <v>9917</v>
          </cell>
          <cell r="BA210">
            <v>4932</v>
          </cell>
          <cell r="BB210">
            <v>5390</v>
          </cell>
          <cell r="BC210">
            <v>5662</v>
          </cell>
          <cell r="BD210">
            <v>6610</v>
          </cell>
          <cell r="BE210">
            <v>1424</v>
          </cell>
          <cell r="BF210">
            <v>1871</v>
          </cell>
          <cell r="BZ210">
            <v>42826</v>
          </cell>
          <cell r="CA210">
            <v>280.5</v>
          </cell>
          <cell r="CB210">
            <v>322</v>
          </cell>
          <cell r="CC210">
            <v>221</v>
          </cell>
          <cell r="CD210">
            <v>293</v>
          </cell>
          <cell r="CE210">
            <v>500</v>
          </cell>
          <cell r="CF210">
            <v>547.5</v>
          </cell>
          <cell r="CG210">
            <v>320</v>
          </cell>
        </row>
        <row r="211">
          <cell r="A211">
            <v>42856</v>
          </cell>
          <cell r="B211">
            <v>209</v>
          </cell>
          <cell r="C211">
            <v>2924408.6142207482</v>
          </cell>
          <cell r="D211">
            <v>1434438.6072515412</v>
          </cell>
          <cell r="E211">
            <v>880276.35733946529</v>
          </cell>
          <cell r="F211">
            <v>722646.42118824553</v>
          </cell>
          <cell r="G211">
            <v>2329222.2559697451</v>
          </cell>
          <cell r="H211">
            <v>252445.90287724198</v>
          </cell>
          <cell r="I211">
            <v>285690.84115301294</v>
          </cell>
          <cell r="V211">
            <v>42856</v>
          </cell>
          <cell r="W211">
            <v>1520629.7274566903</v>
          </cell>
          <cell r="X211">
            <v>1016958.1851465974</v>
          </cell>
          <cell r="Y211">
            <v>812641.43497262034</v>
          </cell>
          <cell r="Z211">
            <v>988401.65242409194</v>
          </cell>
          <cell r="AA211">
            <v>1411694.9965775467</v>
          </cell>
          <cell r="AB211">
            <v>223809.99973014221</v>
          </cell>
          <cell r="AC211">
            <v>284136.00369231106</v>
          </cell>
          <cell r="AP211">
            <v>42856</v>
          </cell>
          <cell r="AQ211">
            <v>81471</v>
          </cell>
          <cell r="AR211">
            <v>38296</v>
          </cell>
          <cell r="AS211">
            <v>38105</v>
          </cell>
          <cell r="AT211">
            <v>26227</v>
          </cell>
          <cell r="AU211">
            <v>43945</v>
          </cell>
          <cell r="AV211">
            <v>7064</v>
          </cell>
          <cell r="AW211">
            <v>10918</v>
          </cell>
          <cell r="AY211">
            <v>42856</v>
          </cell>
          <cell r="AZ211">
            <v>9902</v>
          </cell>
          <cell r="BA211">
            <v>4923</v>
          </cell>
          <cell r="BB211">
            <v>5380</v>
          </cell>
          <cell r="BC211">
            <v>5642</v>
          </cell>
          <cell r="BD211">
            <v>6597</v>
          </cell>
          <cell r="BE211">
            <v>1419</v>
          </cell>
          <cell r="BF211">
            <v>1863</v>
          </cell>
          <cell r="BZ211">
            <v>42856</v>
          </cell>
          <cell r="CA211">
            <v>157.5</v>
          </cell>
          <cell r="CB211">
            <v>162.25</v>
          </cell>
          <cell r="CC211">
            <v>88</v>
          </cell>
          <cell r="CD211">
            <v>86</v>
          </cell>
          <cell r="CE211">
            <v>237</v>
          </cell>
          <cell r="CF211">
            <v>291.5</v>
          </cell>
          <cell r="CG211">
            <v>143.5</v>
          </cell>
        </row>
        <row r="212">
          <cell r="A212">
            <v>42887</v>
          </cell>
          <cell r="B212">
            <v>210</v>
          </cell>
          <cell r="C212">
            <v>862787.68406675966</v>
          </cell>
          <cell r="D212">
            <v>401466.51263560494</v>
          </cell>
          <cell r="E212">
            <v>257106.40447414818</v>
          </cell>
          <cell r="F212">
            <v>187420.39882348705</v>
          </cell>
          <cell r="G212">
            <v>349824.22878593835</v>
          </cell>
          <cell r="H212">
            <v>32621.580568954028</v>
          </cell>
          <cell r="I212">
            <v>44104.190645107563</v>
          </cell>
          <cell r="V212">
            <v>42887</v>
          </cell>
          <cell r="W212">
            <v>685703.63565456576</v>
          </cell>
          <cell r="X212">
            <v>445921.59948195715</v>
          </cell>
          <cell r="Y212">
            <v>357065.09408663196</v>
          </cell>
          <cell r="Z212">
            <v>415366.67077684513</v>
          </cell>
          <cell r="AA212">
            <v>440758.95420770545</v>
          </cell>
          <cell r="AB212">
            <v>64740.796458253884</v>
          </cell>
          <cell r="AC212">
            <v>106388.24933404065</v>
          </cell>
          <cell r="AP212">
            <v>42887</v>
          </cell>
          <cell r="AQ212">
            <v>81359</v>
          </cell>
          <cell r="AR212">
            <v>38230</v>
          </cell>
          <cell r="AS212">
            <v>38098</v>
          </cell>
          <cell r="AT212">
            <v>26011</v>
          </cell>
          <cell r="AU212">
            <v>43989</v>
          </cell>
          <cell r="AV212">
            <v>6990</v>
          </cell>
          <cell r="AW212">
            <v>10855</v>
          </cell>
          <cell r="AY212">
            <v>42887</v>
          </cell>
          <cell r="AZ212">
            <v>9853</v>
          </cell>
          <cell r="BA212">
            <v>4903</v>
          </cell>
          <cell r="BB212">
            <v>5357</v>
          </cell>
          <cell r="BC212">
            <v>5613</v>
          </cell>
          <cell r="BD212">
            <v>6582</v>
          </cell>
          <cell r="BE212">
            <v>1418</v>
          </cell>
          <cell r="BF212">
            <v>1851</v>
          </cell>
          <cell r="BZ212">
            <v>42887</v>
          </cell>
          <cell r="CA212">
            <v>39</v>
          </cell>
          <cell r="CB212">
            <v>36.5</v>
          </cell>
          <cell r="CC212">
            <v>3.5</v>
          </cell>
          <cell r="CD212">
            <v>11.5</v>
          </cell>
          <cell r="CE212">
            <v>85.5</v>
          </cell>
          <cell r="CF212">
            <v>84.5</v>
          </cell>
          <cell r="CG212">
            <v>22.5</v>
          </cell>
        </row>
        <row r="213">
          <cell r="A213">
            <v>42917</v>
          </cell>
          <cell r="B213">
            <v>211</v>
          </cell>
          <cell r="C213">
            <v>1386963.5663311332</v>
          </cell>
          <cell r="D213">
            <v>611533.16529823828</v>
          </cell>
          <cell r="E213">
            <v>427885.62829066685</v>
          </cell>
          <cell r="F213">
            <v>269659.64007996168</v>
          </cell>
          <cell r="G213">
            <v>683615.45721353474</v>
          </cell>
          <cell r="H213">
            <v>53157.051564354537</v>
          </cell>
          <cell r="I213">
            <v>89859.491222110766</v>
          </cell>
          <cell r="V213">
            <v>42917</v>
          </cell>
          <cell r="W213">
            <v>874556.9290557279</v>
          </cell>
          <cell r="X213">
            <v>595596.02242669882</v>
          </cell>
          <cell r="Y213">
            <v>507623.62026256026</v>
          </cell>
          <cell r="Z213">
            <v>596185.42825501296</v>
          </cell>
          <cell r="AA213">
            <v>555096.30730736488</v>
          </cell>
          <cell r="AB213">
            <v>84904.746962547011</v>
          </cell>
          <cell r="AC213">
            <v>170344.94573008813</v>
          </cell>
          <cell r="AP213">
            <v>42917</v>
          </cell>
          <cell r="AQ213">
            <v>81348</v>
          </cell>
          <cell r="AR213">
            <v>38202</v>
          </cell>
          <cell r="AS213">
            <v>38101</v>
          </cell>
          <cell r="AT213">
            <v>25856</v>
          </cell>
          <cell r="AU213">
            <v>44065</v>
          </cell>
          <cell r="AV213">
            <v>6957</v>
          </cell>
          <cell r="AW213">
            <v>10797</v>
          </cell>
          <cell r="AY213">
            <v>42917</v>
          </cell>
          <cell r="AZ213">
            <v>9840</v>
          </cell>
          <cell r="BA213">
            <v>4893</v>
          </cell>
          <cell r="BB213">
            <v>5348</v>
          </cell>
          <cell r="BC213">
            <v>5597</v>
          </cell>
          <cell r="BD213">
            <v>6567</v>
          </cell>
          <cell r="BE213">
            <v>1414</v>
          </cell>
          <cell r="BF213">
            <v>1850</v>
          </cell>
          <cell r="BZ213">
            <v>42917</v>
          </cell>
          <cell r="CA213">
            <v>0</v>
          </cell>
          <cell r="CB213">
            <v>1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</row>
        <row r="214">
          <cell r="A214">
            <v>42948</v>
          </cell>
          <cell r="B214">
            <v>212</v>
          </cell>
          <cell r="C214">
            <v>1128312.1686188802</v>
          </cell>
          <cell r="D214">
            <v>462274.09120592079</v>
          </cell>
          <cell r="E214">
            <v>357004.03852263233</v>
          </cell>
          <cell r="F214">
            <v>226369.70165256679</v>
          </cell>
          <cell r="G214">
            <v>644427.7378989968</v>
          </cell>
          <cell r="H214">
            <v>42623.077625465099</v>
          </cell>
          <cell r="I214">
            <v>90191.184475538161</v>
          </cell>
          <cell r="V214">
            <v>42948</v>
          </cell>
          <cell r="W214">
            <v>791988.97860439518</v>
          </cell>
          <cell r="X214">
            <v>506898.76595000876</v>
          </cell>
          <cell r="Y214">
            <v>443944.05454707739</v>
          </cell>
          <cell r="Z214">
            <v>517118.20089851867</v>
          </cell>
          <cell r="AA214">
            <v>551045.30620773858</v>
          </cell>
          <cell r="AB214">
            <v>82344.621970716194</v>
          </cell>
          <cell r="AC214">
            <v>171981.07182154525</v>
          </cell>
          <cell r="AP214">
            <v>42948</v>
          </cell>
          <cell r="AQ214">
            <v>81310</v>
          </cell>
          <cell r="AR214">
            <v>38181</v>
          </cell>
          <cell r="AS214">
            <v>38156</v>
          </cell>
          <cell r="AT214">
            <v>25764</v>
          </cell>
          <cell r="AU214">
            <v>44181</v>
          </cell>
          <cell r="AV214">
            <v>6927</v>
          </cell>
          <cell r="AW214">
            <v>10780</v>
          </cell>
          <cell r="AY214">
            <v>42948</v>
          </cell>
          <cell r="AZ214">
            <v>9835</v>
          </cell>
          <cell r="BA214">
            <v>4893</v>
          </cell>
          <cell r="BB214">
            <v>5340</v>
          </cell>
          <cell r="BC214">
            <v>5581</v>
          </cell>
          <cell r="BD214">
            <v>6554</v>
          </cell>
          <cell r="BE214">
            <v>1410</v>
          </cell>
          <cell r="BF214">
            <v>1852</v>
          </cell>
          <cell r="BZ214">
            <v>42948</v>
          </cell>
          <cell r="CA214">
            <v>0</v>
          </cell>
          <cell r="CB214">
            <v>4.5</v>
          </cell>
          <cell r="CC214">
            <v>0</v>
          </cell>
          <cell r="CD214">
            <v>0</v>
          </cell>
          <cell r="CE214">
            <v>1.5</v>
          </cell>
          <cell r="CF214">
            <v>0</v>
          </cell>
          <cell r="CG214">
            <v>0</v>
          </cell>
        </row>
        <row r="215">
          <cell r="A215">
            <v>42979</v>
          </cell>
          <cell r="B215">
            <v>213</v>
          </cell>
          <cell r="C215">
            <v>1805711.2228937547</v>
          </cell>
          <cell r="D215">
            <v>767428.13486885687</v>
          </cell>
          <cell r="E215">
            <v>597383.33195555839</v>
          </cell>
          <cell r="F215">
            <v>392071.31028182997</v>
          </cell>
          <cell r="G215">
            <v>953365.50368373492</v>
          </cell>
          <cell r="H215">
            <v>87981.552512244001</v>
          </cell>
          <cell r="I215">
            <v>137317.94380402108</v>
          </cell>
          <cell r="V215">
            <v>42979</v>
          </cell>
          <cell r="W215">
            <v>1210383.0090755781</v>
          </cell>
          <cell r="X215">
            <v>810450.69518607925</v>
          </cell>
          <cell r="Y215">
            <v>764142.75817942969</v>
          </cell>
          <cell r="Z215">
            <v>893108.537558913</v>
          </cell>
          <cell r="AA215">
            <v>781238.87367119547</v>
          </cell>
          <cell r="AB215">
            <v>137710.71927573168</v>
          </cell>
          <cell r="AC215">
            <v>239227.40705307288</v>
          </cell>
          <cell r="AP215">
            <v>42979</v>
          </cell>
          <cell r="AQ215">
            <v>81569</v>
          </cell>
          <cell r="AR215">
            <v>38295</v>
          </cell>
          <cell r="AS215">
            <v>38341</v>
          </cell>
          <cell r="AT215">
            <v>25927</v>
          </cell>
          <cell r="AU215">
            <v>44403</v>
          </cell>
          <cell r="AV215">
            <v>6995</v>
          </cell>
          <cell r="AW215">
            <v>10839</v>
          </cell>
          <cell r="AY215">
            <v>42979</v>
          </cell>
          <cell r="AZ215">
            <v>9867</v>
          </cell>
          <cell r="BA215">
            <v>4896</v>
          </cell>
          <cell r="BB215">
            <v>5350</v>
          </cell>
          <cell r="BC215">
            <v>5601</v>
          </cell>
          <cell r="BD215">
            <v>6564</v>
          </cell>
          <cell r="BE215">
            <v>1413</v>
          </cell>
          <cell r="BF215">
            <v>1853</v>
          </cell>
          <cell r="BZ215">
            <v>42979</v>
          </cell>
          <cell r="CA215">
            <v>53.5</v>
          </cell>
          <cell r="CB215">
            <v>22</v>
          </cell>
          <cell r="CC215">
            <v>28</v>
          </cell>
          <cell r="CD215">
            <v>41.5</v>
          </cell>
          <cell r="CE215">
            <v>139</v>
          </cell>
          <cell r="CF215">
            <v>147.5</v>
          </cell>
          <cell r="CG215">
            <v>50.5</v>
          </cell>
        </row>
        <row r="216">
          <cell r="A216">
            <v>43009</v>
          </cell>
          <cell r="B216">
            <v>214</v>
          </cell>
          <cell r="C216">
            <v>4073074.6412068778</v>
          </cell>
          <cell r="D216">
            <v>1925376.1513177617</v>
          </cell>
          <cell r="E216">
            <v>1167435.8933759532</v>
          </cell>
          <cell r="F216">
            <v>920483.31409940741</v>
          </cell>
          <cell r="G216">
            <v>3203296.0108265104</v>
          </cell>
          <cell r="H216">
            <v>382305.39160831168</v>
          </cell>
          <cell r="I216">
            <v>417640.59756517794</v>
          </cell>
          <cell r="V216">
            <v>43009</v>
          </cell>
          <cell r="W216">
            <v>1988033.4803835019</v>
          </cell>
          <cell r="X216">
            <v>1341479.1816861934</v>
          </cell>
          <cell r="Y216">
            <v>1138642.9993737757</v>
          </cell>
          <cell r="Z216">
            <v>1706940.338556529</v>
          </cell>
          <cell r="AA216">
            <v>1674733.1416319059</v>
          </cell>
          <cell r="AB216">
            <v>293729.61926663935</v>
          </cell>
          <cell r="AC216">
            <v>428730.23910145473</v>
          </cell>
          <cell r="AP216">
            <v>43009</v>
          </cell>
          <cell r="AQ216">
            <v>81922</v>
          </cell>
          <cell r="AR216">
            <v>38470</v>
          </cell>
          <cell r="AS216">
            <v>38648</v>
          </cell>
          <cell r="AT216">
            <v>26421</v>
          </cell>
          <cell r="AU216">
            <v>44654</v>
          </cell>
          <cell r="AV216">
            <v>7082</v>
          </cell>
          <cell r="AW216">
            <v>10977</v>
          </cell>
          <cell r="AY216">
            <v>43009</v>
          </cell>
          <cell r="AZ216">
            <v>9915</v>
          </cell>
          <cell r="BA216">
            <v>4925</v>
          </cell>
          <cell r="BB216">
            <v>5396</v>
          </cell>
          <cell r="BC216">
            <v>5653</v>
          </cell>
          <cell r="BD216">
            <v>6608</v>
          </cell>
          <cell r="BE216">
            <v>1422</v>
          </cell>
          <cell r="BF216">
            <v>1867</v>
          </cell>
          <cell r="BZ216">
            <v>43009</v>
          </cell>
          <cell r="CA216">
            <v>304.5</v>
          </cell>
          <cell r="CB216">
            <v>238.5</v>
          </cell>
          <cell r="CC216">
            <v>218</v>
          </cell>
          <cell r="CD216">
            <v>311.5</v>
          </cell>
          <cell r="CE216">
            <v>443.5</v>
          </cell>
          <cell r="CF216">
            <v>483</v>
          </cell>
          <cell r="CG216">
            <v>288</v>
          </cell>
        </row>
        <row r="217">
          <cell r="A217">
            <v>43040</v>
          </cell>
          <cell r="B217">
            <v>215</v>
          </cell>
          <cell r="C217">
            <v>7547956.6910023475</v>
          </cell>
          <cell r="D217">
            <v>3490138.2617162731</v>
          </cell>
          <cell r="E217">
            <v>2393007.9968180903</v>
          </cell>
          <cell r="F217">
            <v>2161363.050463289</v>
          </cell>
          <cell r="G217">
            <v>3971065.757543318</v>
          </cell>
          <cell r="H217">
            <v>534999.94257536996</v>
          </cell>
          <cell r="I217">
            <v>741212.29988131206</v>
          </cell>
          <cell r="V217">
            <v>43040</v>
          </cell>
          <cell r="W217">
            <v>3343333.2438855609</v>
          </cell>
          <cell r="X217">
            <v>2109566.3877835847</v>
          </cell>
          <cell r="Y217">
            <v>1809706.7445033451</v>
          </cell>
          <cell r="Z217">
            <v>2599079.6238275096</v>
          </cell>
          <cell r="AA217">
            <v>2106165.1970536048</v>
          </cell>
          <cell r="AB217">
            <v>421085.66099001147</v>
          </cell>
          <cell r="AC217">
            <v>684156.14195638383</v>
          </cell>
          <cell r="AP217">
            <v>43040</v>
          </cell>
          <cell r="AQ217">
            <v>82227</v>
          </cell>
          <cell r="AR217">
            <v>38615</v>
          </cell>
          <cell r="AS217">
            <v>38884</v>
          </cell>
          <cell r="AT217">
            <v>26675</v>
          </cell>
          <cell r="AU217">
            <v>44868</v>
          </cell>
          <cell r="AV217">
            <v>7143</v>
          </cell>
          <cell r="AW217">
            <v>11081</v>
          </cell>
          <cell r="AY217">
            <v>43040</v>
          </cell>
          <cell r="AZ217">
            <v>9994</v>
          </cell>
          <cell r="BA217">
            <v>4954</v>
          </cell>
          <cell r="BB217">
            <v>5443</v>
          </cell>
          <cell r="BC217">
            <v>5716</v>
          </cell>
          <cell r="BD217">
            <v>6654</v>
          </cell>
          <cell r="BE217">
            <v>1431</v>
          </cell>
          <cell r="BF217">
            <v>1882</v>
          </cell>
          <cell r="BZ217">
            <v>43040</v>
          </cell>
          <cell r="CA217">
            <v>440.5</v>
          </cell>
          <cell r="CB217">
            <v>454</v>
          </cell>
          <cell r="CC217">
            <v>460</v>
          </cell>
          <cell r="CD217">
            <v>564.5</v>
          </cell>
          <cell r="CE217">
            <v>601.5</v>
          </cell>
          <cell r="CF217">
            <v>642.5</v>
          </cell>
          <cell r="CG217">
            <v>511.5</v>
          </cell>
        </row>
        <row r="218">
          <cell r="A218">
            <v>43070</v>
          </cell>
          <cell r="B218">
            <v>216</v>
          </cell>
          <cell r="C218">
            <v>9799952.9219171219</v>
          </cell>
          <cell r="D218">
            <v>4670432.947066281</v>
          </cell>
          <cell r="E218">
            <v>3979439.8172860108</v>
          </cell>
          <cell r="F218">
            <v>3425225.3137305859</v>
          </cell>
          <cell r="G218">
            <v>6423268.4681670442</v>
          </cell>
          <cell r="H218">
            <v>883891.38410705142</v>
          </cell>
          <cell r="I218">
            <v>1236259.1477259041</v>
          </cell>
          <cell r="V218">
            <v>43070</v>
          </cell>
          <cell r="W218">
            <v>4620770.4612081824</v>
          </cell>
          <cell r="X218">
            <v>2965391.2562771966</v>
          </cell>
          <cell r="Y218">
            <v>3021047.5497624581</v>
          </cell>
          <cell r="Z218">
            <v>4267402.732752163</v>
          </cell>
          <cell r="AA218">
            <v>3568702.813183418</v>
          </cell>
          <cell r="AB218">
            <v>790367.3244848554</v>
          </cell>
          <cell r="AC218">
            <v>1136458.8623317266</v>
          </cell>
          <cell r="AP218">
            <v>43070</v>
          </cell>
          <cell r="AQ218">
            <v>82425</v>
          </cell>
          <cell r="AR218">
            <v>38762</v>
          </cell>
          <cell r="AS218">
            <v>39039</v>
          </cell>
          <cell r="AT218">
            <v>26784</v>
          </cell>
          <cell r="AU218">
            <v>45025</v>
          </cell>
          <cell r="AV218">
            <v>7182</v>
          </cell>
          <cell r="AW218">
            <v>11143</v>
          </cell>
          <cell r="AY218">
            <v>43070</v>
          </cell>
          <cell r="AZ218">
            <v>10043</v>
          </cell>
          <cell r="BA218">
            <v>4968</v>
          </cell>
          <cell r="BB218">
            <v>5484</v>
          </cell>
          <cell r="BC218">
            <v>5753</v>
          </cell>
          <cell r="BD218">
            <v>6698</v>
          </cell>
          <cell r="BE218">
            <v>1439</v>
          </cell>
          <cell r="BF218">
            <v>1895</v>
          </cell>
          <cell r="BZ218">
            <v>43070</v>
          </cell>
          <cell r="CA218">
            <v>711.5</v>
          </cell>
          <cell r="CB218">
            <v>632.5</v>
          </cell>
          <cell r="CC218">
            <v>854</v>
          </cell>
          <cell r="CD218">
            <v>871</v>
          </cell>
          <cell r="CE218">
            <v>985.5</v>
          </cell>
          <cell r="CF218">
            <v>1092.5</v>
          </cell>
          <cell r="CG218">
            <v>901.5</v>
          </cell>
        </row>
        <row r="219">
          <cell r="A219">
            <v>43101</v>
          </cell>
          <cell r="B219">
            <v>217</v>
          </cell>
          <cell r="C219">
            <v>8487918.1020218972</v>
          </cell>
          <cell r="D219">
            <v>3651458.3188985344</v>
          </cell>
          <cell r="E219">
            <v>3676351.8246506318</v>
          </cell>
          <cell r="F219">
            <v>2877740.7544289366</v>
          </cell>
          <cell r="G219">
            <v>4732072.0652767895</v>
          </cell>
          <cell r="H219">
            <v>702826.21173427382</v>
          </cell>
          <cell r="I219">
            <v>999108.72298893693</v>
          </cell>
          <cell r="V219">
            <v>43101</v>
          </cell>
          <cell r="W219">
            <v>3881397.2116240128</v>
          </cell>
          <cell r="X219">
            <v>2305543.1270096111</v>
          </cell>
          <cell r="Y219">
            <v>2813609.799866274</v>
          </cell>
          <cell r="Z219">
            <v>3484907.8615001021</v>
          </cell>
          <cell r="AA219">
            <v>2799954.4821063136</v>
          </cell>
          <cell r="AB219">
            <v>650811.63390785991</v>
          </cell>
          <cell r="AC219">
            <v>909921.8839858264</v>
          </cell>
          <cell r="AP219">
            <v>43101</v>
          </cell>
          <cell r="AQ219">
            <v>82425</v>
          </cell>
          <cell r="AR219">
            <v>38762</v>
          </cell>
          <cell r="AS219">
            <v>39039</v>
          </cell>
          <cell r="AT219">
            <v>26784</v>
          </cell>
          <cell r="AU219">
            <v>45025</v>
          </cell>
          <cell r="AV219">
            <v>7182</v>
          </cell>
          <cell r="AW219">
            <v>11143</v>
          </cell>
          <cell r="AY219">
            <v>43101</v>
          </cell>
          <cell r="AZ219">
            <v>10043</v>
          </cell>
          <cell r="BA219">
            <v>4968</v>
          </cell>
          <cell r="BB219">
            <v>5484</v>
          </cell>
          <cell r="BC219">
            <v>5753</v>
          </cell>
          <cell r="BD219">
            <v>6698</v>
          </cell>
          <cell r="BE219">
            <v>1439</v>
          </cell>
          <cell r="BF219">
            <v>1895</v>
          </cell>
          <cell r="BZ219">
            <v>43101</v>
          </cell>
          <cell r="CA219">
            <v>538.5</v>
          </cell>
          <cell r="CB219">
            <v>499.5</v>
          </cell>
          <cell r="CC219">
            <v>575.5</v>
          </cell>
          <cell r="CD219">
            <v>664</v>
          </cell>
          <cell r="CE219">
            <v>724</v>
          </cell>
          <cell r="CF219">
            <v>785</v>
          </cell>
          <cell r="CG219">
            <v>623.5</v>
          </cell>
        </row>
        <row r="220">
          <cell r="A220">
            <v>43132</v>
          </cell>
          <cell r="B220">
            <v>218</v>
          </cell>
          <cell r="C220">
            <v>8223504.7345605046</v>
          </cell>
          <cell r="D220">
            <v>3610718.8376402222</v>
          </cell>
          <cell r="E220">
            <v>3185011.0667776656</v>
          </cell>
          <cell r="F220">
            <v>2631065.3610216081</v>
          </cell>
          <cell r="G220">
            <v>4571778.7547724731</v>
          </cell>
          <cell r="H220">
            <v>630591.86992934044</v>
          </cell>
          <cell r="I220">
            <v>885746.3752981869</v>
          </cell>
          <cell r="V220">
            <v>43132</v>
          </cell>
          <cell r="W220">
            <v>4119927.5943244407</v>
          </cell>
          <cell r="X220">
            <v>2418044.1597249852</v>
          </cell>
          <cell r="Y220">
            <v>2469845.4526519049</v>
          </cell>
          <cell r="Z220">
            <v>3400023.7932986696</v>
          </cell>
          <cell r="AA220">
            <v>2537801.5695296084</v>
          </cell>
          <cell r="AB220">
            <v>572178.17042732239</v>
          </cell>
          <cell r="AC220">
            <v>762788.26004306949</v>
          </cell>
          <cell r="AP220">
            <v>43132</v>
          </cell>
          <cell r="AQ220">
            <v>82649</v>
          </cell>
          <cell r="AR220">
            <v>38872</v>
          </cell>
          <cell r="AS220">
            <v>39217</v>
          </cell>
          <cell r="AT220">
            <v>26799</v>
          </cell>
          <cell r="AU220">
            <v>45308</v>
          </cell>
          <cell r="AV220">
            <v>7207</v>
          </cell>
          <cell r="AW220">
            <v>11182</v>
          </cell>
          <cell r="AY220">
            <v>43132</v>
          </cell>
          <cell r="AZ220">
            <v>10071</v>
          </cell>
          <cell r="BA220">
            <v>4961</v>
          </cell>
          <cell r="BB220">
            <v>5508</v>
          </cell>
          <cell r="BC220">
            <v>5763</v>
          </cell>
          <cell r="BD220">
            <v>6734</v>
          </cell>
          <cell r="BE220">
            <v>1443</v>
          </cell>
          <cell r="BF220">
            <v>1898</v>
          </cell>
          <cell r="BZ220">
            <v>43132</v>
          </cell>
          <cell r="CA220">
            <v>585</v>
          </cell>
          <cell r="CB220">
            <v>530</v>
          </cell>
          <cell r="CC220">
            <v>553.5</v>
          </cell>
          <cell r="CD220">
            <v>608</v>
          </cell>
          <cell r="CE220">
            <v>715</v>
          </cell>
          <cell r="CF220">
            <v>825</v>
          </cell>
          <cell r="CG220">
            <v>616</v>
          </cell>
        </row>
        <row r="221">
          <cell r="A221">
            <v>43160</v>
          </cell>
          <cell r="B221">
            <v>219</v>
          </cell>
          <cell r="C221">
            <v>6691853.8583546691</v>
          </cell>
          <cell r="D221">
            <v>3097498.9910979718</v>
          </cell>
          <cell r="E221">
            <v>2566481.3338454156</v>
          </cell>
          <cell r="F221">
            <v>2013266.8167019442</v>
          </cell>
          <cell r="G221">
            <v>3974306.796220581</v>
          </cell>
          <cell r="H221">
            <v>538430.57264327421</v>
          </cell>
          <cell r="I221">
            <v>735855.63113614463</v>
          </cell>
          <cell r="V221">
            <v>43160</v>
          </cell>
          <cell r="W221">
            <v>3063781.4376809159</v>
          </cell>
          <cell r="X221">
            <v>1845076.9308348102</v>
          </cell>
          <cell r="Y221">
            <v>1863151.5312223595</v>
          </cell>
          <cell r="Z221">
            <v>2301042.1002619145</v>
          </cell>
          <cell r="AA221">
            <v>2352209.4970048578</v>
          </cell>
          <cell r="AB221">
            <v>485862.10560854728</v>
          </cell>
          <cell r="AC221">
            <v>667939.39738659502</v>
          </cell>
          <cell r="AP221">
            <v>43160</v>
          </cell>
          <cell r="AQ221">
            <v>82705</v>
          </cell>
          <cell r="AR221">
            <v>38890</v>
          </cell>
          <cell r="AS221">
            <v>39264</v>
          </cell>
          <cell r="AT221">
            <v>26746</v>
          </cell>
          <cell r="AU221">
            <v>45409</v>
          </cell>
          <cell r="AV221">
            <v>7195</v>
          </cell>
          <cell r="AW221">
            <v>11175</v>
          </cell>
          <cell r="AY221">
            <v>43160</v>
          </cell>
          <cell r="AZ221">
            <v>10086</v>
          </cell>
          <cell r="BA221">
            <v>4971</v>
          </cell>
          <cell r="BB221">
            <v>5507</v>
          </cell>
          <cell r="BC221">
            <v>5751</v>
          </cell>
          <cell r="BD221">
            <v>6722</v>
          </cell>
          <cell r="BE221">
            <v>1442</v>
          </cell>
          <cell r="BF221">
            <v>1891</v>
          </cell>
          <cell r="BZ221">
            <v>43160</v>
          </cell>
          <cell r="CA221">
            <v>516</v>
          </cell>
          <cell r="CB221">
            <v>445.5</v>
          </cell>
          <cell r="CC221">
            <v>426.5</v>
          </cell>
          <cell r="CD221">
            <v>480</v>
          </cell>
          <cell r="CE221">
            <v>623</v>
          </cell>
          <cell r="CF221">
            <v>633.5</v>
          </cell>
          <cell r="CG221">
            <v>490.5</v>
          </cell>
        </row>
        <row r="222">
          <cell r="A222">
            <v>43191</v>
          </cell>
          <cell r="B222">
            <v>220</v>
          </cell>
          <cell r="C222">
            <v>4445853.2038777154</v>
          </cell>
          <cell r="D222">
            <v>2026228.8105066982</v>
          </cell>
          <cell r="E222">
            <v>1495110.6940518494</v>
          </cell>
          <cell r="F222">
            <v>1182967.2915637367</v>
          </cell>
          <cell r="G222">
            <v>2730346.5908598392</v>
          </cell>
          <cell r="H222">
            <v>286362.10078791814</v>
          </cell>
          <cell r="I222">
            <v>460315.30835224246</v>
          </cell>
          <cell r="V222">
            <v>43191</v>
          </cell>
          <cell r="W222">
            <v>2260115.2511783624</v>
          </cell>
          <cell r="X222">
            <v>1367375.5131022013</v>
          </cell>
          <cell r="Y222">
            <v>1314604.1320781172</v>
          </cell>
          <cell r="Z222">
            <v>1539151.1036413191</v>
          </cell>
          <cell r="AA222">
            <v>1493073.3629602974</v>
          </cell>
          <cell r="AB222">
            <v>240929.44740060304</v>
          </cell>
          <cell r="AC222">
            <v>404400.18963909964</v>
          </cell>
          <cell r="AP222">
            <v>43191</v>
          </cell>
          <cell r="AQ222">
            <v>82701</v>
          </cell>
          <cell r="AR222">
            <v>38913</v>
          </cell>
          <cell r="AS222">
            <v>39285</v>
          </cell>
          <cell r="AT222">
            <v>26615</v>
          </cell>
          <cell r="AU222">
            <v>45539</v>
          </cell>
          <cell r="AV222">
            <v>7168</v>
          </cell>
          <cell r="AW222">
            <v>11122</v>
          </cell>
          <cell r="AY222">
            <v>43191</v>
          </cell>
          <cell r="AZ222">
            <v>10069</v>
          </cell>
          <cell r="BA222">
            <v>4964</v>
          </cell>
          <cell r="BB222">
            <v>5497</v>
          </cell>
          <cell r="BC222">
            <v>5729</v>
          </cell>
          <cell r="BD222">
            <v>6728</v>
          </cell>
          <cell r="BE222">
            <v>1438</v>
          </cell>
          <cell r="BF222">
            <v>1891</v>
          </cell>
          <cell r="BZ222">
            <v>43191</v>
          </cell>
          <cell r="CA222">
            <v>320.5</v>
          </cell>
          <cell r="CB222">
            <v>287.5</v>
          </cell>
          <cell r="CC222">
            <v>224</v>
          </cell>
          <cell r="CD222">
            <v>250.5</v>
          </cell>
          <cell r="CE222">
            <v>421</v>
          </cell>
          <cell r="CF222">
            <v>401.5</v>
          </cell>
          <cell r="CG222">
            <v>268.5</v>
          </cell>
        </row>
        <row r="223">
          <cell r="A223">
            <v>43221</v>
          </cell>
          <cell r="B223">
            <v>221</v>
          </cell>
          <cell r="C223">
            <v>2057303.0402215377</v>
          </cell>
          <cell r="D223">
            <v>897001.20788452867</v>
          </cell>
          <cell r="E223">
            <v>605003.0877891602</v>
          </cell>
          <cell r="F223">
            <v>454677.66410477349</v>
          </cell>
          <cell r="G223">
            <v>1294165.5691237617</v>
          </cell>
          <cell r="H223">
            <v>107007.62922296641</v>
          </cell>
          <cell r="I223">
            <v>160568.80165327198</v>
          </cell>
          <cell r="V223">
            <v>43221</v>
          </cell>
          <cell r="W223">
            <v>1141920.3520757505</v>
          </cell>
          <cell r="X223">
            <v>691286.76678437286</v>
          </cell>
          <cell r="Y223">
            <v>561026.29645938461</v>
          </cell>
          <cell r="Z223">
            <v>652877.58468049194</v>
          </cell>
          <cell r="AA223">
            <v>859491.09089889843</v>
          </cell>
          <cell r="AB223">
            <v>117159.27706303158</v>
          </cell>
          <cell r="AC223">
            <v>187424.63203806998</v>
          </cell>
          <cell r="AP223">
            <v>43221</v>
          </cell>
          <cell r="AQ223">
            <v>82696</v>
          </cell>
          <cell r="AR223">
            <v>38882</v>
          </cell>
          <cell r="AS223">
            <v>39260</v>
          </cell>
          <cell r="AT223">
            <v>26461</v>
          </cell>
          <cell r="AU223">
            <v>45605</v>
          </cell>
          <cell r="AV223">
            <v>7131</v>
          </cell>
          <cell r="AW223">
            <v>11067</v>
          </cell>
          <cell r="AY223">
            <v>43221</v>
          </cell>
          <cell r="AZ223">
            <v>10050</v>
          </cell>
          <cell r="BA223">
            <v>4960</v>
          </cell>
          <cell r="BB223">
            <v>5485</v>
          </cell>
          <cell r="BC223">
            <v>5704</v>
          </cell>
          <cell r="BD223">
            <v>6725</v>
          </cell>
          <cell r="BE223">
            <v>1436</v>
          </cell>
          <cell r="BF223">
            <v>1881</v>
          </cell>
          <cell r="BZ223">
            <v>43221</v>
          </cell>
          <cell r="CA223">
            <v>76</v>
          </cell>
          <cell r="CB223">
            <v>51</v>
          </cell>
          <cell r="CC223">
            <v>13</v>
          </cell>
          <cell r="CD223">
            <v>10.5</v>
          </cell>
          <cell r="CE223">
            <v>98</v>
          </cell>
          <cell r="CF223">
            <v>81.5</v>
          </cell>
          <cell r="CG223">
            <v>25</v>
          </cell>
        </row>
        <row r="224">
          <cell r="A224">
            <v>43252</v>
          </cell>
          <cell r="B224">
            <v>222</v>
          </cell>
          <cell r="C224">
            <v>1859711.5355010396</v>
          </cell>
          <cell r="D224">
            <v>839974.00991023716</v>
          </cell>
          <cell r="E224">
            <v>534001.54823033616</v>
          </cell>
          <cell r="F224">
            <v>342371.90635838697</v>
          </cell>
          <cell r="G224">
            <v>1063401.0578205541</v>
          </cell>
          <cell r="H224">
            <v>75465.92379851974</v>
          </cell>
          <cell r="I224">
            <v>119424.01838092609</v>
          </cell>
          <cell r="V224">
            <v>43252</v>
          </cell>
          <cell r="W224">
            <v>1239123.6873698202</v>
          </cell>
          <cell r="X224">
            <v>786943.42876861629</v>
          </cell>
          <cell r="Y224">
            <v>675475.19213743485</v>
          </cell>
          <cell r="Z224">
            <v>700386.69172412867</v>
          </cell>
          <cell r="AA224">
            <v>827977.81463517318</v>
          </cell>
          <cell r="AB224">
            <v>108344.22464148857</v>
          </cell>
          <cell r="AC224">
            <v>208839.96072333821</v>
          </cell>
          <cell r="AP224">
            <v>43252</v>
          </cell>
          <cell r="AQ224">
            <v>82694</v>
          </cell>
          <cell r="AR224">
            <v>38867</v>
          </cell>
          <cell r="AS224">
            <v>39322</v>
          </cell>
          <cell r="AT224">
            <v>26357</v>
          </cell>
          <cell r="AU224">
            <v>45712</v>
          </cell>
          <cell r="AV224">
            <v>7104</v>
          </cell>
          <cell r="AW224">
            <v>11057</v>
          </cell>
          <cell r="AY224">
            <v>43252</v>
          </cell>
          <cell r="AZ224">
            <v>10021</v>
          </cell>
          <cell r="BA224">
            <v>4941</v>
          </cell>
          <cell r="BB224">
            <v>5477</v>
          </cell>
          <cell r="BC224">
            <v>5680</v>
          </cell>
          <cell r="BD224">
            <v>6716</v>
          </cell>
          <cell r="BE224">
            <v>1434</v>
          </cell>
          <cell r="BF224">
            <v>1871</v>
          </cell>
          <cell r="BZ224">
            <v>43252</v>
          </cell>
          <cell r="CA224">
            <v>51.5</v>
          </cell>
          <cell r="CB224">
            <v>46</v>
          </cell>
          <cell r="CC224">
            <v>6</v>
          </cell>
          <cell r="CD224">
            <v>22.5</v>
          </cell>
          <cell r="CE224">
            <v>57</v>
          </cell>
          <cell r="CF224">
            <v>53</v>
          </cell>
          <cell r="CG224">
            <v>10</v>
          </cell>
        </row>
        <row r="225">
          <cell r="A225">
            <v>43282</v>
          </cell>
          <cell r="B225">
            <v>223</v>
          </cell>
          <cell r="C225">
            <v>1489123.668097028</v>
          </cell>
          <cell r="D225">
            <v>633334.2828818484</v>
          </cell>
          <cell r="E225">
            <v>458020.13294535351</v>
          </cell>
          <cell r="F225">
            <v>285724.91607576993</v>
          </cell>
          <cell r="G225">
            <v>827903.41533538536</v>
          </cell>
          <cell r="H225">
            <v>62733.591803584917</v>
          </cell>
          <cell r="I225">
            <v>98756.992861029663</v>
          </cell>
          <cell r="V225">
            <v>43282</v>
          </cell>
          <cell r="W225">
            <v>976451.62952855125</v>
          </cell>
          <cell r="X225">
            <v>624673.59510685084</v>
          </cell>
          <cell r="Y225">
            <v>576802.09175806434</v>
          </cell>
          <cell r="Z225">
            <v>647673.68360653357</v>
          </cell>
          <cell r="AA225">
            <v>675505.67075821711</v>
          </cell>
          <cell r="AB225">
            <v>98603.237202327451</v>
          </cell>
          <cell r="AC225">
            <v>194225.0920394554</v>
          </cell>
          <cell r="AP225">
            <v>43282</v>
          </cell>
          <cell r="AQ225">
            <v>82671</v>
          </cell>
          <cell r="AR225">
            <v>38865</v>
          </cell>
          <cell r="AS225">
            <v>39382</v>
          </cell>
          <cell r="AT225">
            <v>26262</v>
          </cell>
          <cell r="AU225">
            <v>45780</v>
          </cell>
          <cell r="AV225">
            <v>7069</v>
          </cell>
          <cell r="AW225">
            <v>11021</v>
          </cell>
          <cell r="AY225">
            <v>43282</v>
          </cell>
          <cell r="AZ225">
            <v>10010</v>
          </cell>
          <cell r="BA225">
            <v>4933</v>
          </cell>
          <cell r="BB225">
            <v>5475</v>
          </cell>
          <cell r="BC225">
            <v>5671</v>
          </cell>
          <cell r="BD225">
            <v>6696</v>
          </cell>
          <cell r="BE225">
            <v>1430</v>
          </cell>
          <cell r="BF225">
            <v>1865</v>
          </cell>
          <cell r="BZ225">
            <v>43282</v>
          </cell>
          <cell r="CA225">
            <v>1</v>
          </cell>
          <cell r="CB225">
            <v>4</v>
          </cell>
          <cell r="CC225">
            <v>0</v>
          </cell>
          <cell r="CD225">
            <v>0</v>
          </cell>
          <cell r="CE225">
            <v>8</v>
          </cell>
          <cell r="CF225">
            <v>5</v>
          </cell>
          <cell r="CG225">
            <v>0</v>
          </cell>
        </row>
        <row r="226">
          <cell r="A226">
            <v>43313</v>
          </cell>
          <cell r="B226">
            <v>224</v>
          </cell>
          <cell r="C226">
            <v>722203.80812534562</v>
          </cell>
          <cell r="D226">
            <v>297375.83854667249</v>
          </cell>
          <cell r="E226">
            <v>240378.42188316782</v>
          </cell>
          <cell r="F226">
            <v>150155.93144481411</v>
          </cell>
          <cell r="G226">
            <v>400770.47062479961</v>
          </cell>
          <cell r="H226">
            <v>27331.845661249434</v>
          </cell>
          <cell r="I226">
            <v>55890.683713950973</v>
          </cell>
          <cell r="V226">
            <v>43313</v>
          </cell>
          <cell r="W226">
            <v>552253.67183846794</v>
          </cell>
          <cell r="X226">
            <v>351358.22072380467</v>
          </cell>
          <cell r="Y226">
            <v>318399.24229173642</v>
          </cell>
          <cell r="Z226">
            <v>356936.86514599103</v>
          </cell>
          <cell r="AA226">
            <v>342375.35026347643</v>
          </cell>
          <cell r="AB226">
            <v>52806.763090990404</v>
          </cell>
          <cell r="AC226">
            <v>106140.88664553314</v>
          </cell>
          <cell r="AP226">
            <v>43313</v>
          </cell>
          <cell r="AQ226">
            <v>82733</v>
          </cell>
          <cell r="AR226">
            <v>38865</v>
          </cell>
          <cell r="AS226">
            <v>39511</v>
          </cell>
          <cell r="AT226">
            <v>26173</v>
          </cell>
          <cell r="AU226">
            <v>45846</v>
          </cell>
          <cell r="AV226">
            <v>7038</v>
          </cell>
          <cell r="AW226">
            <v>11002</v>
          </cell>
          <cell r="AY226">
            <v>43313</v>
          </cell>
          <cell r="AZ226">
            <v>10006</v>
          </cell>
          <cell r="BA226">
            <v>4938</v>
          </cell>
          <cell r="BB226">
            <v>5482</v>
          </cell>
          <cell r="BC226">
            <v>5656</v>
          </cell>
          <cell r="BD226">
            <v>6696</v>
          </cell>
          <cell r="BE226">
            <v>1424</v>
          </cell>
          <cell r="BF226">
            <v>1862</v>
          </cell>
          <cell r="BZ226">
            <v>43313</v>
          </cell>
          <cell r="CA226">
            <v>4.5</v>
          </cell>
          <cell r="CB226">
            <v>2.5</v>
          </cell>
          <cell r="CC226">
            <v>0</v>
          </cell>
          <cell r="CD226">
            <v>1</v>
          </cell>
          <cell r="CE226">
            <v>10.5</v>
          </cell>
          <cell r="CF226">
            <v>14.5</v>
          </cell>
          <cell r="CG226">
            <v>1</v>
          </cell>
        </row>
        <row r="227">
          <cell r="A227">
            <v>43344</v>
          </cell>
          <cell r="B227">
            <v>225</v>
          </cell>
          <cell r="C227">
            <v>1907961.5253083808</v>
          </cell>
          <cell r="D227">
            <v>834404.3803212886</v>
          </cell>
          <cell r="E227">
            <v>593345.56550077815</v>
          </cell>
          <cell r="F227">
            <v>400822.52886955236</v>
          </cell>
          <cell r="G227">
            <v>1151859.9849454272</v>
          </cell>
          <cell r="H227">
            <v>81385.280893237985</v>
          </cell>
          <cell r="I227">
            <v>152866.73416133484</v>
          </cell>
          <cell r="V227">
            <v>43344</v>
          </cell>
          <cell r="W227">
            <v>1258299.4143732651</v>
          </cell>
          <cell r="X227">
            <v>825619.3131248916</v>
          </cell>
          <cell r="Y227">
            <v>756702.23691689805</v>
          </cell>
          <cell r="Z227">
            <v>930413.03558494535</v>
          </cell>
          <cell r="AA227">
            <v>884505.78296388686</v>
          </cell>
          <cell r="AB227">
            <v>122470.82852983802</v>
          </cell>
          <cell r="AC227">
            <v>275212.38850627514</v>
          </cell>
          <cell r="AP227">
            <v>43344</v>
          </cell>
          <cell r="AQ227">
            <v>82957</v>
          </cell>
          <cell r="AR227">
            <v>38997</v>
          </cell>
          <cell r="AS227">
            <v>39659</v>
          </cell>
          <cell r="AT227">
            <v>26256</v>
          </cell>
          <cell r="AU227">
            <v>46052</v>
          </cell>
          <cell r="AV227">
            <v>7066</v>
          </cell>
          <cell r="AW227">
            <v>11085</v>
          </cell>
          <cell r="AY227">
            <v>43344</v>
          </cell>
          <cell r="AZ227">
            <v>10006</v>
          </cell>
          <cell r="BA227">
            <v>4940</v>
          </cell>
          <cell r="BB227">
            <v>5492</v>
          </cell>
          <cell r="BC227">
            <v>5655</v>
          </cell>
          <cell r="BD227">
            <v>6710</v>
          </cell>
          <cell r="BE227">
            <v>1431</v>
          </cell>
          <cell r="BF227">
            <v>1863</v>
          </cell>
          <cell r="BZ227">
            <v>43344</v>
          </cell>
          <cell r="CA227">
            <v>58.5</v>
          </cell>
          <cell r="CB227">
            <v>30.5</v>
          </cell>
          <cell r="CC227">
            <v>7</v>
          </cell>
          <cell r="CD227">
            <v>69</v>
          </cell>
          <cell r="CE227">
            <v>132.5</v>
          </cell>
          <cell r="CF227">
            <v>131.5</v>
          </cell>
          <cell r="CG227">
            <v>37</v>
          </cell>
        </row>
        <row r="228">
          <cell r="A228">
            <v>43374</v>
          </cell>
          <cell r="B228">
            <v>226</v>
          </cell>
          <cell r="C228">
            <v>4230317.1408987483</v>
          </cell>
          <cell r="D228">
            <v>1880573.1375681255</v>
          </cell>
          <cell r="E228">
            <v>1138875.3856256392</v>
          </cell>
          <cell r="F228">
            <v>829668.3359074872</v>
          </cell>
          <cell r="G228">
            <v>2793210.3732633968</v>
          </cell>
          <cell r="H228">
            <v>289470.95290280774</v>
          </cell>
          <cell r="I228">
            <v>375744.67383379542</v>
          </cell>
          <cell r="V228">
            <v>43374</v>
          </cell>
          <cell r="W228">
            <v>2102460.6766428016</v>
          </cell>
          <cell r="X228">
            <v>1418369.4892043367</v>
          </cell>
          <cell r="Y228">
            <v>1207586.6382801309</v>
          </cell>
          <cell r="Z228">
            <v>1723533.195872731</v>
          </cell>
          <cell r="AA228">
            <v>1549895.7835009054</v>
          </cell>
          <cell r="AB228">
            <v>250997.29985293676</v>
          </cell>
          <cell r="AC228">
            <v>431337.91664615786</v>
          </cell>
          <cell r="AP228">
            <v>43374</v>
          </cell>
          <cell r="AQ228">
            <v>83279</v>
          </cell>
          <cell r="AR228">
            <v>39184</v>
          </cell>
          <cell r="AS228">
            <v>40031</v>
          </cell>
          <cell r="AT228">
            <v>26667</v>
          </cell>
          <cell r="AU228">
            <v>46299</v>
          </cell>
          <cell r="AV228">
            <v>7161</v>
          </cell>
          <cell r="AW228">
            <v>11230</v>
          </cell>
          <cell r="AY228">
            <v>43374</v>
          </cell>
          <cell r="AZ228">
            <v>10054</v>
          </cell>
          <cell r="BA228">
            <v>4969</v>
          </cell>
          <cell r="BB228">
            <v>5547</v>
          </cell>
          <cell r="BC228">
            <v>5707</v>
          </cell>
          <cell r="BD228">
            <v>6749</v>
          </cell>
          <cell r="BE228">
            <v>1437</v>
          </cell>
          <cell r="BF228">
            <v>1876</v>
          </cell>
          <cell r="BZ228">
            <v>43374</v>
          </cell>
          <cell r="CA228">
            <v>278</v>
          </cell>
          <cell r="CB228">
            <v>214</v>
          </cell>
          <cell r="CC228">
            <v>206</v>
          </cell>
          <cell r="CD228">
            <v>326</v>
          </cell>
          <cell r="CE228">
            <v>366</v>
          </cell>
          <cell r="CF228">
            <v>423.5</v>
          </cell>
          <cell r="CG228">
            <v>286.5</v>
          </cell>
        </row>
        <row r="229">
          <cell r="A229">
            <v>43405</v>
          </cell>
          <cell r="B229">
            <v>227</v>
          </cell>
          <cell r="C229">
            <v>7394443.9677571412</v>
          </cell>
          <cell r="D229">
            <v>3408477.8639210439</v>
          </cell>
          <cell r="E229">
            <v>2500587.2639259542</v>
          </cell>
          <cell r="F229">
            <v>2191761.9043958606</v>
          </cell>
          <cell r="G229">
            <v>4698328.1609282345</v>
          </cell>
          <cell r="H229">
            <v>635627.25555075984</v>
          </cell>
          <cell r="I229">
            <v>850899.58352100581</v>
          </cell>
          <cell r="V229">
            <v>43405</v>
          </cell>
          <cell r="W229">
            <v>3338415.6173265297</v>
          </cell>
          <cell r="X229">
            <v>2042462.8993093953</v>
          </cell>
          <cell r="Y229">
            <v>2002787.4116308065</v>
          </cell>
          <cell r="Z229">
            <v>2963337.0717332689</v>
          </cell>
          <cell r="AA229">
            <v>2373015.4416594109</v>
          </cell>
          <cell r="AB229">
            <v>485935.54709437914</v>
          </cell>
          <cell r="AC229">
            <v>772129.01124620996</v>
          </cell>
          <cell r="AP229">
            <v>43405</v>
          </cell>
          <cell r="AQ229">
            <v>83517</v>
          </cell>
          <cell r="AR229">
            <v>39343</v>
          </cell>
          <cell r="AS229">
            <v>40263</v>
          </cell>
          <cell r="AT229">
            <v>26933</v>
          </cell>
          <cell r="AU229">
            <v>46509</v>
          </cell>
          <cell r="AV229">
            <v>7236</v>
          </cell>
          <cell r="AW229">
            <v>11329</v>
          </cell>
          <cell r="AY229">
            <v>43405</v>
          </cell>
          <cell r="AZ229">
            <v>10110</v>
          </cell>
          <cell r="BA229">
            <v>4995</v>
          </cell>
          <cell r="BB229">
            <v>5601</v>
          </cell>
          <cell r="BC229">
            <v>5766</v>
          </cell>
          <cell r="BD229">
            <v>6766</v>
          </cell>
          <cell r="BE229">
            <v>1452</v>
          </cell>
          <cell r="BF229">
            <v>1895</v>
          </cell>
          <cell r="BZ229">
            <v>43405</v>
          </cell>
          <cell r="CA229">
            <v>396</v>
          </cell>
          <cell r="CB229">
            <v>389</v>
          </cell>
          <cell r="CC229">
            <v>536</v>
          </cell>
          <cell r="CD229">
            <v>672.5</v>
          </cell>
          <cell r="CE229">
            <v>651</v>
          </cell>
          <cell r="CF229">
            <v>727.25</v>
          </cell>
          <cell r="CG229">
            <v>583.5</v>
          </cell>
        </row>
        <row r="230">
          <cell r="A230">
            <v>43435</v>
          </cell>
          <cell r="B230">
            <v>228</v>
          </cell>
          <cell r="C230">
            <v>8283324.9208884966</v>
          </cell>
          <cell r="D230">
            <v>3929282.9640051243</v>
          </cell>
          <cell r="E230">
            <v>3998991.8874274404</v>
          </cell>
          <cell r="F230">
            <v>3188798.2276789388</v>
          </cell>
          <cell r="G230">
            <v>5495653.9880538927</v>
          </cell>
          <cell r="H230">
            <v>789584.03036575369</v>
          </cell>
          <cell r="I230">
            <v>1191315.9815803538</v>
          </cell>
          <cell r="V230">
            <v>43435</v>
          </cell>
          <cell r="W230">
            <v>3763136.2296755989</v>
          </cell>
          <cell r="X230">
            <v>2491475.8286109567</v>
          </cell>
          <cell r="Y230">
            <v>3003924.8032989856</v>
          </cell>
          <cell r="Z230">
            <v>3815580.1384144593</v>
          </cell>
          <cell r="AA230">
            <v>3217153.6921381857</v>
          </cell>
          <cell r="AB230">
            <v>713932.39776018483</v>
          </cell>
          <cell r="AC230">
            <v>1091746.9101016298</v>
          </cell>
          <cell r="AP230">
            <v>43435</v>
          </cell>
          <cell r="AQ230">
            <v>83686</v>
          </cell>
          <cell r="AR230">
            <v>39447</v>
          </cell>
          <cell r="AS230">
            <v>40371</v>
          </cell>
          <cell r="AT230">
            <v>26994</v>
          </cell>
          <cell r="AU230">
            <v>46632</v>
          </cell>
          <cell r="AV230">
            <v>7268</v>
          </cell>
          <cell r="AW230">
            <v>11363</v>
          </cell>
          <cell r="AY230">
            <v>43435</v>
          </cell>
          <cell r="AZ230">
            <v>10137</v>
          </cell>
          <cell r="BA230">
            <v>5013</v>
          </cell>
          <cell r="BB230">
            <v>5622</v>
          </cell>
          <cell r="BC230">
            <v>5799</v>
          </cell>
          <cell r="BD230">
            <v>6783</v>
          </cell>
          <cell r="BE230">
            <v>1458</v>
          </cell>
          <cell r="BF230">
            <v>1900</v>
          </cell>
          <cell r="BZ230">
            <v>43435</v>
          </cell>
          <cell r="CA230">
            <v>585.75</v>
          </cell>
          <cell r="CB230">
            <v>553</v>
          </cell>
          <cell r="CC230">
            <v>630.5</v>
          </cell>
          <cell r="CD230">
            <v>789.5</v>
          </cell>
          <cell r="CE230">
            <v>781.5</v>
          </cell>
          <cell r="CF230">
            <v>950.5</v>
          </cell>
          <cell r="CG230">
            <v>700</v>
          </cell>
        </row>
        <row r="231">
          <cell r="A231">
            <v>43466</v>
          </cell>
          <cell r="B231">
            <v>229</v>
          </cell>
          <cell r="C231">
            <v>8578859.9196404908</v>
          </cell>
          <cell r="D231">
            <v>4046743.2743793633</v>
          </cell>
          <cell r="E231">
            <v>3792300.4900224595</v>
          </cell>
          <cell r="F231">
            <v>3009491.3159576864</v>
          </cell>
          <cell r="G231">
            <v>5888991.5664939135</v>
          </cell>
          <cell r="H231">
            <v>855525.67360693368</v>
          </cell>
          <cell r="I231">
            <v>1084777.7598991524</v>
          </cell>
          <cell r="V231">
            <v>43466</v>
          </cell>
          <cell r="W231">
            <v>3992106.9579940247</v>
          </cell>
          <cell r="X231">
            <v>2580922.0921708373</v>
          </cell>
          <cell r="Y231">
            <v>2851777.3910391754</v>
          </cell>
          <cell r="Z231">
            <v>3651655.5587959629</v>
          </cell>
          <cell r="AA231">
            <v>3165643.7808807804</v>
          </cell>
          <cell r="AB231">
            <v>757856.82165204047</v>
          </cell>
          <cell r="AC231">
            <v>919960.39746717911</v>
          </cell>
          <cell r="AP231">
            <v>43466</v>
          </cell>
          <cell r="AQ231">
            <v>83817</v>
          </cell>
          <cell r="AR231">
            <v>39519</v>
          </cell>
          <cell r="AS231">
            <v>40465</v>
          </cell>
          <cell r="AT231">
            <v>27015</v>
          </cell>
          <cell r="AU231">
            <v>46759</v>
          </cell>
          <cell r="AV231">
            <v>7274</v>
          </cell>
          <cell r="AW231">
            <v>11377</v>
          </cell>
          <cell r="AY231">
            <v>43466</v>
          </cell>
          <cell r="AZ231">
            <v>10153</v>
          </cell>
          <cell r="BA231">
            <v>5023</v>
          </cell>
          <cell r="BB231">
            <v>5638</v>
          </cell>
          <cell r="BC231">
            <v>5806</v>
          </cell>
          <cell r="BD231">
            <v>6796</v>
          </cell>
          <cell r="BE231">
            <v>1456</v>
          </cell>
          <cell r="BF231">
            <v>1904</v>
          </cell>
          <cell r="BZ231">
            <v>43466</v>
          </cell>
          <cell r="CA231">
            <v>575</v>
          </cell>
          <cell r="CB231">
            <v>549</v>
          </cell>
          <cell r="CC231">
            <v>674.5</v>
          </cell>
          <cell r="CD231">
            <v>813</v>
          </cell>
          <cell r="CE231">
            <v>724</v>
          </cell>
          <cell r="CF231">
            <v>880</v>
          </cell>
          <cell r="CG231">
            <v>723.5</v>
          </cell>
        </row>
        <row r="232">
          <cell r="A232">
            <v>43497</v>
          </cell>
          <cell r="B232">
            <v>230</v>
          </cell>
          <cell r="C232">
            <v>10641448.27442167</v>
          </cell>
          <cell r="D232">
            <v>4961006.995552972</v>
          </cell>
          <cell r="E232">
            <v>4905229.4051788747</v>
          </cell>
          <cell r="F232">
            <v>3768748.3248464828</v>
          </cell>
          <cell r="G232">
            <v>5638651.6929762876</v>
          </cell>
          <cell r="H232">
            <v>790995.35708573437</v>
          </cell>
          <cell r="I232">
            <v>1250196.9499379778</v>
          </cell>
          <cell r="V232">
            <v>43497</v>
          </cell>
          <cell r="W232">
            <v>5079491.486041083</v>
          </cell>
          <cell r="X232">
            <v>3058534.0673696529</v>
          </cell>
          <cell r="Y232">
            <v>3653459.6309989821</v>
          </cell>
          <cell r="Z232">
            <v>4676869.815590282</v>
          </cell>
          <cell r="AA232">
            <v>3218833.5358839319</v>
          </cell>
          <cell r="AB232">
            <v>703487.71986647579</v>
          </cell>
          <cell r="AC232">
            <v>1121005.7442495925</v>
          </cell>
          <cell r="AP232">
            <v>43497</v>
          </cell>
          <cell r="AQ232">
            <v>83937</v>
          </cell>
          <cell r="AR232">
            <v>39597</v>
          </cell>
          <cell r="AS232">
            <v>40568</v>
          </cell>
          <cell r="AT232">
            <v>27079</v>
          </cell>
          <cell r="AU232">
            <v>46865</v>
          </cell>
          <cell r="AV232">
            <v>7284</v>
          </cell>
          <cell r="AW232">
            <v>11410</v>
          </cell>
          <cell r="AY232">
            <v>43497</v>
          </cell>
          <cell r="AZ232">
            <v>10166</v>
          </cell>
          <cell r="BA232">
            <v>5032</v>
          </cell>
          <cell r="BB232">
            <v>5652</v>
          </cell>
          <cell r="BC232">
            <v>5810</v>
          </cell>
          <cell r="BD232">
            <v>6797</v>
          </cell>
          <cell r="BE232">
            <v>1457</v>
          </cell>
          <cell r="BF232">
            <v>1903</v>
          </cell>
          <cell r="BZ232">
            <v>43497</v>
          </cell>
          <cell r="CA232">
            <v>769</v>
          </cell>
          <cell r="CB232">
            <v>670</v>
          </cell>
          <cell r="CC232">
            <v>890.5</v>
          </cell>
          <cell r="CD232">
            <v>1018.5</v>
          </cell>
          <cell r="CE232">
            <v>860.5</v>
          </cell>
          <cell r="CF232">
            <v>861.5</v>
          </cell>
          <cell r="CG232">
            <v>904</v>
          </cell>
        </row>
        <row r="233">
          <cell r="A233">
            <v>43525</v>
          </cell>
          <cell r="B233">
            <v>231</v>
          </cell>
          <cell r="C233">
            <v>6996566.0914845206</v>
          </cell>
          <cell r="D233">
            <v>3120660.2497077212</v>
          </cell>
          <cell r="E233">
            <v>3579905.0491773076</v>
          </cell>
          <cell r="F233">
            <v>2614948.6096304511</v>
          </cell>
          <cell r="G233">
            <v>4586388.0664973008</v>
          </cell>
          <cell r="H233">
            <v>509686.34094378789</v>
          </cell>
          <cell r="I233">
            <v>944487.59255891177</v>
          </cell>
          <cell r="V233">
            <v>43525</v>
          </cell>
          <cell r="W233">
            <v>3610874.3441815479</v>
          </cell>
          <cell r="X233">
            <v>2091334.2590280599</v>
          </cell>
          <cell r="Y233">
            <v>2872661.3606348084</v>
          </cell>
          <cell r="Z233">
            <v>3318292.0361555843</v>
          </cell>
          <cell r="AA233">
            <v>2633369.520205033</v>
          </cell>
          <cell r="AB233">
            <v>451353.21112366545</v>
          </cell>
          <cell r="AC233">
            <v>848919.26867130131</v>
          </cell>
          <cell r="AP233">
            <v>43525</v>
          </cell>
          <cell r="AQ233">
            <v>83938</v>
          </cell>
          <cell r="AR233">
            <v>39609</v>
          </cell>
          <cell r="AS233">
            <v>40621</v>
          </cell>
          <cell r="AT233">
            <v>27072</v>
          </cell>
          <cell r="AU233">
            <v>46978</v>
          </cell>
          <cell r="AV233">
            <v>7284</v>
          </cell>
          <cell r="AW233">
            <v>11414</v>
          </cell>
          <cell r="AY233">
            <v>43525</v>
          </cell>
          <cell r="AZ233">
            <v>10157</v>
          </cell>
          <cell r="BA233">
            <v>5029</v>
          </cell>
          <cell r="BB233">
            <v>5647</v>
          </cell>
          <cell r="BC233">
            <v>5805</v>
          </cell>
          <cell r="BD233">
            <v>6800</v>
          </cell>
          <cell r="BE233">
            <v>1457</v>
          </cell>
          <cell r="BF233">
            <v>1904</v>
          </cell>
          <cell r="BZ233">
            <v>43525</v>
          </cell>
          <cell r="CA233">
            <v>488</v>
          </cell>
          <cell r="CB233">
            <v>439.5</v>
          </cell>
          <cell r="CC233">
            <v>672.5</v>
          </cell>
          <cell r="CD233">
            <v>748.5</v>
          </cell>
          <cell r="CE233">
            <v>793</v>
          </cell>
          <cell r="CF233">
            <v>732.5</v>
          </cell>
          <cell r="CG233">
            <v>756</v>
          </cell>
        </row>
        <row r="234">
          <cell r="A234">
            <v>43556</v>
          </cell>
          <cell r="B234">
            <v>232</v>
          </cell>
          <cell r="C234">
            <v>3044317.6631289022</v>
          </cell>
          <cell r="D234">
            <v>1406098.3115528023</v>
          </cell>
          <cell r="E234">
            <v>1446912.4406527684</v>
          </cell>
          <cell r="F234">
            <v>1054809.5846655269</v>
          </cell>
          <cell r="G234">
            <v>3232551.2191499923</v>
          </cell>
          <cell r="H234">
            <v>308490.52102557989</v>
          </cell>
          <cell r="I234">
            <v>512438.25982442766</v>
          </cell>
          <cell r="V234">
            <v>43556</v>
          </cell>
          <cell r="W234">
            <v>1655207.3625156886</v>
          </cell>
          <cell r="X234">
            <v>969806.66475257045</v>
          </cell>
          <cell r="Y234">
            <v>1180715.4218611743</v>
          </cell>
          <cell r="Z234">
            <v>1383023.5508705666</v>
          </cell>
          <cell r="AA234">
            <v>1861741.9132396949</v>
          </cell>
          <cell r="AB234">
            <v>267680.26027304895</v>
          </cell>
          <cell r="AC234">
            <v>453586.8264872561</v>
          </cell>
          <cell r="AP234">
            <v>43556</v>
          </cell>
          <cell r="AQ234">
            <v>83925</v>
          </cell>
          <cell r="AR234">
            <v>39633</v>
          </cell>
          <cell r="AS234">
            <v>40614</v>
          </cell>
          <cell r="AT234">
            <v>26925</v>
          </cell>
          <cell r="AU234">
            <v>47047</v>
          </cell>
          <cell r="AV234">
            <v>7257</v>
          </cell>
          <cell r="AW234">
            <v>11383</v>
          </cell>
          <cell r="AY234">
            <v>43556</v>
          </cell>
          <cell r="AZ234">
            <v>10109</v>
          </cell>
          <cell r="BA234">
            <v>4987</v>
          </cell>
          <cell r="BB234">
            <v>5608</v>
          </cell>
          <cell r="BC234">
            <v>5762</v>
          </cell>
          <cell r="BD234">
            <v>6791</v>
          </cell>
          <cell r="BE234">
            <v>1455</v>
          </cell>
          <cell r="BF234">
            <v>1904</v>
          </cell>
          <cell r="BZ234">
            <v>43556</v>
          </cell>
          <cell r="CA234">
            <v>286</v>
          </cell>
          <cell r="CB234">
            <v>262</v>
          </cell>
          <cell r="CC234">
            <v>194</v>
          </cell>
          <cell r="CD234">
            <v>232</v>
          </cell>
        </row>
        <row r="235">
          <cell r="A235">
            <v>43586</v>
          </cell>
          <cell r="B235">
            <v>233</v>
          </cell>
          <cell r="C235">
            <v>2556863.2221288444</v>
          </cell>
          <cell r="D235">
            <v>1152559.2961336887</v>
          </cell>
          <cell r="E235">
            <v>752519.31125791534</v>
          </cell>
          <cell r="F235">
            <v>556485.17047955142</v>
          </cell>
          <cell r="G235">
            <v>1193938.731127914</v>
          </cell>
          <cell r="H235">
            <v>115690.05943313532</v>
          </cell>
          <cell r="I235">
            <v>161414.20943895064</v>
          </cell>
          <cell r="V235">
            <v>43586</v>
          </cell>
          <cell r="W235">
            <v>1236600.7428834769</v>
          </cell>
          <cell r="X235">
            <v>773886.31988407113</v>
          </cell>
          <cell r="Y235">
            <v>609563.23413871625</v>
          </cell>
          <cell r="Z235">
            <v>731596.70309373562</v>
          </cell>
          <cell r="AA235">
            <v>766097.36263011082</v>
          </cell>
          <cell r="AB235">
            <v>118784.06505397784</v>
          </cell>
          <cell r="AC235">
            <v>174882.57231591133</v>
          </cell>
          <cell r="AP235">
            <v>43586</v>
          </cell>
          <cell r="AQ235">
            <v>83884</v>
          </cell>
          <cell r="AR235">
            <v>39620</v>
          </cell>
          <cell r="AS235">
            <v>40637</v>
          </cell>
          <cell r="AT235">
            <v>26755</v>
          </cell>
          <cell r="AU235">
            <v>47098</v>
          </cell>
          <cell r="AV235">
            <v>7211</v>
          </cell>
          <cell r="AW235">
            <v>11332</v>
          </cell>
          <cell r="AY235">
            <v>43586</v>
          </cell>
          <cell r="AZ235">
            <v>10099</v>
          </cell>
          <cell r="BA235">
            <v>4989</v>
          </cell>
          <cell r="BB235">
            <v>5579</v>
          </cell>
          <cell r="BC235">
            <v>5720</v>
          </cell>
          <cell r="BD235">
            <v>6781</v>
          </cell>
          <cell r="BE235">
            <v>1444</v>
          </cell>
          <cell r="BF235">
            <v>1895</v>
          </cell>
          <cell r="BZ235">
            <v>43586</v>
          </cell>
          <cell r="CA235">
            <v>83</v>
          </cell>
          <cell r="CB235">
            <v>80</v>
          </cell>
          <cell r="CC235">
            <v>32</v>
          </cell>
          <cell r="CD235">
            <v>57</v>
          </cell>
        </row>
        <row r="236">
          <cell r="A236">
            <v>43617</v>
          </cell>
          <cell r="B236">
            <v>234</v>
          </cell>
          <cell r="C236">
            <v>1485415.6378737763</v>
          </cell>
          <cell r="D236">
            <v>656792.42752906377</v>
          </cell>
          <cell r="E236">
            <v>460055.6597384786</v>
          </cell>
          <cell r="F236">
            <v>300258.27485868131</v>
          </cell>
          <cell r="G236">
            <v>1342973.5771863069</v>
          </cell>
          <cell r="H236">
            <v>103278.20132236776</v>
          </cell>
          <cell r="I236">
            <v>134537.22149132527</v>
          </cell>
          <cell r="V236">
            <v>43617</v>
          </cell>
          <cell r="W236">
            <v>994290.46274632926</v>
          </cell>
          <cell r="X236">
            <v>646011.87539749139</v>
          </cell>
          <cell r="Y236">
            <v>579667.34112753079</v>
          </cell>
          <cell r="Z236">
            <v>649030.32072864857</v>
          </cell>
          <cell r="AA236">
            <v>859604.47401154041</v>
          </cell>
          <cell r="AB236">
            <v>115340.36902891712</v>
          </cell>
          <cell r="AC236">
            <v>185349.15695954248</v>
          </cell>
          <cell r="AP236">
            <v>43617</v>
          </cell>
          <cell r="AQ236">
            <v>83853</v>
          </cell>
          <cell r="AR236">
            <v>39594</v>
          </cell>
          <cell r="AS236">
            <v>40660</v>
          </cell>
          <cell r="AT236">
            <v>26628</v>
          </cell>
          <cell r="AU236">
            <v>47139</v>
          </cell>
          <cell r="AV236">
            <v>7143</v>
          </cell>
          <cell r="AW236">
            <v>11272</v>
          </cell>
          <cell r="AY236">
            <v>43617</v>
          </cell>
          <cell r="AZ236">
            <v>10075</v>
          </cell>
          <cell r="BA236">
            <v>4973</v>
          </cell>
          <cell r="BB236">
            <v>5567</v>
          </cell>
          <cell r="BC236">
            <v>5705</v>
          </cell>
          <cell r="BD236">
            <v>6763</v>
          </cell>
          <cell r="BE236">
            <v>1436</v>
          </cell>
          <cell r="BF236">
            <v>1888</v>
          </cell>
          <cell r="BZ236">
            <v>43617</v>
          </cell>
          <cell r="CA236">
            <v>28</v>
          </cell>
          <cell r="CB236">
            <v>33</v>
          </cell>
          <cell r="CC236">
            <v>5</v>
          </cell>
          <cell r="CD236">
            <v>24</v>
          </cell>
        </row>
        <row r="237">
          <cell r="A237">
            <v>43647</v>
          </cell>
          <cell r="B237">
            <v>235</v>
          </cell>
          <cell r="C237">
            <v>1573869.2327504945</v>
          </cell>
          <cell r="D237">
            <v>700144.92442301183</v>
          </cell>
          <cell r="E237">
            <v>503555.51500267128</v>
          </cell>
          <cell r="F237">
            <v>311356.32782382244</v>
          </cell>
          <cell r="G237">
            <v>874262.25563111377</v>
          </cell>
          <cell r="H237">
            <v>59271.143781539096</v>
          </cell>
          <cell r="I237">
            <v>101910.60058734714</v>
          </cell>
          <cell r="V237">
            <v>43647</v>
          </cell>
          <cell r="W237">
            <v>1041864.3535957111</v>
          </cell>
          <cell r="X237">
            <v>699224.53201083769</v>
          </cell>
          <cell r="Y237">
            <v>659564.16250235715</v>
          </cell>
          <cell r="Z237">
            <v>738028.9518910941</v>
          </cell>
          <cell r="AA237">
            <v>736446.1536572458</v>
          </cell>
          <cell r="AB237">
            <v>102589.8513212137</v>
          </cell>
          <cell r="AC237">
            <v>189660.99502154053</v>
          </cell>
          <cell r="AP237">
            <v>43647</v>
          </cell>
          <cell r="AQ237">
            <v>83801</v>
          </cell>
          <cell r="AR237">
            <v>39583</v>
          </cell>
          <cell r="AS237">
            <v>40721</v>
          </cell>
          <cell r="AT237">
            <v>26522</v>
          </cell>
          <cell r="AU237">
            <v>47195</v>
          </cell>
          <cell r="AV237">
            <v>7110</v>
          </cell>
          <cell r="AW237">
            <v>11211</v>
          </cell>
          <cell r="AY237">
            <v>43647</v>
          </cell>
          <cell r="AZ237">
            <v>10066</v>
          </cell>
          <cell r="BA237">
            <v>4960</v>
          </cell>
          <cell r="BB237">
            <v>5558</v>
          </cell>
          <cell r="BC237">
            <v>5693</v>
          </cell>
          <cell r="BD237">
            <v>6763</v>
          </cell>
          <cell r="BE237">
            <v>1436</v>
          </cell>
          <cell r="BF237">
            <v>1877</v>
          </cell>
          <cell r="BZ237">
            <v>43647</v>
          </cell>
          <cell r="CA237">
            <v>0</v>
          </cell>
          <cell r="CB237">
            <v>1</v>
          </cell>
          <cell r="CC237">
            <v>0</v>
          </cell>
          <cell r="CD237">
            <v>0</v>
          </cell>
        </row>
        <row r="238">
          <cell r="A238">
            <v>43678</v>
          </cell>
          <cell r="B238">
            <v>236</v>
          </cell>
          <cell r="C238">
            <v>911967.82691926556</v>
          </cell>
          <cell r="D238">
            <v>384777.34890659718</v>
          </cell>
          <cell r="E238">
            <v>322523.1385097031</v>
          </cell>
          <cell r="F238">
            <v>198183.68566443419</v>
          </cell>
          <cell r="G238">
            <v>551871.91810304648</v>
          </cell>
          <cell r="H238">
            <v>33273.200564324441</v>
          </cell>
          <cell r="I238">
            <v>72328.881332629069</v>
          </cell>
          <cell r="V238">
            <v>43678</v>
          </cell>
          <cell r="W238">
            <v>626106.58317304077</v>
          </cell>
          <cell r="X238">
            <v>407734.46554229036</v>
          </cell>
          <cell r="Y238">
            <v>367904.97557893384</v>
          </cell>
          <cell r="Z238">
            <v>449802.97570573509</v>
          </cell>
          <cell r="AA238">
            <v>436773.22591889824</v>
          </cell>
          <cell r="AB238">
            <v>59534.240454705461</v>
          </cell>
          <cell r="AC238">
            <v>126764.53362639627</v>
          </cell>
          <cell r="AP238">
            <v>43678</v>
          </cell>
          <cell r="AQ238">
            <v>83814</v>
          </cell>
          <cell r="AR238">
            <v>39617</v>
          </cell>
          <cell r="AS238">
            <v>40795</v>
          </cell>
          <cell r="AT238">
            <v>26432</v>
          </cell>
          <cell r="AU238">
            <v>47266</v>
          </cell>
          <cell r="AV238">
            <v>7072</v>
          </cell>
          <cell r="AW238">
            <v>11174</v>
          </cell>
          <cell r="AY238">
            <v>43678</v>
          </cell>
          <cell r="AZ238">
            <v>10078</v>
          </cell>
          <cell r="BA238">
            <v>4949</v>
          </cell>
          <cell r="BB238">
            <v>5566</v>
          </cell>
          <cell r="BC238">
            <v>5676</v>
          </cell>
          <cell r="BD238">
            <v>6755</v>
          </cell>
          <cell r="BE238">
            <v>1432</v>
          </cell>
          <cell r="BF238">
            <v>1876</v>
          </cell>
          <cell r="BZ238">
            <v>43678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</row>
        <row r="239">
          <cell r="A239">
            <v>43709</v>
          </cell>
          <cell r="B239">
            <v>237</v>
          </cell>
          <cell r="C239">
            <v>2175246.646585783</v>
          </cell>
          <cell r="D239">
            <v>922441.39116636268</v>
          </cell>
          <cell r="E239">
            <v>716946.32007985597</v>
          </cell>
          <cell r="F239">
            <v>472872.64216799842</v>
          </cell>
          <cell r="G239">
            <v>1350665.1329504361</v>
          </cell>
          <cell r="H239">
            <v>92702.546567063328</v>
          </cell>
          <cell r="I239">
            <v>171011.3204825006</v>
          </cell>
          <cell r="V239">
            <v>43709</v>
          </cell>
          <cell r="W239">
            <v>1442331.8562747105</v>
          </cell>
          <cell r="X239">
            <v>964497.72045307187</v>
          </cell>
          <cell r="Y239">
            <v>871927.03497675934</v>
          </cell>
          <cell r="Z239">
            <v>1128858.3882954582</v>
          </cell>
          <cell r="AA239">
            <v>994477.4717433427</v>
          </cell>
          <cell r="AB239">
            <v>136437.04895286291</v>
          </cell>
          <cell r="AC239">
            <v>280875.47930379445</v>
          </cell>
          <cell r="AP239">
            <v>43709</v>
          </cell>
          <cell r="AQ239">
            <v>84049</v>
          </cell>
          <cell r="AR239">
            <v>39717</v>
          </cell>
          <cell r="AS239">
            <v>40951</v>
          </cell>
          <cell r="AT239">
            <v>26574</v>
          </cell>
          <cell r="AU239">
            <v>47443</v>
          </cell>
          <cell r="AV239">
            <v>7115</v>
          </cell>
          <cell r="AW239">
            <v>11228</v>
          </cell>
          <cell r="AY239">
            <v>43709</v>
          </cell>
          <cell r="AZ239">
            <v>10091</v>
          </cell>
          <cell r="BA239">
            <v>4961</v>
          </cell>
          <cell r="BB239">
            <v>5580</v>
          </cell>
          <cell r="BC239">
            <v>5669</v>
          </cell>
          <cell r="BD239">
            <v>6761</v>
          </cell>
          <cell r="BE239">
            <v>1435</v>
          </cell>
          <cell r="BF239">
            <v>1876</v>
          </cell>
          <cell r="BZ239">
            <v>43709</v>
          </cell>
          <cell r="CA239">
            <v>45</v>
          </cell>
          <cell r="CB239">
            <v>27</v>
          </cell>
          <cell r="CC239">
            <v>54</v>
          </cell>
          <cell r="CD239">
            <v>79</v>
          </cell>
        </row>
        <row r="240">
          <cell r="A240">
            <v>43739</v>
          </cell>
          <cell r="B240">
            <v>238</v>
          </cell>
          <cell r="C240">
            <v>5468698.3390103169</v>
          </cell>
          <cell r="D240">
            <v>2526739.2245828025</v>
          </cell>
          <cell r="E240">
            <v>1709647.6329945636</v>
          </cell>
          <cell r="F240">
            <v>1380330.8034123164</v>
          </cell>
          <cell r="G240">
            <v>4003272.2079900149</v>
          </cell>
          <cell r="H240">
            <v>463619.10377333517</v>
          </cell>
          <cell r="I240">
            <v>535538.68823664996</v>
          </cell>
          <cell r="V240">
            <v>43739</v>
          </cell>
          <cell r="W240">
            <v>3096492.4981137137</v>
          </cell>
          <cell r="X240">
            <v>1985238.1248503127</v>
          </cell>
          <cell r="Y240">
            <v>1779219.5010122694</v>
          </cell>
          <cell r="Z240">
            <v>2757926.8760237042</v>
          </cell>
          <cell r="AA240">
            <v>2191914.9795601582</v>
          </cell>
          <cell r="AB240">
            <v>403679.37925190123</v>
          </cell>
          <cell r="AC240">
            <v>552765.64118794072</v>
          </cell>
          <cell r="AP240">
            <v>43739</v>
          </cell>
          <cell r="AQ240">
            <v>84380</v>
          </cell>
          <cell r="AR240">
            <v>39950</v>
          </cell>
          <cell r="AS240">
            <v>41408</v>
          </cell>
          <cell r="AT240">
            <v>27100</v>
          </cell>
          <cell r="AU240">
            <v>47720</v>
          </cell>
          <cell r="AV240">
            <v>7247</v>
          </cell>
          <cell r="AW240">
            <v>11457</v>
          </cell>
          <cell r="AY240">
            <v>43739</v>
          </cell>
          <cell r="AZ240">
            <v>10155</v>
          </cell>
          <cell r="BA240">
            <v>4987</v>
          </cell>
          <cell r="BB240">
            <v>5642</v>
          </cell>
          <cell r="BC240">
            <v>5743</v>
          </cell>
          <cell r="BD240">
            <v>6805</v>
          </cell>
          <cell r="BE240">
            <v>1453</v>
          </cell>
          <cell r="BF240">
            <v>1890</v>
          </cell>
          <cell r="BZ240">
            <v>43739</v>
          </cell>
          <cell r="CA240">
            <v>338</v>
          </cell>
          <cell r="CB240">
            <v>301</v>
          </cell>
          <cell r="CC240">
            <v>347</v>
          </cell>
          <cell r="CD240">
            <v>472</v>
          </cell>
        </row>
        <row r="241">
          <cell r="A241">
            <v>43770</v>
          </cell>
          <cell r="B241">
            <v>239</v>
          </cell>
          <cell r="C241">
            <v>7206154.0892519439</v>
          </cell>
          <cell r="D241">
            <v>3380861.7308794726</v>
          </cell>
          <cell r="E241">
            <v>2993990.5123507092</v>
          </cell>
          <cell r="F241">
            <v>2322731.6675178744</v>
          </cell>
          <cell r="G241">
            <v>4089348.0597905233</v>
          </cell>
          <cell r="H241">
            <v>661244.21676662064</v>
          </cell>
          <cell r="I241">
            <v>884473.72344285599</v>
          </cell>
          <cell r="V241">
            <v>43770</v>
          </cell>
          <cell r="W241">
            <v>3739436.5963728414</v>
          </cell>
          <cell r="X241">
            <v>2326801.9271609513</v>
          </cell>
          <cell r="Y241">
            <v>2539676.130530165</v>
          </cell>
          <cell r="Z241">
            <v>3386049.3459360423</v>
          </cell>
          <cell r="AA241">
            <v>2424289.6306539942</v>
          </cell>
          <cell r="AB241">
            <v>595284.13384592917</v>
          </cell>
          <cell r="AC241">
            <v>843025.23550007679</v>
          </cell>
          <cell r="AP241">
            <v>43770</v>
          </cell>
          <cell r="AQ241">
            <v>84569</v>
          </cell>
          <cell r="AR241">
            <v>40052</v>
          </cell>
          <cell r="AS241">
            <v>41604</v>
          </cell>
          <cell r="AT241">
            <v>27223</v>
          </cell>
          <cell r="AU241">
            <v>47889</v>
          </cell>
          <cell r="AV241">
            <v>7289</v>
          </cell>
          <cell r="AW241">
            <v>11511</v>
          </cell>
          <cell r="AY241">
            <v>43770</v>
          </cell>
          <cell r="AZ241">
            <v>10211</v>
          </cell>
          <cell r="BA241">
            <v>5013</v>
          </cell>
          <cell r="BB241">
            <v>5669</v>
          </cell>
          <cell r="BC241">
            <v>5781</v>
          </cell>
          <cell r="BD241">
            <v>6841</v>
          </cell>
          <cell r="BE241">
            <v>1459</v>
          </cell>
          <cell r="BF241">
            <v>1899</v>
          </cell>
          <cell r="BZ241">
            <v>43770</v>
          </cell>
          <cell r="CA241">
            <v>437</v>
          </cell>
          <cell r="CB241">
            <v>383</v>
          </cell>
          <cell r="CC241">
            <v>644</v>
          </cell>
          <cell r="CD241">
            <v>692</v>
          </cell>
        </row>
        <row r="242">
          <cell r="A242">
            <v>43800</v>
          </cell>
          <cell r="B242">
            <v>240</v>
          </cell>
          <cell r="C242">
            <v>8534331.2317036819</v>
          </cell>
          <cell r="D242">
            <v>3885576.0924265226</v>
          </cell>
          <cell r="E242">
            <v>4144635.6557977507</v>
          </cell>
          <cell r="F242">
            <v>3228869.0200720453</v>
          </cell>
          <cell r="G242">
            <v>5415329.6671728743</v>
          </cell>
          <cell r="H242">
            <v>760367.13821086776</v>
          </cell>
          <cell r="I242">
            <v>1190323.1946162579</v>
          </cell>
          <cell r="V242">
            <v>43800</v>
          </cell>
          <cell r="W242">
            <v>3908806.4953817856</v>
          </cell>
          <cell r="X242">
            <v>2383831.6287376513</v>
          </cell>
          <cell r="Y242">
            <v>3091352.2248272607</v>
          </cell>
          <cell r="Z242">
            <v>3965463.6510533029</v>
          </cell>
          <cell r="AA242">
            <v>2835495.3424039073</v>
          </cell>
          <cell r="AB242">
            <v>633746.555414762</v>
          </cell>
          <cell r="AC242">
            <v>1012941.1021813309</v>
          </cell>
          <cell r="AP242">
            <v>43800</v>
          </cell>
          <cell r="AQ242">
            <v>84684</v>
          </cell>
          <cell r="AR242">
            <v>40148</v>
          </cell>
          <cell r="AS242">
            <v>41772</v>
          </cell>
          <cell r="AT242">
            <v>27301</v>
          </cell>
          <cell r="AU242">
            <v>47995</v>
          </cell>
          <cell r="AV242">
            <v>7318</v>
          </cell>
          <cell r="AW242">
            <v>11557</v>
          </cell>
          <cell r="AY242">
            <v>43800</v>
          </cell>
          <cell r="AZ242">
            <v>10263</v>
          </cell>
          <cell r="BA242">
            <v>5034</v>
          </cell>
          <cell r="BB242">
            <v>5700</v>
          </cell>
          <cell r="BC242">
            <v>5808</v>
          </cell>
          <cell r="BD242">
            <v>6855</v>
          </cell>
          <cell r="BE242">
            <v>1462</v>
          </cell>
          <cell r="BF242">
            <v>1907</v>
          </cell>
          <cell r="BZ242">
            <v>43800</v>
          </cell>
          <cell r="CA242">
            <v>536</v>
          </cell>
          <cell r="CB242">
            <v>511</v>
          </cell>
          <cell r="CC242">
            <v>770</v>
          </cell>
          <cell r="CD242">
            <v>830</v>
          </cell>
        </row>
        <row r="243">
          <cell r="A243">
            <v>43831</v>
          </cell>
          <cell r="B243">
            <v>241</v>
          </cell>
          <cell r="C243">
            <v>8537518.2809476834</v>
          </cell>
          <cell r="D243">
            <v>3780736.2803223226</v>
          </cell>
          <cell r="E243">
            <v>3886078.962877749</v>
          </cell>
          <cell r="F243">
            <v>2939279.4758522445</v>
          </cell>
          <cell r="G243">
            <v>5734132.7486927947</v>
          </cell>
          <cell r="H243">
            <v>774077.9399220862</v>
          </cell>
          <cell r="I243">
            <v>1075794.3113851193</v>
          </cell>
          <cell r="V243">
            <v>43831</v>
          </cell>
          <cell r="W243">
            <v>3489975.936725846</v>
          </cell>
          <cell r="X243">
            <v>1986057.2196842427</v>
          </cell>
          <cell r="Y243">
            <v>2353343.7983534168</v>
          </cell>
          <cell r="Z243">
            <v>2976793.0452364949</v>
          </cell>
          <cell r="AA243">
            <v>3064712.1757389158</v>
          </cell>
          <cell r="AB243">
            <v>642586.7817742629</v>
          </cell>
          <cell r="AC243">
            <v>909823.04248682107</v>
          </cell>
          <cell r="AP243">
            <v>43831</v>
          </cell>
          <cell r="AQ243">
            <v>84820</v>
          </cell>
          <cell r="AR243">
            <v>40219</v>
          </cell>
          <cell r="AS243">
            <v>41886</v>
          </cell>
          <cell r="AT243">
            <v>27341</v>
          </cell>
          <cell r="AU243">
            <v>48118</v>
          </cell>
          <cell r="AV243">
            <v>7330</v>
          </cell>
          <cell r="AW243">
            <v>11574</v>
          </cell>
          <cell r="AY243">
            <v>43831</v>
          </cell>
          <cell r="AZ243">
            <v>10303</v>
          </cell>
          <cell r="BA243">
            <v>5041</v>
          </cell>
          <cell r="BB243">
            <v>5709</v>
          </cell>
          <cell r="BC243">
            <v>5816</v>
          </cell>
          <cell r="BD243">
            <v>6878</v>
          </cell>
          <cell r="BE243">
            <v>1460</v>
          </cell>
          <cell r="BF243">
            <v>1905</v>
          </cell>
          <cell r="BZ243">
            <v>43831</v>
          </cell>
          <cell r="CA243">
            <v>580</v>
          </cell>
          <cell r="CB243">
            <v>510</v>
          </cell>
          <cell r="CC243">
            <v>592</v>
          </cell>
          <cell r="CD243">
            <v>751</v>
          </cell>
          <cell r="CE243">
            <v>657</v>
          </cell>
          <cell r="CF243">
            <v>860</v>
          </cell>
          <cell r="CG243">
            <v>582</v>
          </cell>
        </row>
        <row r="244">
          <cell r="A244">
            <v>43862</v>
          </cell>
          <cell r="B244">
            <v>242</v>
          </cell>
          <cell r="C244">
            <v>7640459.0001747319</v>
          </cell>
          <cell r="D244">
            <v>3368262.5307845678</v>
          </cell>
          <cell r="E244">
            <v>3277591.3473118837</v>
          </cell>
          <cell r="F244">
            <v>2553023.1217288165</v>
          </cell>
          <cell r="G244">
            <v>4568501.7146348413</v>
          </cell>
          <cell r="H244">
            <v>597077.80736611062</v>
          </cell>
          <cell r="I244">
            <v>836185.47799904831</v>
          </cell>
          <cell r="V244">
            <v>43862</v>
          </cell>
          <cell r="W244">
            <v>3843541.2560271779</v>
          </cell>
          <cell r="X244">
            <v>2154494.8146279883</v>
          </cell>
          <cell r="Y244">
            <v>2540350.3231496946</v>
          </cell>
          <cell r="Z244">
            <v>3234002.6061951392</v>
          </cell>
          <cell r="AA244">
            <v>2594979.9580837116</v>
          </cell>
          <cell r="AB244">
            <v>528654.60605550022</v>
          </cell>
          <cell r="AC244">
            <v>725848.4358607881</v>
          </cell>
          <cell r="AP244">
            <v>43862</v>
          </cell>
          <cell r="AQ244">
            <v>84898</v>
          </cell>
          <cell r="AR244">
            <v>40274</v>
          </cell>
          <cell r="AS244">
            <v>42000</v>
          </cell>
          <cell r="AT244">
            <v>27344</v>
          </cell>
          <cell r="AU244">
            <v>48216</v>
          </cell>
          <cell r="AV244">
            <v>7334</v>
          </cell>
          <cell r="AW244">
            <v>11561</v>
          </cell>
          <cell r="AY244">
            <v>43862</v>
          </cell>
          <cell r="AZ244">
            <v>10303</v>
          </cell>
          <cell r="BA244">
            <v>5051</v>
          </cell>
          <cell r="BB244">
            <v>5712</v>
          </cell>
          <cell r="BC244">
            <v>5820</v>
          </cell>
          <cell r="BD244">
            <v>6888</v>
          </cell>
          <cell r="BE244">
            <v>1460</v>
          </cell>
          <cell r="BF244">
            <v>1915</v>
          </cell>
          <cell r="BZ244">
            <v>43862</v>
          </cell>
          <cell r="CA244">
            <v>562</v>
          </cell>
          <cell r="CB244">
            <v>501</v>
          </cell>
          <cell r="CC244">
            <v>540</v>
          </cell>
          <cell r="CD244">
            <v>615</v>
          </cell>
          <cell r="CE244">
            <v>660</v>
          </cell>
          <cell r="CF244">
            <v>727</v>
          </cell>
          <cell r="CG244">
            <v>531</v>
          </cell>
        </row>
        <row r="245">
          <cell r="A245">
            <v>43891</v>
          </cell>
          <cell r="B245">
            <v>243</v>
          </cell>
          <cell r="C245">
            <v>7346668.0721631683</v>
          </cell>
          <cell r="D245">
            <v>3385225.406130855</v>
          </cell>
          <cell r="E245">
            <v>2733981.908734506</v>
          </cell>
          <cell r="F245">
            <v>2040195.6129714705</v>
          </cell>
          <cell r="G245">
            <v>4199108.6716217957</v>
          </cell>
          <cell r="H245">
            <v>530261.2740312469</v>
          </cell>
          <cell r="I245">
            <v>751553.05434695748</v>
          </cell>
          <cell r="V245">
            <v>43891</v>
          </cell>
          <cell r="W245">
            <v>3412238.7027936517</v>
          </cell>
          <cell r="X245">
            <v>2014148.7961996996</v>
          </cell>
          <cell r="Y245">
            <v>2006545.8918758812</v>
          </cell>
          <cell r="Z245">
            <v>2424690.6091307676</v>
          </cell>
          <cell r="AA245">
            <v>2312925.6944147842</v>
          </cell>
          <cell r="AB245">
            <v>461472.90403972141</v>
          </cell>
          <cell r="AC245">
            <v>649572.40154549456</v>
          </cell>
          <cell r="AP245">
            <v>43891</v>
          </cell>
          <cell r="AQ245">
            <v>85008</v>
          </cell>
          <cell r="AR245">
            <v>40282</v>
          </cell>
          <cell r="AS245">
            <v>42069</v>
          </cell>
          <cell r="AT245">
            <v>27340</v>
          </cell>
          <cell r="AU245">
            <v>48305</v>
          </cell>
          <cell r="AV245">
            <v>7323</v>
          </cell>
          <cell r="AW245">
            <v>11547</v>
          </cell>
          <cell r="AY245">
            <v>43891</v>
          </cell>
          <cell r="AZ245">
            <v>10318</v>
          </cell>
          <cell r="BA245">
            <v>5053</v>
          </cell>
          <cell r="BB245">
            <v>5709</v>
          </cell>
          <cell r="BC245">
            <v>5803</v>
          </cell>
          <cell r="BD245">
            <v>6880</v>
          </cell>
          <cell r="BE245">
            <v>1457</v>
          </cell>
          <cell r="BF245">
            <v>1903</v>
          </cell>
          <cell r="BZ245">
            <v>43891</v>
          </cell>
          <cell r="CA245">
            <v>540</v>
          </cell>
          <cell r="CB245">
            <v>505</v>
          </cell>
          <cell r="CC245">
            <v>503</v>
          </cell>
          <cell r="CD245">
            <v>551</v>
          </cell>
          <cell r="CE245">
            <v>662</v>
          </cell>
          <cell r="CF245">
            <v>635</v>
          </cell>
          <cell r="CG245">
            <v>509</v>
          </cell>
        </row>
        <row r="246">
          <cell r="A246">
            <v>43922</v>
          </cell>
          <cell r="B246">
            <v>244</v>
          </cell>
          <cell r="C246">
            <v>4270139.2359339884</v>
          </cell>
          <cell r="D246">
            <v>1957867.9860238463</v>
          </cell>
          <cell r="E246">
            <v>1485316.7957138608</v>
          </cell>
          <cell r="F246">
            <v>1105291.9823283046</v>
          </cell>
          <cell r="G246">
            <v>2728482.3396649342</v>
          </cell>
          <cell r="H246">
            <v>290113.67181430361</v>
          </cell>
          <cell r="I246">
            <v>448374.98852076242</v>
          </cell>
          <cell r="V246">
            <v>43922</v>
          </cell>
          <cell r="W246">
            <v>1495890.723325701</v>
          </cell>
          <cell r="X246">
            <v>881925.65748435573</v>
          </cell>
          <cell r="Y246">
            <v>795601.46047887416</v>
          </cell>
          <cell r="Z246">
            <v>956150.15871106926</v>
          </cell>
          <cell r="AA246">
            <v>1294121.9875993156</v>
          </cell>
          <cell r="AB246">
            <v>205006.09786887796</v>
          </cell>
          <cell r="AC246">
            <v>326313.91453180637</v>
          </cell>
          <cell r="AP246">
            <v>43922</v>
          </cell>
          <cell r="AQ246">
            <v>84913</v>
          </cell>
          <cell r="AR246">
            <v>40257</v>
          </cell>
          <cell r="AS246">
            <v>42012</v>
          </cell>
          <cell r="AT246">
            <v>27247</v>
          </cell>
          <cell r="AU246">
            <v>48385</v>
          </cell>
          <cell r="AV246">
            <v>7312</v>
          </cell>
          <cell r="AW246">
            <v>11530</v>
          </cell>
          <cell r="AY246">
            <v>43922</v>
          </cell>
          <cell r="AZ246">
            <v>10269</v>
          </cell>
          <cell r="BA246">
            <v>5029</v>
          </cell>
          <cell r="BB246">
            <v>5691</v>
          </cell>
          <cell r="BC246">
            <v>5773</v>
          </cell>
          <cell r="BD246">
            <v>6867</v>
          </cell>
          <cell r="BE246">
            <v>1451</v>
          </cell>
          <cell r="BF246">
            <v>1898</v>
          </cell>
          <cell r="BZ246">
            <v>43922</v>
          </cell>
          <cell r="CA246">
            <v>311</v>
          </cell>
          <cell r="CB246">
            <v>258</v>
          </cell>
          <cell r="CC246">
            <v>252</v>
          </cell>
          <cell r="CD246">
            <v>248</v>
          </cell>
          <cell r="CE246">
            <v>362</v>
          </cell>
          <cell r="CF246">
            <v>414</v>
          </cell>
          <cell r="CG246">
            <v>216</v>
          </cell>
        </row>
        <row r="247">
          <cell r="A247">
            <v>43952</v>
          </cell>
          <cell r="B247">
            <v>245</v>
          </cell>
          <cell r="C247">
            <v>2759403.1693188432</v>
          </cell>
          <cell r="D247">
            <v>1235166.9378449407</v>
          </cell>
          <cell r="E247">
            <v>836132.94177224708</v>
          </cell>
          <cell r="F247">
            <v>589919.95106396917</v>
          </cell>
          <cell r="G247">
            <v>1854040.8544390453</v>
          </cell>
          <cell r="H247">
            <v>143702.24835200497</v>
          </cell>
          <cell r="I247">
            <v>238299.89720894973</v>
          </cell>
          <cell r="V247">
            <v>43952</v>
          </cell>
          <cell r="W247">
            <v>1190636.6055721068</v>
          </cell>
          <cell r="X247">
            <v>719006.76283540518</v>
          </cell>
          <cell r="Y247">
            <v>563891.14126201149</v>
          </cell>
          <cell r="Z247">
            <v>692434.49033047655</v>
          </cell>
          <cell r="AA247">
            <v>795998.90227533283</v>
          </cell>
          <cell r="AB247">
            <v>109158.96073717039</v>
          </cell>
          <cell r="AC247">
            <v>182867.13698749675</v>
          </cell>
          <cell r="AP247">
            <v>43952</v>
          </cell>
          <cell r="AQ247">
            <v>84960</v>
          </cell>
          <cell r="AR247">
            <v>40265</v>
          </cell>
          <cell r="AS247">
            <v>42057</v>
          </cell>
          <cell r="AT247">
            <v>27196</v>
          </cell>
          <cell r="AU247">
            <v>48475</v>
          </cell>
          <cell r="AV247">
            <v>7292</v>
          </cell>
          <cell r="AW247">
            <v>11521</v>
          </cell>
          <cell r="AY247">
            <v>43952</v>
          </cell>
          <cell r="AZ247">
            <v>10259</v>
          </cell>
          <cell r="BA247">
            <v>5015</v>
          </cell>
          <cell r="BB247">
            <v>5677</v>
          </cell>
          <cell r="BC247">
            <v>5754</v>
          </cell>
          <cell r="BD247">
            <v>6855</v>
          </cell>
          <cell r="BE247">
            <v>1450</v>
          </cell>
          <cell r="BF247">
            <v>1894</v>
          </cell>
          <cell r="BZ247">
            <v>43952</v>
          </cell>
          <cell r="CA247">
            <v>114</v>
          </cell>
          <cell r="CB247">
            <v>89</v>
          </cell>
          <cell r="CC247">
            <v>87</v>
          </cell>
          <cell r="CD247">
            <v>90</v>
          </cell>
          <cell r="CE247">
            <v>202</v>
          </cell>
          <cell r="CF247">
            <v>190</v>
          </cell>
          <cell r="CG247">
            <v>82</v>
          </cell>
        </row>
        <row r="248">
          <cell r="A248">
            <v>43983</v>
          </cell>
          <cell r="B248">
            <v>246</v>
          </cell>
          <cell r="C248">
            <v>2028750.8045204456</v>
          </cell>
          <cell r="D248">
            <v>916345.62955680571</v>
          </cell>
          <cell r="E248">
            <v>629970.07372180093</v>
          </cell>
          <cell r="F248">
            <v>394612.49220094777</v>
          </cell>
          <cell r="G248">
            <v>1439685.1982310661</v>
          </cell>
          <cell r="H248">
            <v>115029.65371382292</v>
          </cell>
          <cell r="I248">
            <v>162934.14805511094</v>
          </cell>
          <cell r="V248">
            <v>43983</v>
          </cell>
          <cell r="W248">
            <v>814634.12244003825</v>
          </cell>
          <cell r="X248">
            <v>544793.25807175634</v>
          </cell>
          <cell r="Y248">
            <v>423069.91770957154</v>
          </cell>
          <cell r="Z248">
            <v>495540.70177863393</v>
          </cell>
          <cell r="AA248">
            <v>686655.18348475941</v>
          </cell>
          <cell r="AB248">
            <v>98595.884663983816</v>
          </cell>
          <cell r="AC248">
            <v>155905.9318512567</v>
          </cell>
          <cell r="AP248">
            <v>43983</v>
          </cell>
          <cell r="AQ248">
            <v>85007</v>
          </cell>
          <cell r="AR248">
            <v>40285</v>
          </cell>
          <cell r="AS248">
            <v>42143</v>
          </cell>
          <cell r="AT248">
            <v>27158</v>
          </cell>
          <cell r="AU248">
            <v>48548</v>
          </cell>
          <cell r="AV248">
            <v>7291</v>
          </cell>
          <cell r="AW248">
            <v>11493</v>
          </cell>
          <cell r="AY248">
            <v>43983</v>
          </cell>
          <cell r="AZ248">
            <v>10238</v>
          </cell>
          <cell r="BA248">
            <v>5007</v>
          </cell>
          <cell r="BB248">
            <v>5665</v>
          </cell>
          <cell r="BC248">
            <v>5741</v>
          </cell>
          <cell r="BD248">
            <v>6833</v>
          </cell>
          <cell r="BE248">
            <v>1446</v>
          </cell>
          <cell r="BF248">
            <v>1893</v>
          </cell>
          <cell r="BZ248">
            <v>43983</v>
          </cell>
          <cell r="CA248">
            <v>52</v>
          </cell>
          <cell r="CB248">
            <v>54</v>
          </cell>
          <cell r="CC248">
            <v>18</v>
          </cell>
          <cell r="CD248">
            <v>15</v>
          </cell>
          <cell r="CE248">
            <v>83</v>
          </cell>
          <cell r="CF248">
            <v>87</v>
          </cell>
          <cell r="CG248">
            <v>12</v>
          </cell>
        </row>
        <row r="249">
          <cell r="A249">
            <v>44013</v>
          </cell>
          <cell r="B249">
            <v>247</v>
          </cell>
          <cell r="C249">
            <v>1894269.1953492092</v>
          </cell>
          <cell r="D249">
            <v>790626.366942088</v>
          </cell>
          <cell r="E249">
            <v>568151.55311011756</v>
          </cell>
          <cell r="F249">
            <v>358303.88459858519</v>
          </cell>
          <cell r="G249">
            <v>1017064.7320019103</v>
          </cell>
          <cell r="H249">
            <v>68340.553412724068</v>
          </cell>
          <cell r="I249">
            <v>128059.71458536561</v>
          </cell>
          <cell r="V249">
            <v>44013</v>
          </cell>
          <cell r="W249">
            <v>917589.686845358</v>
          </cell>
          <cell r="X249">
            <v>610425.27824686561</v>
          </cell>
          <cell r="Y249">
            <v>448294.48435980728</v>
          </cell>
          <cell r="Z249">
            <v>556235.55054796906</v>
          </cell>
          <cell r="AA249">
            <v>611717.70706598565</v>
          </cell>
          <cell r="AB249">
            <v>83873.846307712083</v>
          </cell>
          <cell r="AC249">
            <v>169669.44662630223</v>
          </cell>
          <cell r="AP249">
            <v>44013</v>
          </cell>
          <cell r="AQ249">
            <v>85059</v>
          </cell>
          <cell r="AR249">
            <v>40315</v>
          </cell>
          <cell r="AS249">
            <v>42248</v>
          </cell>
          <cell r="AT249">
            <v>27137</v>
          </cell>
          <cell r="AU249">
            <v>48655</v>
          </cell>
          <cell r="AV249">
            <v>7274</v>
          </cell>
          <cell r="AW249">
            <v>11509</v>
          </cell>
          <cell r="AY249">
            <v>44013</v>
          </cell>
          <cell r="AZ249">
            <v>10217</v>
          </cell>
          <cell r="BA249">
            <v>5008</v>
          </cell>
          <cell r="BB249">
            <v>5668</v>
          </cell>
          <cell r="BC249">
            <v>5732</v>
          </cell>
          <cell r="BD249">
            <v>6841</v>
          </cell>
          <cell r="BE249">
            <v>1444</v>
          </cell>
          <cell r="BF249">
            <v>1894</v>
          </cell>
          <cell r="BZ249">
            <v>44013</v>
          </cell>
          <cell r="CA249">
            <v>12</v>
          </cell>
          <cell r="CB249">
            <v>3</v>
          </cell>
          <cell r="CC249">
            <v>0</v>
          </cell>
          <cell r="CD249">
            <v>0</v>
          </cell>
          <cell r="CE249">
            <v>9</v>
          </cell>
          <cell r="CF249">
            <v>5</v>
          </cell>
          <cell r="CG249">
            <v>0</v>
          </cell>
        </row>
        <row r="250">
          <cell r="A250">
            <v>44044</v>
          </cell>
          <cell r="B250">
            <v>248</v>
          </cell>
          <cell r="C250">
            <v>1661925.2063389821</v>
          </cell>
          <cell r="D250">
            <v>674803.34466247715</v>
          </cell>
          <cell r="E250">
            <v>565465.14672903996</v>
          </cell>
          <cell r="F250">
            <v>335078.3022695008</v>
          </cell>
          <cell r="G250">
            <v>1000488.2528081267</v>
          </cell>
          <cell r="H250">
            <v>60203.688367171664</v>
          </cell>
          <cell r="I250">
            <v>124877.05882470155</v>
          </cell>
          <cell r="V250">
            <v>44044</v>
          </cell>
          <cell r="W250">
            <v>1020672.2994827763</v>
          </cell>
          <cell r="X250">
            <v>657401.80069803493</v>
          </cell>
          <cell r="Y250">
            <v>549885.41416358156</v>
          </cell>
          <cell r="Z250">
            <v>633903.48565560719</v>
          </cell>
          <cell r="AA250">
            <v>632030.21719794872</v>
          </cell>
          <cell r="AB250">
            <v>96182.318358337914</v>
          </cell>
          <cell r="AC250">
            <v>168960.46444371343</v>
          </cell>
          <cell r="AP250">
            <v>44044</v>
          </cell>
          <cell r="AQ250">
            <v>85098</v>
          </cell>
          <cell r="AR250">
            <v>40332</v>
          </cell>
          <cell r="AS250">
            <v>42399</v>
          </cell>
          <cell r="AT250">
            <v>27105</v>
          </cell>
          <cell r="AU250">
            <v>48777</v>
          </cell>
          <cell r="AV250">
            <v>7264</v>
          </cell>
          <cell r="AW250">
            <v>11507</v>
          </cell>
          <cell r="AY250">
            <v>44044</v>
          </cell>
          <cell r="AZ250">
            <v>10217</v>
          </cell>
          <cell r="BA250">
            <v>5008</v>
          </cell>
          <cell r="BB250">
            <v>5662</v>
          </cell>
          <cell r="BC250">
            <v>5726</v>
          </cell>
          <cell r="BD250">
            <v>6853</v>
          </cell>
          <cell r="BE250">
            <v>1446</v>
          </cell>
          <cell r="BF250">
            <v>1894</v>
          </cell>
          <cell r="BZ250">
            <v>44044</v>
          </cell>
          <cell r="CA250">
            <v>6</v>
          </cell>
          <cell r="CB250">
            <v>1</v>
          </cell>
          <cell r="CC250">
            <v>0</v>
          </cell>
          <cell r="CD250">
            <v>0</v>
          </cell>
          <cell r="CE250">
            <v>2</v>
          </cell>
          <cell r="CF250">
            <v>9</v>
          </cell>
          <cell r="CG250">
            <v>0</v>
          </cell>
        </row>
        <row r="251">
          <cell r="A251">
            <v>44075</v>
          </cell>
          <cell r="B251">
            <v>249</v>
          </cell>
          <cell r="C251">
            <v>1801149.8433192696</v>
          </cell>
          <cell r="D251">
            <v>740129.17715568701</v>
          </cell>
          <cell r="E251">
            <v>587044.63946847187</v>
          </cell>
          <cell r="F251">
            <v>380871.34005657153</v>
          </cell>
          <cell r="G251">
            <v>1090892.4616826489</v>
          </cell>
          <cell r="H251">
            <v>86185.627369957772</v>
          </cell>
          <cell r="I251">
            <v>150215.91094739345</v>
          </cell>
          <cell r="V251">
            <v>44075</v>
          </cell>
          <cell r="W251">
            <v>1041203.7255115212</v>
          </cell>
          <cell r="X251">
            <v>682689.55223481031</v>
          </cell>
          <cell r="Y251">
            <v>588435.89011245978</v>
          </cell>
          <cell r="Z251">
            <v>770521.8321412087</v>
          </cell>
          <cell r="AA251">
            <v>709704.22545634175</v>
          </cell>
          <cell r="AB251">
            <v>109363.08458257528</v>
          </cell>
          <cell r="AC251">
            <v>194455.68996108294</v>
          </cell>
          <cell r="AP251">
            <v>44075</v>
          </cell>
          <cell r="AQ251">
            <v>85187</v>
          </cell>
          <cell r="AR251">
            <v>40418</v>
          </cell>
          <cell r="AS251">
            <v>42547</v>
          </cell>
          <cell r="AT251">
            <v>27169</v>
          </cell>
          <cell r="AU251">
            <v>48913</v>
          </cell>
          <cell r="AV251">
            <v>7283</v>
          </cell>
          <cell r="AW251">
            <v>11521</v>
          </cell>
          <cell r="AY251">
            <v>44075</v>
          </cell>
          <cell r="AZ251">
            <v>10219</v>
          </cell>
          <cell r="BA251">
            <v>5007</v>
          </cell>
          <cell r="BB251">
            <v>5666</v>
          </cell>
          <cell r="BC251">
            <v>5725</v>
          </cell>
          <cell r="BD251">
            <v>6858</v>
          </cell>
          <cell r="BE251">
            <v>1447</v>
          </cell>
          <cell r="BF251">
            <v>1896</v>
          </cell>
          <cell r="BZ251">
            <v>44075</v>
          </cell>
          <cell r="CA251">
            <v>15</v>
          </cell>
          <cell r="CB251">
            <v>6</v>
          </cell>
          <cell r="CC251">
            <v>2</v>
          </cell>
          <cell r="CD251">
            <v>17</v>
          </cell>
          <cell r="CE251">
            <v>54</v>
          </cell>
          <cell r="CF251">
            <v>71</v>
          </cell>
          <cell r="CG251">
            <v>7</v>
          </cell>
        </row>
        <row r="252">
          <cell r="A252">
            <v>44105</v>
          </cell>
          <cell r="B252">
            <v>250</v>
          </cell>
          <cell r="C252">
            <v>4307495.9690045584</v>
          </cell>
          <cell r="D252">
            <v>1854806.7093097845</v>
          </cell>
          <cell r="E252">
            <v>1199190.6471502041</v>
          </cell>
          <cell r="F252">
            <v>885657.67453545355</v>
          </cell>
          <cell r="G252">
            <v>2515894.2540160464</v>
          </cell>
          <cell r="H252">
            <v>243512.86372963007</v>
          </cell>
          <cell r="I252">
            <v>308859.88225432357</v>
          </cell>
          <cell r="V252">
            <v>44105</v>
          </cell>
          <cell r="W252">
            <v>2364591.8715956374</v>
          </cell>
          <cell r="X252">
            <v>1493877.2669472506</v>
          </cell>
          <cell r="Y252">
            <v>1238390.1196928383</v>
          </cell>
          <cell r="Z252">
            <v>1920504.7417642737</v>
          </cell>
          <cell r="AA252">
            <v>1491061.2173791982</v>
          </cell>
          <cell r="AB252">
            <v>253609.08219260554</v>
          </cell>
          <cell r="AC252">
            <v>375447.70042819623</v>
          </cell>
          <cell r="AP252">
            <v>44105</v>
          </cell>
          <cell r="AQ252">
            <v>85490</v>
          </cell>
          <cell r="AR252">
            <v>40562</v>
          </cell>
          <cell r="AS252">
            <v>42879</v>
          </cell>
          <cell r="AT252">
            <v>27458</v>
          </cell>
          <cell r="AU252">
            <v>49171</v>
          </cell>
          <cell r="AV252">
            <v>7350</v>
          </cell>
          <cell r="AW252">
            <v>11648</v>
          </cell>
          <cell r="AY252">
            <v>44105</v>
          </cell>
          <cell r="AZ252">
            <v>10289</v>
          </cell>
          <cell r="BA252">
            <v>5020</v>
          </cell>
          <cell r="BB252">
            <v>5712</v>
          </cell>
          <cell r="BC252">
            <v>5768</v>
          </cell>
          <cell r="BD252">
            <v>6909</v>
          </cell>
          <cell r="BE252">
            <v>1458</v>
          </cell>
          <cell r="BF252">
            <v>1912</v>
          </cell>
          <cell r="BZ252">
            <v>44105</v>
          </cell>
          <cell r="CA252">
            <v>264</v>
          </cell>
          <cell r="CB252">
            <v>168</v>
          </cell>
          <cell r="CC252">
            <v>241</v>
          </cell>
          <cell r="CD252">
            <v>296</v>
          </cell>
          <cell r="CE252">
            <v>299</v>
          </cell>
          <cell r="CF252">
            <v>360</v>
          </cell>
          <cell r="CG252">
            <v>255</v>
          </cell>
        </row>
        <row r="253">
          <cell r="A253">
            <v>44136</v>
          </cell>
          <cell r="B253">
            <v>251</v>
          </cell>
          <cell r="C253">
            <v>8181398.8841023538</v>
          </cell>
          <cell r="D253">
            <v>3730397.4627784849</v>
          </cell>
          <cell r="E253">
            <v>2880846.6325855022</v>
          </cell>
          <cell r="F253">
            <v>2150701.0205336595</v>
          </cell>
          <cell r="G253">
            <v>4745348.7740190271</v>
          </cell>
          <cell r="H253">
            <v>677306.41396416095</v>
          </cell>
          <cell r="I253">
            <v>879295.81201681122</v>
          </cell>
          <cell r="V253">
            <v>44136</v>
          </cell>
          <cell r="W253">
            <v>3053915.572514825</v>
          </cell>
          <cell r="X253">
            <v>1862064.50329389</v>
          </cell>
          <cell r="Y253">
            <v>1776392.0413808092</v>
          </cell>
          <cell r="Z253">
            <v>2452805.8828104758</v>
          </cell>
          <cell r="AA253">
            <v>2412536.8462450458</v>
          </cell>
          <cell r="AB253">
            <v>537275.34952701209</v>
          </cell>
          <cell r="AC253">
            <v>801257.8042279419</v>
          </cell>
          <cell r="AP253">
            <v>44136</v>
          </cell>
          <cell r="AQ253">
            <v>85667</v>
          </cell>
          <cell r="AR253">
            <v>40689</v>
          </cell>
          <cell r="AS253">
            <v>43048</v>
          </cell>
          <cell r="AT253">
            <v>27550</v>
          </cell>
          <cell r="AU253">
            <v>49357</v>
          </cell>
          <cell r="AV253">
            <v>7369</v>
          </cell>
          <cell r="AW253">
            <v>11696</v>
          </cell>
          <cell r="AY253">
            <v>44136</v>
          </cell>
          <cell r="AZ253">
            <v>10329</v>
          </cell>
          <cell r="BA253">
            <v>5036</v>
          </cell>
          <cell r="BB253">
            <v>5735</v>
          </cell>
          <cell r="BC253">
            <v>5786</v>
          </cell>
          <cell r="BD253">
            <v>6942</v>
          </cell>
          <cell r="BE253">
            <v>1466</v>
          </cell>
          <cell r="BF253">
            <v>1917</v>
          </cell>
          <cell r="BZ253">
            <v>44136</v>
          </cell>
          <cell r="CA253">
            <v>462</v>
          </cell>
          <cell r="CB253">
            <v>419</v>
          </cell>
          <cell r="CC253">
            <v>531</v>
          </cell>
          <cell r="CD253">
            <v>641</v>
          </cell>
          <cell r="CE253">
            <v>584</v>
          </cell>
          <cell r="CF253">
            <v>682</v>
          </cell>
          <cell r="CG253">
            <v>545</v>
          </cell>
        </row>
        <row r="254">
          <cell r="A254">
            <v>44166</v>
          </cell>
          <cell r="B254">
            <v>252</v>
          </cell>
          <cell r="C254">
            <v>8417368.2711742893</v>
          </cell>
          <cell r="D254">
            <v>3836665.0665905508</v>
          </cell>
          <cell r="E254">
            <v>4028329.2072702367</v>
          </cell>
          <cell r="F254">
            <v>3039938.4549649223</v>
          </cell>
          <cell r="G254">
            <v>5947574.4610839151</v>
          </cell>
          <cell r="H254">
            <v>833780.99633869773</v>
          </cell>
          <cell r="I254">
            <v>1167363.5425773873</v>
          </cell>
          <cell r="V254">
            <v>44166</v>
          </cell>
          <cell r="W254">
            <v>3948811.7019161656</v>
          </cell>
          <cell r="X254">
            <v>2418528.226076358</v>
          </cell>
          <cell r="Y254">
            <v>2914904.8969452227</v>
          </cell>
          <cell r="Z254">
            <v>3668971.1750622536</v>
          </cell>
          <cell r="AA254">
            <v>3233027.6794445459</v>
          </cell>
          <cell r="AB254">
            <v>717493.38936271379</v>
          </cell>
          <cell r="AC254">
            <v>979356.93119274045</v>
          </cell>
          <cell r="AP254">
            <v>44166</v>
          </cell>
          <cell r="AQ254">
            <v>85775</v>
          </cell>
          <cell r="AR254">
            <v>40776</v>
          </cell>
          <cell r="AS254">
            <v>43249</v>
          </cell>
          <cell r="AT254">
            <v>27605</v>
          </cell>
          <cell r="AU254">
            <v>49512</v>
          </cell>
          <cell r="AV254">
            <v>7385</v>
          </cell>
          <cell r="AW254">
            <v>11731</v>
          </cell>
          <cell r="AY254">
            <v>44166</v>
          </cell>
          <cell r="AZ254">
            <v>10364</v>
          </cell>
          <cell r="BA254">
            <v>5047</v>
          </cell>
          <cell r="BB254">
            <v>5768</v>
          </cell>
          <cell r="BC254">
            <v>5803</v>
          </cell>
          <cell r="BD254">
            <v>6963</v>
          </cell>
          <cell r="BE254">
            <v>1467</v>
          </cell>
          <cell r="BF254">
            <v>1921</v>
          </cell>
          <cell r="BZ254">
            <v>44166</v>
          </cell>
          <cell r="CA254">
            <v>559</v>
          </cell>
          <cell r="CB254">
            <v>496</v>
          </cell>
          <cell r="CC254">
            <v>752</v>
          </cell>
          <cell r="CD254">
            <v>836</v>
          </cell>
          <cell r="CE254">
            <v>740</v>
          </cell>
          <cell r="CF254">
            <v>911</v>
          </cell>
          <cell r="CG254">
            <v>741</v>
          </cell>
        </row>
        <row r="255">
          <cell r="A255">
            <v>44197</v>
          </cell>
          <cell r="B255">
            <v>253</v>
          </cell>
          <cell r="C255">
            <v>8419157.254041506</v>
          </cell>
          <cell r="D255">
            <v>3836306.4393638624</v>
          </cell>
          <cell r="E255">
            <v>3865024.6935182442</v>
          </cell>
          <cell r="F255">
            <v>3011374.6130763874</v>
          </cell>
          <cell r="G255">
            <v>5712855.7080333699</v>
          </cell>
          <cell r="H255">
            <v>822325.80351067707</v>
          </cell>
          <cell r="I255">
            <v>1114637.4884559535</v>
          </cell>
          <cell r="V255">
            <v>44197</v>
          </cell>
          <cell r="W255">
            <v>3820777.2307795417</v>
          </cell>
          <cell r="X255">
            <v>2279831.7945269099</v>
          </cell>
          <cell r="Y255">
            <v>2739382.6871080687</v>
          </cell>
          <cell r="Z255">
            <v>3695361.2875854797</v>
          </cell>
          <cell r="AA255">
            <v>2835093.9979497204</v>
          </cell>
          <cell r="AB255">
            <v>676488.42512556259</v>
          </cell>
          <cell r="AC255">
            <v>866235.57692471705</v>
          </cell>
          <cell r="AP255">
            <v>44197</v>
          </cell>
          <cell r="AQ255">
            <v>85878</v>
          </cell>
          <cell r="AR255">
            <v>40846</v>
          </cell>
          <cell r="AS255">
            <v>43393</v>
          </cell>
          <cell r="AT255">
            <v>27630</v>
          </cell>
          <cell r="AU255">
            <v>49621</v>
          </cell>
          <cell r="AV255">
            <v>7394</v>
          </cell>
          <cell r="AW255">
            <v>11757</v>
          </cell>
          <cell r="AY255">
            <v>44197</v>
          </cell>
          <cell r="AZ255">
            <v>10378</v>
          </cell>
          <cell r="BA255">
            <v>5065</v>
          </cell>
          <cell r="BB255">
            <v>5787</v>
          </cell>
          <cell r="BC255">
            <v>5813</v>
          </cell>
          <cell r="BD255">
            <v>6975</v>
          </cell>
          <cell r="BE255">
            <v>1470</v>
          </cell>
          <cell r="BF255">
            <v>1926</v>
          </cell>
          <cell r="BZ255">
            <v>44197</v>
          </cell>
          <cell r="CA255">
            <v>528</v>
          </cell>
          <cell r="CB255">
            <v>516.5</v>
          </cell>
          <cell r="CC255">
            <v>626</v>
          </cell>
          <cell r="CD255">
            <v>742</v>
          </cell>
          <cell r="CE255">
            <v>731</v>
          </cell>
          <cell r="CF255">
            <v>819</v>
          </cell>
          <cell r="CG255">
            <v>625.5</v>
          </cell>
        </row>
        <row r="256">
          <cell r="A256">
            <v>44228</v>
          </cell>
          <cell r="B256">
            <v>254</v>
          </cell>
          <cell r="C256">
            <v>8838670.1988722943</v>
          </cell>
          <cell r="D256">
            <v>4035679.4194018515</v>
          </cell>
          <cell r="E256">
            <v>3945072.6397542004</v>
          </cell>
          <cell r="F256">
            <v>2805874.7419716539</v>
          </cell>
          <cell r="G256">
            <v>5591507.7025377322</v>
          </cell>
          <cell r="H256">
            <v>715131.97978989535</v>
          </cell>
          <cell r="I256">
            <v>1021899.3176723722</v>
          </cell>
          <cell r="V256">
            <v>44228</v>
          </cell>
          <cell r="W256">
            <v>4071526.6090568923</v>
          </cell>
          <cell r="X256">
            <v>2388513.4612402874</v>
          </cell>
          <cell r="Y256">
            <v>2813435.0522950939</v>
          </cell>
          <cell r="Z256">
            <v>3446800.8774077259</v>
          </cell>
          <cell r="AA256">
            <v>3044755.1157786688</v>
          </cell>
          <cell r="AB256">
            <v>623953.85255440488</v>
          </cell>
          <cell r="AC256">
            <v>863618.03166692646</v>
          </cell>
          <cell r="AP256">
            <v>44228</v>
          </cell>
          <cell r="AQ256">
            <v>85954</v>
          </cell>
          <cell r="AR256">
            <v>40917</v>
          </cell>
          <cell r="AS256">
            <v>43507</v>
          </cell>
          <cell r="AT256">
            <v>27668</v>
          </cell>
          <cell r="AU256">
            <v>49748</v>
          </cell>
          <cell r="AV256">
            <v>7399</v>
          </cell>
          <cell r="AW256">
            <v>11789</v>
          </cell>
          <cell r="AY256">
            <v>44228</v>
          </cell>
          <cell r="AZ256">
            <v>10390</v>
          </cell>
          <cell r="BA256">
            <v>5065</v>
          </cell>
          <cell r="BB256">
            <v>5798</v>
          </cell>
          <cell r="BC256">
            <v>5828</v>
          </cell>
          <cell r="BD256">
            <v>6981</v>
          </cell>
          <cell r="BE256">
            <v>1470</v>
          </cell>
          <cell r="BF256">
            <v>1922</v>
          </cell>
          <cell r="BZ256">
            <v>44228</v>
          </cell>
          <cell r="CA256">
            <v>599</v>
          </cell>
          <cell r="CB256">
            <v>524</v>
          </cell>
          <cell r="CC256">
            <v>706</v>
          </cell>
          <cell r="CD256">
            <v>705.5</v>
          </cell>
          <cell r="CE256">
            <v>703</v>
          </cell>
          <cell r="CF256">
            <v>818</v>
          </cell>
          <cell r="CG256">
            <v>700.5</v>
          </cell>
        </row>
        <row r="257">
          <cell r="A257">
            <v>44256</v>
          </cell>
          <cell r="B257">
            <v>255</v>
          </cell>
          <cell r="C257">
            <v>6767790.7500057425</v>
          </cell>
          <cell r="D257">
            <v>3042691.4840746615</v>
          </cell>
          <cell r="E257">
            <v>2977172.1090265084</v>
          </cell>
          <cell r="F257">
            <v>2081940.6568930876</v>
          </cell>
          <cell r="G257">
            <v>3925402.092141727</v>
          </cell>
          <cell r="H257">
            <v>486421.2394361808</v>
          </cell>
          <cell r="I257">
            <v>715854.66842209199</v>
          </cell>
          <cell r="V257">
            <v>44256</v>
          </cell>
          <cell r="W257">
            <v>3289438.6136183236</v>
          </cell>
          <cell r="X257">
            <v>1919484.2799599909</v>
          </cell>
          <cell r="Y257">
            <v>2155578.4770646929</v>
          </cell>
          <cell r="Z257">
            <v>2517589.6293569924</v>
          </cell>
          <cell r="AA257">
            <v>2255852.590532586</v>
          </cell>
          <cell r="AB257">
            <v>433697.60368150158</v>
          </cell>
          <cell r="AC257">
            <v>613741.80578591267</v>
          </cell>
          <cell r="AP257">
            <v>44256</v>
          </cell>
          <cell r="AQ257">
            <v>86008</v>
          </cell>
          <cell r="AR257">
            <v>40957</v>
          </cell>
          <cell r="AS257">
            <v>43648</v>
          </cell>
          <cell r="AT257">
            <v>27667</v>
          </cell>
          <cell r="AU257">
            <v>49885</v>
          </cell>
          <cell r="AV257">
            <v>7404</v>
          </cell>
          <cell r="AW257">
            <v>11807</v>
          </cell>
          <cell r="AY257">
            <v>44256</v>
          </cell>
          <cell r="AZ257">
            <v>10394</v>
          </cell>
          <cell r="BA257">
            <v>5065</v>
          </cell>
          <cell r="BB257">
            <v>5793</v>
          </cell>
          <cell r="BC257">
            <v>5808</v>
          </cell>
          <cell r="BD257">
            <v>6988</v>
          </cell>
          <cell r="BE257">
            <v>1469</v>
          </cell>
          <cell r="BF257">
            <v>1922</v>
          </cell>
          <cell r="BZ257">
            <v>44256</v>
          </cell>
          <cell r="CA257">
            <v>470.5</v>
          </cell>
          <cell r="CB257">
            <v>508.5</v>
          </cell>
          <cell r="CC257">
            <v>442</v>
          </cell>
          <cell r="CD257">
            <v>499.5</v>
          </cell>
          <cell r="CE257">
            <v>624.5</v>
          </cell>
          <cell r="CF257">
            <v>630.5</v>
          </cell>
          <cell r="CG257">
            <v>453.5</v>
          </cell>
        </row>
        <row r="258">
          <cell r="A258">
            <v>44287</v>
          </cell>
          <cell r="B258">
            <v>256</v>
          </cell>
          <cell r="C258">
            <v>4022639.9021823979</v>
          </cell>
          <cell r="D258">
            <v>1944417.6449319685</v>
          </cell>
          <cell r="E258">
            <v>1392370.0716475197</v>
          </cell>
          <cell r="F258">
            <v>1009356.3812381139</v>
          </cell>
          <cell r="G258">
            <v>2626067.5003485582</v>
          </cell>
          <cell r="H258">
            <v>283025.37367603462</v>
          </cell>
          <cell r="I258">
            <v>425696.12597540719</v>
          </cell>
          <cell r="V258">
            <v>44287</v>
          </cell>
          <cell r="W258">
            <v>1914090.7609468009</v>
          </cell>
          <cell r="X258">
            <v>1199432.189255333</v>
          </cell>
          <cell r="Y258">
            <v>992852.95308413194</v>
          </cell>
          <cell r="Z258">
            <v>1227710.0967137339</v>
          </cell>
          <cell r="AA258">
            <v>1391740.0978811544</v>
          </cell>
          <cell r="AB258">
            <v>225766.50187560247</v>
          </cell>
          <cell r="AC258">
            <v>343571.4002432432</v>
          </cell>
          <cell r="AP258">
            <v>44287</v>
          </cell>
          <cell r="AQ258">
            <v>86027</v>
          </cell>
          <cell r="AR258">
            <v>40991</v>
          </cell>
          <cell r="AS258">
            <v>43717</v>
          </cell>
          <cell r="AT258">
            <v>27602</v>
          </cell>
          <cell r="AU258">
            <v>49992</v>
          </cell>
          <cell r="AV258">
            <v>7398</v>
          </cell>
          <cell r="AW258">
            <v>11796</v>
          </cell>
          <cell r="AY258">
            <v>44287</v>
          </cell>
          <cell r="AZ258">
            <v>10398</v>
          </cell>
          <cell r="BA258">
            <v>5062</v>
          </cell>
          <cell r="BB258">
            <v>5788</v>
          </cell>
          <cell r="BC258">
            <v>5795</v>
          </cell>
          <cell r="BD258">
            <v>6978</v>
          </cell>
          <cell r="BE258">
            <v>1464</v>
          </cell>
          <cell r="BF258">
            <v>1923</v>
          </cell>
          <cell r="BZ258">
            <v>44287</v>
          </cell>
          <cell r="CA258">
            <v>279</v>
          </cell>
          <cell r="CB258">
            <v>344</v>
          </cell>
          <cell r="CC258">
            <v>237.5</v>
          </cell>
          <cell r="CD258">
            <v>274</v>
          </cell>
          <cell r="CE258">
            <v>401</v>
          </cell>
          <cell r="CF258">
            <v>472.5</v>
          </cell>
          <cell r="CG258">
            <v>283</v>
          </cell>
        </row>
        <row r="259">
          <cell r="A259">
            <v>44317</v>
          </cell>
          <cell r="B259">
            <v>257</v>
          </cell>
          <cell r="C259">
            <v>2668352.8949731588</v>
          </cell>
          <cell r="D259">
            <v>1209473.8643805473</v>
          </cell>
          <cell r="E259">
            <v>835472.87857620395</v>
          </cell>
          <cell r="F259">
            <v>583581.36207009002</v>
          </cell>
          <cell r="G259">
            <v>1919843.7603167666</v>
          </cell>
          <cell r="H259">
            <v>169286.05313587215</v>
          </cell>
          <cell r="I259">
            <v>243929.18654736126</v>
          </cell>
          <cell r="V259">
            <v>44317</v>
          </cell>
          <cell r="W259">
            <v>1518293.5358363644</v>
          </cell>
          <cell r="X259">
            <v>899998.81539863977</v>
          </cell>
          <cell r="Y259">
            <v>783841.9490147446</v>
          </cell>
          <cell r="Z259">
            <v>915361.69975025125</v>
          </cell>
          <cell r="AA259">
            <v>1161110.9440981222</v>
          </cell>
          <cell r="AB259">
            <v>161645.5485856836</v>
          </cell>
          <cell r="AC259">
            <v>264058.5073161943</v>
          </cell>
          <cell r="AP259">
            <v>44317</v>
          </cell>
          <cell r="AQ259">
            <v>86061</v>
          </cell>
          <cell r="AR259">
            <v>41027</v>
          </cell>
          <cell r="AS259">
            <v>43765</v>
          </cell>
          <cell r="AT259">
            <v>27546</v>
          </cell>
          <cell r="AU259">
            <v>50072</v>
          </cell>
          <cell r="AV259">
            <v>7377</v>
          </cell>
          <cell r="AW259">
            <v>11778</v>
          </cell>
          <cell r="AY259">
            <v>44317</v>
          </cell>
          <cell r="AZ259">
            <v>10429</v>
          </cell>
          <cell r="BA259">
            <v>5061</v>
          </cell>
          <cell r="BB259">
            <v>5780</v>
          </cell>
          <cell r="BC259">
            <v>5774</v>
          </cell>
          <cell r="BD259">
            <v>6966</v>
          </cell>
          <cell r="BE259">
            <v>1457</v>
          </cell>
          <cell r="BF259">
            <v>1922</v>
          </cell>
          <cell r="BZ259">
            <v>44317</v>
          </cell>
          <cell r="CA259">
            <v>158.5</v>
          </cell>
          <cell r="CB259">
            <v>242.5</v>
          </cell>
          <cell r="CC259">
            <v>73.5</v>
          </cell>
          <cell r="CD259">
            <v>90</v>
          </cell>
          <cell r="CE259">
            <v>201</v>
          </cell>
          <cell r="CF259">
            <v>279</v>
          </cell>
          <cell r="CG259">
            <v>102.5</v>
          </cell>
        </row>
        <row r="260">
          <cell r="A260">
            <v>44348</v>
          </cell>
          <cell r="B260">
            <v>258</v>
          </cell>
          <cell r="C260">
            <v>1628497.9282399565</v>
          </cell>
          <cell r="D260">
            <v>773770.32819210039</v>
          </cell>
          <cell r="E260">
            <v>459797.16189977789</v>
          </cell>
          <cell r="F260">
            <v>298432.18166816491</v>
          </cell>
          <cell r="G260">
            <v>1115123.1562714723</v>
          </cell>
          <cell r="H260">
            <v>84819.739077612932</v>
          </cell>
          <cell r="I260">
            <v>116973.10465091465</v>
          </cell>
          <cell r="V260">
            <v>44348</v>
          </cell>
          <cell r="W260">
            <v>845629.85965872125</v>
          </cell>
          <cell r="X260">
            <v>551529.32014960633</v>
          </cell>
          <cell r="Y260">
            <v>443623.31549345131</v>
          </cell>
          <cell r="Z260">
            <v>507223.50469822111</v>
          </cell>
          <cell r="AA260">
            <v>656513.72135719203</v>
          </cell>
          <cell r="AB260">
            <v>82795.281914498104</v>
          </cell>
          <cell r="AC260">
            <v>159277.9967283099</v>
          </cell>
          <cell r="AP260">
            <v>44348</v>
          </cell>
          <cell r="AQ260">
            <v>85998</v>
          </cell>
          <cell r="AR260">
            <v>41016</v>
          </cell>
          <cell r="AS260">
            <v>43818</v>
          </cell>
          <cell r="AT260">
            <v>27500</v>
          </cell>
          <cell r="AU260">
            <v>50151</v>
          </cell>
          <cell r="AV260">
            <v>7362</v>
          </cell>
          <cell r="AW260">
            <v>11754</v>
          </cell>
          <cell r="AY260">
            <v>44348</v>
          </cell>
          <cell r="AZ260">
            <v>10432</v>
          </cell>
          <cell r="BA260">
            <v>5062</v>
          </cell>
          <cell r="BB260">
            <v>5781</v>
          </cell>
          <cell r="BC260">
            <v>5768</v>
          </cell>
          <cell r="BD260">
            <v>6940</v>
          </cell>
          <cell r="BE260">
            <v>1450</v>
          </cell>
          <cell r="BF260">
            <v>1918</v>
          </cell>
          <cell r="BZ260">
            <v>44348</v>
          </cell>
          <cell r="CA260">
            <v>32.5</v>
          </cell>
          <cell r="CB260">
            <v>44.5</v>
          </cell>
          <cell r="CC260">
            <v>9.5</v>
          </cell>
          <cell r="CD260">
            <v>14.5</v>
          </cell>
          <cell r="CE260">
            <v>65.5</v>
          </cell>
          <cell r="CF260">
            <v>37.5</v>
          </cell>
          <cell r="CG260">
            <v>23.5</v>
          </cell>
        </row>
        <row r="261">
          <cell r="A261">
            <v>44378</v>
          </cell>
          <cell r="B261">
            <v>259</v>
          </cell>
          <cell r="C261">
            <v>1991878.3302022084</v>
          </cell>
          <cell r="D261">
            <v>863300.81344371941</v>
          </cell>
          <cell r="E261">
            <v>693900.45960480871</v>
          </cell>
          <cell r="F261">
            <v>397938.39674926351</v>
          </cell>
          <cell r="G261">
            <v>1241650.5722937626</v>
          </cell>
          <cell r="H261">
            <v>70895.765722505646</v>
          </cell>
          <cell r="I261">
            <v>143129.6619837317</v>
          </cell>
          <cell r="V261">
            <v>44378</v>
          </cell>
          <cell r="W261">
            <v>1271176.8487893955</v>
          </cell>
          <cell r="X261">
            <v>842116.99160616333</v>
          </cell>
          <cell r="Y261">
            <v>737863.3249682961</v>
          </cell>
          <cell r="Z261">
            <v>832014.83463614504</v>
          </cell>
          <cell r="AA261">
            <v>838625.23478249309</v>
          </cell>
          <cell r="AB261">
            <v>105726.86999864895</v>
          </cell>
          <cell r="AC261">
            <v>236077.89521885791</v>
          </cell>
          <cell r="AP261">
            <v>44378</v>
          </cell>
          <cell r="AQ261">
            <v>85975</v>
          </cell>
          <cell r="AR261">
            <v>41037</v>
          </cell>
          <cell r="AS261">
            <v>43854</v>
          </cell>
          <cell r="AT261">
            <v>27442</v>
          </cell>
          <cell r="AU261">
            <v>50232</v>
          </cell>
          <cell r="AV261">
            <v>7345</v>
          </cell>
          <cell r="AW261">
            <v>11767</v>
          </cell>
          <cell r="AY261">
            <v>44378</v>
          </cell>
          <cell r="AZ261">
            <v>10437</v>
          </cell>
          <cell r="BA261">
            <v>5053</v>
          </cell>
          <cell r="BB261">
            <v>5783</v>
          </cell>
          <cell r="BC261">
            <v>5763</v>
          </cell>
          <cell r="BD261">
            <v>6938</v>
          </cell>
          <cell r="BE261">
            <v>1446</v>
          </cell>
          <cell r="BF261">
            <v>1910</v>
          </cell>
          <cell r="BZ261">
            <v>44378</v>
          </cell>
          <cell r="CA261">
            <v>0</v>
          </cell>
          <cell r="CB261">
            <v>2.5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</row>
        <row r="262">
          <cell r="A262">
            <v>44409</v>
          </cell>
          <cell r="B262">
            <v>260</v>
          </cell>
          <cell r="C262">
            <v>1389658.6987336497</v>
          </cell>
          <cell r="D262">
            <v>587357.63612965005</v>
          </cell>
          <cell r="E262">
            <v>470907.14059317013</v>
          </cell>
          <cell r="F262">
            <v>287445.52454353013</v>
          </cell>
          <cell r="G262">
            <v>828019</v>
          </cell>
          <cell r="H262">
            <v>49465</v>
          </cell>
          <cell r="I262">
            <v>108114</v>
          </cell>
          <cell r="V262">
            <v>44409</v>
          </cell>
          <cell r="W262">
            <v>928732.44646688271</v>
          </cell>
          <cell r="X262">
            <v>617585.34037386428</v>
          </cell>
          <cell r="Y262">
            <v>552616.09590844926</v>
          </cell>
          <cell r="Z262">
            <v>637180.11725080374</v>
          </cell>
          <cell r="AA262">
            <v>594076.10233954038</v>
          </cell>
          <cell r="AB262">
            <v>84093.718308943557</v>
          </cell>
          <cell r="AC262">
            <v>195559.17935151613</v>
          </cell>
          <cell r="AP262">
            <v>44409</v>
          </cell>
          <cell r="AQ262">
            <v>85999</v>
          </cell>
          <cell r="AR262">
            <v>41112</v>
          </cell>
          <cell r="AS262">
            <v>43915</v>
          </cell>
          <cell r="AT262">
            <v>27455</v>
          </cell>
          <cell r="AU262">
            <v>50358</v>
          </cell>
          <cell r="AV262">
            <v>7319</v>
          </cell>
          <cell r="AW262">
            <v>11737</v>
          </cell>
          <cell r="AY262">
            <v>44409</v>
          </cell>
          <cell r="AZ262">
            <v>10430</v>
          </cell>
          <cell r="BA262">
            <v>5054</v>
          </cell>
          <cell r="BB262">
            <v>5785</v>
          </cell>
          <cell r="BC262">
            <v>5760</v>
          </cell>
          <cell r="BD262">
            <v>6934</v>
          </cell>
          <cell r="BE262">
            <v>1444</v>
          </cell>
          <cell r="BF262">
            <v>1908</v>
          </cell>
          <cell r="BZ262">
            <v>44409</v>
          </cell>
          <cell r="CA262">
            <v>9</v>
          </cell>
          <cell r="CB262">
            <v>3.5</v>
          </cell>
          <cell r="CC262">
            <v>0</v>
          </cell>
          <cell r="CD262">
            <v>0.5</v>
          </cell>
          <cell r="CE262">
            <v>13</v>
          </cell>
          <cell r="CF262">
            <v>23</v>
          </cell>
          <cell r="CG262">
            <v>0</v>
          </cell>
        </row>
        <row r="263">
          <cell r="A263">
            <v>44440</v>
          </cell>
          <cell r="B263">
            <v>261</v>
          </cell>
          <cell r="C263">
            <v>2051320.3363501648</v>
          </cell>
          <cell r="D263">
            <v>867917.28710243315</v>
          </cell>
          <cell r="E263">
            <v>663514.2258438014</v>
          </cell>
          <cell r="F263">
            <v>415144.15070360043</v>
          </cell>
          <cell r="G263">
            <v>961794</v>
          </cell>
          <cell r="H263">
            <v>78054</v>
          </cell>
          <cell r="I263">
            <v>124926</v>
          </cell>
          <cell r="V263">
            <v>44440</v>
          </cell>
          <cell r="W263">
            <v>1246550.2952331596</v>
          </cell>
          <cell r="X263">
            <v>800644.33160335198</v>
          </cell>
          <cell r="Y263">
            <v>780971.81409864803</v>
          </cell>
          <cell r="Z263">
            <v>874957.55906484043</v>
          </cell>
          <cell r="AA263">
            <v>869738.36685938353</v>
          </cell>
          <cell r="AB263">
            <v>131245.37043289258</v>
          </cell>
          <cell r="AC263">
            <v>288599.26270772389</v>
          </cell>
          <cell r="AP263">
            <v>44440</v>
          </cell>
          <cell r="AQ263">
            <v>86120</v>
          </cell>
          <cell r="AR263">
            <v>41201</v>
          </cell>
          <cell r="AS263">
            <v>44034</v>
          </cell>
          <cell r="AT263">
            <v>27510</v>
          </cell>
          <cell r="AU263">
            <v>50498</v>
          </cell>
          <cell r="AV263">
            <v>7312</v>
          </cell>
          <cell r="AW263">
            <v>11724</v>
          </cell>
          <cell r="AY263">
            <v>44440</v>
          </cell>
          <cell r="AZ263">
            <v>10416</v>
          </cell>
          <cell r="BA263">
            <v>5053</v>
          </cell>
          <cell r="BB263">
            <v>5790</v>
          </cell>
          <cell r="BC263">
            <v>5765</v>
          </cell>
          <cell r="BD263">
            <v>6933</v>
          </cell>
          <cell r="BE263">
            <v>1450</v>
          </cell>
          <cell r="BF263">
            <v>1907</v>
          </cell>
          <cell r="BZ263">
            <v>44440</v>
          </cell>
          <cell r="CA263">
            <v>50</v>
          </cell>
          <cell r="CB263">
            <v>27.5</v>
          </cell>
          <cell r="CC263">
            <v>8</v>
          </cell>
          <cell r="CD263">
            <v>40.5</v>
          </cell>
          <cell r="CE263">
            <v>72</v>
          </cell>
          <cell r="CF263">
            <v>168</v>
          </cell>
          <cell r="CG263">
            <v>25</v>
          </cell>
        </row>
        <row r="264">
          <cell r="A264">
            <v>44470</v>
          </cell>
          <cell r="B264">
            <v>262</v>
          </cell>
          <cell r="C264">
            <v>4772909.4947047951</v>
          </cell>
          <cell r="D264">
            <v>2159134.802665499</v>
          </cell>
          <cell r="E264">
            <v>1210582.2588568665</v>
          </cell>
          <cell r="F264">
            <v>892583.44377283962</v>
          </cell>
          <cell r="G264">
            <v>1654040</v>
          </cell>
          <cell r="H264">
            <v>170267</v>
          </cell>
          <cell r="I264">
            <v>213368</v>
          </cell>
          <cell r="V264">
            <v>44470</v>
          </cell>
          <cell r="W264">
            <v>2301591.2463128646</v>
          </cell>
          <cell r="X264">
            <v>1437982.4941264093</v>
          </cell>
          <cell r="Y264">
            <v>1263690.9809988593</v>
          </cell>
          <cell r="Z264">
            <v>1684347.2785618668</v>
          </cell>
          <cell r="AA264">
            <v>1535887.6149495034</v>
          </cell>
          <cell r="AB264">
            <v>254856.34893536652</v>
          </cell>
          <cell r="AC264">
            <v>432486.03611512989</v>
          </cell>
          <cell r="AP264">
            <v>44470</v>
          </cell>
          <cell r="AQ264">
            <v>86352</v>
          </cell>
          <cell r="AR264">
            <v>41327</v>
          </cell>
          <cell r="AS264">
            <v>44218</v>
          </cell>
          <cell r="AT264">
            <v>27755</v>
          </cell>
          <cell r="AU264">
            <v>50708</v>
          </cell>
          <cell r="AV264">
            <v>7362</v>
          </cell>
          <cell r="AW264">
            <v>11820</v>
          </cell>
          <cell r="AY264">
            <v>44470</v>
          </cell>
          <cell r="AZ264">
            <v>10464</v>
          </cell>
          <cell r="BA264">
            <v>5065</v>
          </cell>
          <cell r="BB264">
            <v>5816</v>
          </cell>
          <cell r="BC264">
            <v>5790</v>
          </cell>
          <cell r="BD264">
            <v>6974</v>
          </cell>
          <cell r="BE264">
            <v>1451</v>
          </cell>
          <cell r="BF264">
            <v>1915</v>
          </cell>
          <cell r="BZ264">
            <v>44470</v>
          </cell>
          <cell r="CA264">
            <v>285</v>
          </cell>
          <cell r="CB264">
            <v>213.5</v>
          </cell>
          <cell r="CC264">
            <v>205</v>
          </cell>
          <cell r="CD264">
            <v>319.5</v>
          </cell>
          <cell r="CE264">
            <v>331.5</v>
          </cell>
          <cell r="CF264">
            <v>416</v>
          </cell>
          <cell r="CG264">
            <v>241</v>
          </cell>
        </row>
        <row r="265">
          <cell r="A265">
            <v>44501</v>
          </cell>
          <cell r="B265">
            <v>263</v>
          </cell>
          <cell r="C265">
            <v>7392684.4613636937</v>
          </cell>
          <cell r="D265">
            <v>3515024.1862576054</v>
          </cell>
          <cell r="E265">
            <v>2224416.451164077</v>
          </cell>
          <cell r="F265">
            <v>1880934.9012146234</v>
          </cell>
          <cell r="G265">
            <v>2971134</v>
          </cell>
          <cell r="H265">
            <v>323648</v>
          </cell>
          <cell r="I265">
            <v>442843</v>
          </cell>
          <cell r="V265">
            <v>44501</v>
          </cell>
          <cell r="W265">
            <v>3264846.8005058905</v>
          </cell>
          <cell r="X265">
            <v>2081504.4045767677</v>
          </cell>
          <cell r="Y265">
            <v>1777195.1146701337</v>
          </cell>
          <cell r="Z265">
            <v>2404335.6802472076</v>
          </cell>
          <cell r="AA265">
            <v>2442886.1136467922</v>
          </cell>
          <cell r="AB265">
            <v>397871.28798507963</v>
          </cell>
          <cell r="AC265">
            <v>653188.59836812806</v>
          </cell>
          <cell r="AP265">
            <v>44501</v>
          </cell>
          <cell r="AQ265">
            <v>86443</v>
          </cell>
          <cell r="AR265">
            <v>41406</v>
          </cell>
          <cell r="AS265">
            <v>44373</v>
          </cell>
          <cell r="AT265">
            <v>27865</v>
          </cell>
          <cell r="AU265">
            <v>50837</v>
          </cell>
          <cell r="AV265">
            <v>7397</v>
          </cell>
          <cell r="AW265">
            <v>11890</v>
          </cell>
          <cell r="AY265">
            <v>44501</v>
          </cell>
          <cell r="AZ265">
            <v>10500</v>
          </cell>
          <cell r="BA265">
            <v>5083</v>
          </cell>
          <cell r="BB265">
            <v>5845</v>
          </cell>
          <cell r="BC265">
            <v>5812</v>
          </cell>
          <cell r="BD265">
            <v>6995</v>
          </cell>
          <cell r="BE265">
            <v>1465</v>
          </cell>
          <cell r="BF265">
            <v>1930</v>
          </cell>
          <cell r="BZ265">
            <v>44501</v>
          </cell>
          <cell r="CA265">
            <v>391.5</v>
          </cell>
          <cell r="CB265">
            <v>327</v>
          </cell>
          <cell r="CC265">
            <v>444.5</v>
          </cell>
          <cell r="CD265">
            <v>544</v>
          </cell>
          <cell r="CE265">
            <v>478.5</v>
          </cell>
          <cell r="CF265">
            <v>679</v>
          </cell>
          <cell r="CG265">
            <v>461</v>
          </cell>
        </row>
        <row r="266">
          <cell r="A266">
            <v>44531</v>
          </cell>
          <cell r="B266">
            <v>264</v>
          </cell>
          <cell r="C266">
            <v>11239824.840589954</v>
          </cell>
          <cell r="D266">
            <v>5182118.4499050044</v>
          </cell>
          <cell r="E266">
            <v>4232878.0091857314</v>
          </cell>
          <cell r="F266">
            <v>3375038.7003193088</v>
          </cell>
          <cell r="G266">
            <v>4425844</v>
          </cell>
          <cell r="H266">
            <v>653032</v>
          </cell>
          <cell r="I266">
            <v>852329</v>
          </cell>
          <cell r="V266">
            <v>44531</v>
          </cell>
          <cell r="W266">
            <v>5471182.9180712895</v>
          </cell>
          <cell r="X266">
            <v>3263567.1461469531</v>
          </cell>
          <cell r="Y266">
            <v>3213770.7100397889</v>
          </cell>
          <cell r="Z266">
            <v>4348083.2257419694</v>
          </cell>
          <cell r="AA266">
            <v>3475311.128008645</v>
          </cell>
          <cell r="AB266">
            <v>810385.4066041495</v>
          </cell>
          <cell r="AC266">
            <v>1081701.4653872056</v>
          </cell>
          <cell r="AP266">
            <v>44531</v>
          </cell>
          <cell r="AQ266">
            <v>86568</v>
          </cell>
          <cell r="AR266">
            <v>41550</v>
          </cell>
          <cell r="AS266">
            <v>44471</v>
          </cell>
          <cell r="AT266">
            <v>27921</v>
          </cell>
          <cell r="AU266">
            <v>50965</v>
          </cell>
          <cell r="AV266">
            <v>7433</v>
          </cell>
          <cell r="AW266">
            <v>11951</v>
          </cell>
          <cell r="AY266">
            <v>44531</v>
          </cell>
          <cell r="AZ266">
            <v>10535</v>
          </cell>
          <cell r="BA266">
            <v>5083</v>
          </cell>
          <cell r="BB266">
            <v>5871</v>
          </cell>
          <cell r="BC266">
            <v>5833</v>
          </cell>
          <cell r="BD266">
            <v>7009</v>
          </cell>
          <cell r="BE266">
            <v>1477</v>
          </cell>
          <cell r="BF266">
            <v>1938</v>
          </cell>
          <cell r="BZ266">
            <v>44531</v>
          </cell>
          <cell r="CA266">
            <v>786.5</v>
          </cell>
          <cell r="CB266">
            <v>604.5</v>
          </cell>
          <cell r="CC266">
            <v>775</v>
          </cell>
          <cell r="CD266">
            <v>853.5</v>
          </cell>
          <cell r="CE266">
            <v>776</v>
          </cell>
          <cell r="CF266">
            <v>1042</v>
          </cell>
          <cell r="CG266">
            <v>783</v>
          </cell>
        </row>
        <row r="267">
          <cell r="A267">
            <v>44562</v>
          </cell>
          <cell r="B267">
            <v>265</v>
          </cell>
          <cell r="C267">
            <v>10646805.86021979</v>
          </cell>
          <cell r="D267">
            <v>4662642.7842310369</v>
          </cell>
          <cell r="E267">
            <v>4485600.6332870508</v>
          </cell>
          <cell r="F267">
            <v>3422067.7222621217</v>
          </cell>
          <cell r="G267" t="e">
            <v>#DIV/0!</v>
          </cell>
          <cell r="H267" t="e">
            <v>#DIV/0!</v>
          </cell>
          <cell r="I267" t="e">
            <v>#DIV/0!</v>
          </cell>
          <cell r="V267">
            <v>44562</v>
          </cell>
          <cell r="W267">
            <v>4940368.3986997493</v>
          </cell>
          <cell r="X267">
            <v>2861713.3382439162</v>
          </cell>
          <cell r="Y267">
            <v>3706691.5281446176</v>
          </cell>
          <cell r="Z267">
            <v>4343945.7349117165</v>
          </cell>
          <cell r="AA267" t="e">
            <v>#DIV/0!</v>
          </cell>
          <cell r="AB267" t="e">
            <v>#DIV/0!</v>
          </cell>
          <cell r="AC267" t="e">
            <v>#DIV/0!</v>
          </cell>
          <cell r="AP267">
            <v>44562</v>
          </cell>
          <cell r="AQ267">
            <v>86597</v>
          </cell>
          <cell r="AR267">
            <v>41585</v>
          </cell>
          <cell r="AS267">
            <v>44557</v>
          </cell>
          <cell r="AT267">
            <v>27928</v>
          </cell>
          <cell r="AY267">
            <v>44562</v>
          </cell>
          <cell r="AZ267">
            <v>10530</v>
          </cell>
          <cell r="BA267">
            <v>5081</v>
          </cell>
          <cell r="BB267">
            <v>5877</v>
          </cell>
          <cell r="BC267">
            <v>5835</v>
          </cell>
          <cell r="BZ267">
            <v>44562</v>
          </cell>
          <cell r="CA267">
            <v>630.5</v>
          </cell>
          <cell r="CB267">
            <v>492</v>
          </cell>
          <cell r="CC267">
            <v>833</v>
          </cell>
          <cell r="CD267">
            <v>1011.5</v>
          </cell>
        </row>
        <row r="268">
          <cell r="A268">
            <v>44593</v>
          </cell>
          <cell r="B268">
            <v>266</v>
          </cell>
          <cell r="C268">
            <v>7311671.6891573407</v>
          </cell>
          <cell r="D268">
            <v>3346687.8745419993</v>
          </cell>
          <cell r="E268">
            <v>4016718.0577651937</v>
          </cell>
          <cell r="F268">
            <v>2892233.3785354663</v>
          </cell>
          <cell r="G268" t="e">
            <v>#DIV/0!</v>
          </cell>
          <cell r="H268" t="e">
            <v>#DIV/0!</v>
          </cell>
          <cell r="I268" t="e">
            <v>#DIV/0!</v>
          </cell>
          <cell r="V268">
            <v>44593</v>
          </cell>
          <cell r="W268">
            <v>3904093.168028614</v>
          </cell>
          <cell r="X268">
            <v>2251436.5646838043</v>
          </cell>
          <cell r="Y268">
            <v>3105783.2841009721</v>
          </cell>
          <cell r="Z268">
            <v>3721274.9831866096</v>
          </cell>
          <cell r="AA268" t="e">
            <v>#DIV/0!</v>
          </cell>
          <cell r="AB268" t="e">
            <v>#DIV/0!</v>
          </cell>
          <cell r="AC268" t="e">
            <v>#DIV/0!</v>
          </cell>
          <cell r="AP268">
            <v>44593</v>
          </cell>
          <cell r="AQ268">
            <v>86660</v>
          </cell>
          <cell r="AR268">
            <v>41687</v>
          </cell>
          <cell r="AS268">
            <v>44600</v>
          </cell>
          <cell r="AT268">
            <v>27926</v>
          </cell>
          <cell r="AY268">
            <v>44593</v>
          </cell>
          <cell r="AZ268">
            <v>10553</v>
          </cell>
          <cell r="BA268">
            <v>5083</v>
          </cell>
          <cell r="BB268">
            <v>5887</v>
          </cell>
          <cell r="BC268">
            <v>5829</v>
          </cell>
          <cell r="BZ268">
            <v>44593</v>
          </cell>
          <cell r="CA268">
            <v>550</v>
          </cell>
          <cell r="CB268">
            <v>420</v>
          </cell>
          <cell r="CC268">
            <v>604</v>
          </cell>
          <cell r="CD268">
            <v>681.5</v>
          </cell>
        </row>
        <row r="269">
          <cell r="A269">
            <v>44621</v>
          </cell>
          <cell r="B269">
            <v>267</v>
          </cell>
          <cell r="C269">
            <v>5887143.1670953697</v>
          </cell>
          <cell r="D269">
            <v>2717035.371806385</v>
          </cell>
          <cell r="E269">
            <v>2648476.0864351727</v>
          </cell>
          <cell r="F269">
            <v>1813027.3746630724</v>
          </cell>
          <cell r="G269" t="e">
            <v>#DIV/0!</v>
          </cell>
          <cell r="H269" t="e">
            <v>#DIV/0!</v>
          </cell>
          <cell r="I269" t="e">
            <v>#DIV/0!</v>
          </cell>
          <cell r="V269">
            <v>44621</v>
          </cell>
          <cell r="W269">
            <v>2864614.0565890381</v>
          </cell>
          <cell r="X269">
            <v>1657036.1061467379</v>
          </cell>
          <cell r="Y269">
            <v>2014192.5088998151</v>
          </cell>
          <cell r="Z269">
            <v>2256321.3283644086</v>
          </cell>
          <cell r="AA269" t="e">
            <v>#DIV/0!</v>
          </cell>
          <cell r="AB269" t="e">
            <v>#DIV/0!</v>
          </cell>
          <cell r="AC269" t="e">
            <v>#DIV/0!</v>
          </cell>
          <cell r="AP269">
            <v>44621</v>
          </cell>
          <cell r="AQ269">
            <v>86671</v>
          </cell>
          <cell r="AR269">
            <v>41745</v>
          </cell>
          <cell r="AS269">
            <v>44667</v>
          </cell>
          <cell r="AT269">
            <v>27921</v>
          </cell>
          <cell r="AY269">
            <v>44621</v>
          </cell>
          <cell r="AZ269">
            <v>10564</v>
          </cell>
          <cell r="BA269">
            <v>5078</v>
          </cell>
          <cell r="BB269">
            <v>5877</v>
          </cell>
          <cell r="BC269">
            <v>5825</v>
          </cell>
          <cell r="BZ269">
            <v>44621</v>
          </cell>
          <cell r="CA269">
            <v>437</v>
          </cell>
          <cell r="CB269">
            <v>385.5</v>
          </cell>
          <cell r="CC269">
            <v>393</v>
          </cell>
          <cell r="CD269">
            <v>434.5</v>
          </cell>
        </row>
        <row r="270">
          <cell r="A270">
            <v>44652</v>
          </cell>
          <cell r="B270">
            <v>268</v>
          </cell>
          <cell r="C270">
            <v>5950398.3265251834</v>
          </cell>
          <cell r="D270">
            <v>2835378.4360913234</v>
          </cell>
          <cell r="E270">
            <v>1983944.5294321626</v>
          </cell>
          <cell r="F270">
            <v>1538786.7079513306</v>
          </cell>
          <cell r="G270" t="e">
            <v>#DIV/0!</v>
          </cell>
          <cell r="H270" t="e">
            <v>#DIV/0!</v>
          </cell>
          <cell r="I270" t="e">
            <v>#DIV/0!</v>
          </cell>
          <cell r="V270">
            <v>44652</v>
          </cell>
          <cell r="W270">
            <v>2992941.3769626645</v>
          </cell>
          <cell r="X270">
            <v>1823625.211571868</v>
          </cell>
          <cell r="Y270">
            <v>1626780.049026171</v>
          </cell>
          <cell r="Z270">
            <v>2007807.3624392964</v>
          </cell>
          <cell r="AA270" t="e">
            <v>#DIV/0!</v>
          </cell>
          <cell r="AB270" t="e">
            <v>#DIV/0!</v>
          </cell>
          <cell r="AC270" t="e">
            <v>#DIV/0!</v>
          </cell>
          <cell r="AP270">
            <v>44652</v>
          </cell>
          <cell r="AQ270">
            <v>86722</v>
          </cell>
          <cell r="AR270">
            <v>41778</v>
          </cell>
          <cell r="AS270">
            <v>44703</v>
          </cell>
          <cell r="AT270">
            <v>27906</v>
          </cell>
          <cell r="AY270">
            <v>44652</v>
          </cell>
          <cell r="AZ270">
            <v>10517</v>
          </cell>
          <cell r="BA270">
            <v>5062</v>
          </cell>
          <cell r="BB270">
            <v>5861</v>
          </cell>
          <cell r="BC270">
            <v>5813</v>
          </cell>
          <cell r="BZ270">
            <v>44652</v>
          </cell>
          <cell r="CA270">
            <v>392</v>
          </cell>
          <cell r="CB270">
            <v>387.5</v>
          </cell>
          <cell r="CC270">
            <v>422.5</v>
          </cell>
          <cell r="CD270">
            <v>481.5</v>
          </cell>
        </row>
        <row r="271">
          <cell r="A271">
            <v>44682</v>
          </cell>
          <cell r="B271">
            <v>269</v>
          </cell>
          <cell r="C271">
            <v>3351102.3485499332</v>
          </cell>
          <cell r="D271">
            <v>1671347.9532561752</v>
          </cell>
          <cell r="E271">
            <v>1242770.8147629648</v>
          </cell>
          <cell r="F271">
            <v>958264.88343092671</v>
          </cell>
          <cell r="G271" t="e">
            <v>#DIV/0!</v>
          </cell>
          <cell r="H271" t="e">
            <v>#DIV/0!</v>
          </cell>
          <cell r="I271" t="e">
            <v>#DIV/0!</v>
          </cell>
          <cell r="V271">
            <v>44682</v>
          </cell>
          <cell r="W271">
            <v>1766477.034040059</v>
          </cell>
          <cell r="X271">
            <v>1161838.3347106287</v>
          </cell>
          <cell r="Y271">
            <v>1069512.5766478057</v>
          </cell>
          <cell r="Z271">
            <v>1221891.0546015068</v>
          </cell>
          <cell r="AA271" t="e">
            <v>#DIV/0!</v>
          </cell>
          <cell r="AB271" t="e">
            <v>#DIV/0!</v>
          </cell>
          <cell r="AC271" t="e">
            <v>#DIV/0!</v>
          </cell>
          <cell r="AP271">
            <v>44682</v>
          </cell>
          <cell r="AQ271">
            <v>86728</v>
          </cell>
          <cell r="AR271">
            <v>41806</v>
          </cell>
          <cell r="AS271">
            <v>44717</v>
          </cell>
          <cell r="AT271">
            <v>27836</v>
          </cell>
          <cell r="AY271">
            <v>44682</v>
          </cell>
          <cell r="AZ271">
            <v>10481</v>
          </cell>
          <cell r="BA271">
            <v>5062</v>
          </cell>
          <cell r="BB271">
            <v>5865</v>
          </cell>
          <cell r="BC271">
            <v>5802</v>
          </cell>
          <cell r="BZ271">
            <v>44682</v>
          </cell>
          <cell r="CA271">
            <v>223</v>
          </cell>
          <cell r="CB271">
            <v>253.25</v>
          </cell>
          <cell r="CC271">
            <v>186</v>
          </cell>
          <cell r="CD271">
            <v>198</v>
          </cell>
        </row>
        <row r="272">
          <cell r="A272">
            <v>44713</v>
          </cell>
          <cell r="B272">
            <v>270</v>
          </cell>
          <cell r="C272">
            <v>1811721.0531266727</v>
          </cell>
          <cell r="D272">
            <v>868527.14077990025</v>
          </cell>
          <cell r="E272">
            <v>550567.763372513</v>
          </cell>
          <cell r="F272">
            <v>400279.042720914</v>
          </cell>
          <cell r="G272" t="e">
            <v>#DIV/0!</v>
          </cell>
          <cell r="H272" t="e">
            <v>#DIV/0!</v>
          </cell>
          <cell r="I272" t="e">
            <v>#DIV/0!</v>
          </cell>
          <cell r="V272">
            <v>44713</v>
          </cell>
          <cell r="W272">
            <v>1049302.3374782687</v>
          </cell>
          <cell r="X272">
            <v>696840.40618161228</v>
          </cell>
          <cell r="Y272">
            <v>562748.55241920264</v>
          </cell>
          <cell r="Z272">
            <v>643667.7039209163</v>
          </cell>
          <cell r="AA272" t="e">
            <v>#DIV/0!</v>
          </cell>
          <cell r="AB272" t="e">
            <v>#DIV/0!</v>
          </cell>
          <cell r="AC272" t="e">
            <v>#DIV/0!</v>
          </cell>
          <cell r="AP272">
            <v>44713</v>
          </cell>
          <cell r="AQ272">
            <v>86670</v>
          </cell>
          <cell r="AR272">
            <v>41838</v>
          </cell>
          <cell r="AS272">
            <v>44729</v>
          </cell>
          <cell r="AT272">
            <v>27767</v>
          </cell>
          <cell r="AY272">
            <v>44713</v>
          </cell>
          <cell r="AZ272">
            <v>10467</v>
          </cell>
          <cell r="BA272">
            <v>5054</v>
          </cell>
          <cell r="BB272">
            <v>5864</v>
          </cell>
          <cell r="BC272">
            <v>5789</v>
          </cell>
          <cell r="BZ272">
            <v>44713</v>
          </cell>
          <cell r="CA272">
            <v>33</v>
          </cell>
          <cell r="CB272">
            <v>52</v>
          </cell>
          <cell r="CC272">
            <v>20</v>
          </cell>
          <cell r="CD272">
            <v>13</v>
          </cell>
        </row>
        <row r="273">
          <cell r="A273">
            <v>44743</v>
          </cell>
          <cell r="B273">
            <v>271</v>
          </cell>
          <cell r="C273">
            <v>1181797.4523379439</v>
          </cell>
          <cell r="D273">
            <v>532415.84208120056</v>
          </cell>
          <cell r="E273">
            <v>413504.55535920791</v>
          </cell>
          <cell r="F273">
            <v>238478.15022164749</v>
          </cell>
          <cell r="G273" t="e">
            <v>#DIV/0!</v>
          </cell>
          <cell r="H273" t="e">
            <v>#DIV/0!</v>
          </cell>
          <cell r="I273" t="e">
            <v>#DIV/0!</v>
          </cell>
          <cell r="V273">
            <v>44743</v>
          </cell>
          <cell r="W273">
            <v>752615.41072773444</v>
          </cell>
          <cell r="X273">
            <v>503830.03429872706</v>
          </cell>
          <cell r="Y273">
            <v>453645.56438067951</v>
          </cell>
          <cell r="Z273">
            <v>493498.99059285887</v>
          </cell>
          <cell r="AA273" t="e">
            <v>#DIV/0!</v>
          </cell>
          <cell r="AB273" t="e">
            <v>#DIV/0!</v>
          </cell>
          <cell r="AC273" t="e">
            <v>#DIV/0!</v>
          </cell>
          <cell r="AP273">
            <v>44743</v>
          </cell>
          <cell r="AQ273">
            <v>86615</v>
          </cell>
          <cell r="AR273">
            <v>41876</v>
          </cell>
          <cell r="AS273">
            <v>44720</v>
          </cell>
          <cell r="AT273">
            <v>27719</v>
          </cell>
          <cell r="AY273">
            <v>44743</v>
          </cell>
          <cell r="AZ273">
            <v>10463</v>
          </cell>
          <cell r="BA273">
            <v>5048</v>
          </cell>
          <cell r="BB273">
            <v>5872</v>
          </cell>
          <cell r="BC273">
            <v>5786</v>
          </cell>
          <cell r="BZ273">
            <v>44743</v>
          </cell>
          <cell r="CA273">
            <v>3</v>
          </cell>
          <cell r="CB273">
            <v>1</v>
          </cell>
          <cell r="CC273">
            <v>0</v>
          </cell>
          <cell r="CD273">
            <v>0</v>
          </cell>
        </row>
        <row r="274">
          <cell r="A274">
            <v>44774</v>
          </cell>
          <cell r="B274">
            <v>272</v>
          </cell>
          <cell r="C274">
            <v>1484134.3644079382</v>
          </cell>
          <cell r="D274">
            <v>613896.10795483796</v>
          </cell>
          <cell r="E274">
            <v>530451.14076757268</v>
          </cell>
          <cell r="F274">
            <v>301728.38686965127</v>
          </cell>
          <cell r="G274" t="e">
            <v>#DIV/0!</v>
          </cell>
          <cell r="H274" t="e">
            <v>#DIV/0!</v>
          </cell>
          <cell r="I274" t="e">
            <v>#DIV/0!</v>
          </cell>
          <cell r="V274">
            <v>44774</v>
          </cell>
          <cell r="W274">
            <v>991497.1877422625</v>
          </cell>
          <cell r="X274">
            <v>678375.68452421611</v>
          </cell>
          <cell r="Y274">
            <v>597691.82660378958</v>
          </cell>
          <cell r="Z274">
            <v>695926.30112973182</v>
          </cell>
          <cell r="AA274" t="e">
            <v>#DIV/0!</v>
          </cell>
          <cell r="AB274" t="e">
            <v>#DIV/0!</v>
          </cell>
          <cell r="AC274" t="e">
            <v>#DIV/0!</v>
          </cell>
          <cell r="AP274">
            <v>44774</v>
          </cell>
          <cell r="AQ274">
            <v>86604</v>
          </cell>
          <cell r="AR274">
            <v>41913</v>
          </cell>
          <cell r="AS274">
            <v>44791</v>
          </cell>
          <cell r="AT274">
            <v>27687</v>
          </cell>
          <cell r="AY274">
            <v>44774</v>
          </cell>
          <cell r="AZ274">
            <v>10469</v>
          </cell>
          <cell r="BA274">
            <v>5044</v>
          </cell>
          <cell r="BB274">
            <v>5874</v>
          </cell>
          <cell r="BC274">
            <v>5770</v>
          </cell>
          <cell r="BZ274">
            <v>44774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</row>
        <row r="275">
          <cell r="A275">
            <v>44805</v>
          </cell>
          <cell r="B275">
            <v>273</v>
          </cell>
          <cell r="C275">
            <v>1563277.7451146217</v>
          </cell>
          <cell r="D275">
            <v>651776.22695594665</v>
          </cell>
          <cell r="E275">
            <v>541348.78756590642</v>
          </cell>
          <cell r="F275">
            <v>334326.24036352511</v>
          </cell>
          <cell r="G275" t="e">
            <v>#DIV/0!</v>
          </cell>
          <cell r="H275" t="e">
            <v>#DIV/0!</v>
          </cell>
          <cell r="I275" t="e">
            <v>#DIV/0!</v>
          </cell>
          <cell r="V275">
            <v>44805</v>
          </cell>
          <cell r="W275">
            <v>1026289.1376706291</v>
          </cell>
          <cell r="X275">
            <v>691340.51463499723</v>
          </cell>
          <cell r="Y275">
            <v>648661.54274889617</v>
          </cell>
          <cell r="Z275">
            <v>795662.80494547752</v>
          </cell>
          <cell r="AA275" t="e">
            <v>#DIV/0!</v>
          </cell>
          <cell r="AB275" t="e">
            <v>#DIV/0!</v>
          </cell>
          <cell r="AC275" t="e">
            <v>#DIV/0!</v>
          </cell>
          <cell r="AP275">
            <v>44805</v>
          </cell>
          <cell r="AQ275">
            <v>86674</v>
          </cell>
          <cell r="AR275">
            <v>41959</v>
          </cell>
          <cell r="AS275">
            <v>44866</v>
          </cell>
          <cell r="AT275">
            <v>27695</v>
          </cell>
          <cell r="AY275">
            <v>44805</v>
          </cell>
          <cell r="AZ275">
            <v>10473</v>
          </cell>
          <cell r="BA275">
            <v>5050</v>
          </cell>
          <cell r="BB275">
            <v>5869</v>
          </cell>
          <cell r="BC275">
            <v>5766</v>
          </cell>
          <cell r="BZ275">
            <v>44805</v>
          </cell>
          <cell r="CA275">
            <v>14</v>
          </cell>
          <cell r="CB275">
            <v>9.5</v>
          </cell>
          <cell r="CC275">
            <v>1</v>
          </cell>
          <cell r="CD275">
            <v>7</v>
          </cell>
        </row>
        <row r="276">
          <cell r="A276">
            <v>44835</v>
          </cell>
          <cell r="B276">
            <v>274</v>
          </cell>
          <cell r="C276">
            <v>3141249.8290690128</v>
          </cell>
          <cell r="D276">
            <v>1281699.1394760646</v>
          </cell>
          <cell r="E276">
            <v>987271.36549740215</v>
          </cell>
          <cell r="F276">
            <v>616679.66595752013</v>
          </cell>
          <cell r="G276" t="e">
            <v>#DIV/0!</v>
          </cell>
          <cell r="H276" t="e">
            <v>#DIV/0!</v>
          </cell>
          <cell r="I276" t="e">
            <v>#DIV/0!</v>
          </cell>
          <cell r="V276">
            <v>44835</v>
          </cell>
          <cell r="W276">
            <v>1918163.5676354244</v>
          </cell>
          <cell r="X276">
            <v>1218895.3951971172</v>
          </cell>
          <cell r="Y276">
            <v>1191183.5721011267</v>
          </cell>
          <cell r="Z276">
            <v>1498759.4650663314</v>
          </cell>
          <cell r="AA276" t="e">
            <v>#DIV/0!</v>
          </cell>
          <cell r="AB276" t="e">
            <v>#DIV/0!</v>
          </cell>
          <cell r="AC276" t="e">
            <v>#DIV/0!</v>
          </cell>
          <cell r="AP276">
            <v>44835</v>
          </cell>
          <cell r="AQ276">
            <v>86848</v>
          </cell>
          <cell r="AR276">
            <v>42108</v>
          </cell>
          <cell r="AS276">
            <v>45019</v>
          </cell>
          <cell r="AT276">
            <v>27866</v>
          </cell>
          <cell r="AY276">
            <v>44835</v>
          </cell>
          <cell r="AZ276">
            <v>10499</v>
          </cell>
          <cell r="BA276">
            <v>5067</v>
          </cell>
          <cell r="BB276">
            <v>5904</v>
          </cell>
          <cell r="BC276">
            <v>5775</v>
          </cell>
          <cell r="BZ276">
            <v>44835</v>
          </cell>
          <cell r="CA276">
            <v>192</v>
          </cell>
          <cell r="CB276">
            <v>104.5</v>
          </cell>
          <cell r="CC276">
            <v>112.5</v>
          </cell>
          <cell r="CD276">
            <v>154</v>
          </cell>
        </row>
        <row r="277">
          <cell r="A277">
            <v>44866</v>
          </cell>
          <cell r="B277">
            <v>275</v>
          </cell>
          <cell r="C277">
            <v>10139523.084441315</v>
          </cell>
          <cell r="D277">
            <v>4611768.6086713858</v>
          </cell>
          <cell r="E277">
            <v>3231202.5600109994</v>
          </cell>
          <cell r="F277">
            <v>2363001.7468762975</v>
          </cell>
          <cell r="G277" t="e">
            <v>#DIV/0!</v>
          </cell>
          <cell r="H277" t="e">
            <v>#DIV/0!</v>
          </cell>
          <cell r="I277" t="e">
            <v>#DIV/0!</v>
          </cell>
          <cell r="V277">
            <v>44866</v>
          </cell>
          <cell r="W277">
            <v>4441870.5117599051</v>
          </cell>
          <cell r="X277">
            <v>2747352.9516163999</v>
          </cell>
          <cell r="Y277">
            <v>2551643.2193902754</v>
          </cell>
          <cell r="Z277">
            <v>3534069.31723342</v>
          </cell>
          <cell r="AA277" t="e">
            <v>#DIV/0!</v>
          </cell>
          <cell r="AB277" t="e">
            <v>#DIV/0!</v>
          </cell>
          <cell r="AC277" t="e">
            <v>#DIV/0!</v>
          </cell>
          <cell r="AP277">
            <v>44866</v>
          </cell>
          <cell r="AQ277">
            <v>87018</v>
          </cell>
          <cell r="AR277">
            <v>42226</v>
          </cell>
          <cell r="AS277">
            <v>45229</v>
          </cell>
          <cell r="AT277">
            <v>28023</v>
          </cell>
          <cell r="AY277">
            <v>44866</v>
          </cell>
          <cell r="AZ277">
            <v>10574</v>
          </cell>
          <cell r="BA277">
            <v>5096</v>
          </cell>
          <cell r="BB277">
            <v>5961</v>
          </cell>
          <cell r="BC277">
            <v>5832</v>
          </cell>
          <cell r="BZ277">
            <v>44866</v>
          </cell>
          <cell r="CA277">
            <v>623</v>
          </cell>
          <cell r="CB277">
            <v>463</v>
          </cell>
          <cell r="CC277">
            <v>759</v>
          </cell>
          <cell r="CD277">
            <v>832</v>
          </cell>
        </row>
        <row r="278">
          <cell r="A278">
            <v>44896</v>
          </cell>
          <cell r="B278">
            <v>276</v>
          </cell>
          <cell r="C278">
            <v>11308264.471337905</v>
          </cell>
          <cell r="D278">
            <v>4999349.717729738</v>
          </cell>
          <cell r="E278">
            <v>5518914.8684206316</v>
          </cell>
          <cell r="F278">
            <v>3926076.9425117243</v>
          </cell>
          <cell r="G278" t="e">
            <v>#DIV/0!</v>
          </cell>
          <cell r="H278" t="e">
            <v>#DIV/0!</v>
          </cell>
          <cell r="I278" t="e">
            <v>#DIV/0!</v>
          </cell>
          <cell r="V278">
            <v>44896</v>
          </cell>
          <cell r="W278">
            <v>5529710.6922061974</v>
          </cell>
          <cell r="X278">
            <v>3262509.4484528312</v>
          </cell>
          <cell r="Y278">
            <v>4271269.8479004176</v>
          </cell>
          <cell r="Z278">
            <v>4944695.0114405537</v>
          </cell>
          <cell r="AA278" t="e">
            <v>#DIV/0!</v>
          </cell>
          <cell r="AB278" t="e">
            <v>#DIV/0!</v>
          </cell>
          <cell r="AC278" t="e">
            <v>#DIV/0!</v>
          </cell>
          <cell r="AP278">
            <v>44896</v>
          </cell>
          <cell r="AQ278">
            <v>87102</v>
          </cell>
          <cell r="AR278">
            <v>42299</v>
          </cell>
          <cell r="AS278">
            <v>45371</v>
          </cell>
          <cell r="AT278">
            <v>28061</v>
          </cell>
          <cell r="AY278">
            <v>44896</v>
          </cell>
          <cell r="AZ278">
            <v>10629</v>
          </cell>
          <cell r="BA278">
            <v>5107</v>
          </cell>
          <cell r="BB278">
            <v>5987</v>
          </cell>
          <cell r="BC278">
            <v>5851</v>
          </cell>
          <cell r="BZ278">
            <v>44896</v>
          </cell>
          <cell r="CA278">
            <v>791.5</v>
          </cell>
          <cell r="CB278">
            <v>516</v>
          </cell>
          <cell r="CC278">
            <v>974.5</v>
          </cell>
          <cell r="CD278">
            <v>1142.5</v>
          </cell>
        </row>
        <row r="279">
          <cell r="A279">
            <v>44927</v>
          </cell>
          <cell r="B279">
            <v>277</v>
          </cell>
          <cell r="C279">
            <v>8731628.5059304703</v>
          </cell>
          <cell r="D279">
            <v>3817457.7381324689</v>
          </cell>
          <cell r="E279">
            <v>4820365.0155164842</v>
          </cell>
          <cell r="F279">
            <v>3513264.7404205767</v>
          </cell>
          <cell r="G279" t="e">
            <v>#DIV/0!</v>
          </cell>
          <cell r="H279" t="e">
            <v>#DIV/0!</v>
          </cell>
          <cell r="I279" t="e">
            <v>#DIV/0!</v>
          </cell>
          <cell r="V279">
            <v>44927</v>
          </cell>
          <cell r="W279">
            <v>4494251.294393234</v>
          </cell>
          <cell r="X279">
            <v>2545585.0497042723</v>
          </cell>
          <cell r="Y279">
            <v>3820617.8208631761</v>
          </cell>
          <cell r="Z279">
            <v>4557988.8350393176</v>
          </cell>
          <cell r="AA279" t="e">
            <v>#DIV/0!</v>
          </cell>
          <cell r="AB279" t="e">
            <v>#DIV/0!</v>
          </cell>
          <cell r="AC279" t="e">
            <v>#DIV/0!</v>
          </cell>
          <cell r="AP279">
            <v>44927</v>
          </cell>
          <cell r="AQ279">
            <v>87136</v>
          </cell>
          <cell r="AR279">
            <v>42375</v>
          </cell>
          <cell r="AS279">
            <v>45427</v>
          </cell>
          <cell r="AT279">
            <v>28073</v>
          </cell>
          <cell r="AY279">
            <v>44927</v>
          </cell>
          <cell r="AZ279">
            <v>10642</v>
          </cell>
          <cell r="BA279">
            <v>5119</v>
          </cell>
          <cell r="BB279">
            <v>5991</v>
          </cell>
          <cell r="BC279">
            <v>5863</v>
          </cell>
          <cell r="BZ279">
            <v>44927</v>
          </cell>
          <cell r="CA279">
            <v>547</v>
          </cell>
          <cell r="CB279">
            <v>436.5</v>
          </cell>
          <cell r="CC279">
            <v>707.5</v>
          </cell>
          <cell r="CD279">
            <v>835</v>
          </cell>
        </row>
        <row r="280">
          <cell r="A280">
            <v>44958</v>
          </cell>
          <cell r="B280">
            <v>278</v>
          </cell>
          <cell r="C280">
            <v>7608094.3828089312</v>
          </cell>
          <cell r="D280">
            <v>3592223.1796111236</v>
          </cell>
          <cell r="E280">
            <v>4075323.6730992612</v>
          </cell>
          <cell r="F280">
            <v>2917647.764480684</v>
          </cell>
          <cell r="G280" t="e">
            <v>#DIV/0!</v>
          </cell>
          <cell r="H280" t="e">
            <v>#DIV/0!</v>
          </cell>
          <cell r="I280" t="e">
            <v>#DIV/0!</v>
          </cell>
          <cell r="V280">
            <v>44958</v>
          </cell>
          <cell r="W280">
            <v>3486329.3785784263</v>
          </cell>
          <cell r="X280">
            <v>2181730.6088406146</v>
          </cell>
          <cell r="Y280">
            <v>2848984.4257565765</v>
          </cell>
          <cell r="Z280">
            <v>3422676.5868243827</v>
          </cell>
          <cell r="AA280" t="e">
            <v>#DIV/0!</v>
          </cell>
          <cell r="AB280" t="e">
            <v>#DIV/0!</v>
          </cell>
          <cell r="AC280" t="e">
            <v>#DIV/0!</v>
          </cell>
          <cell r="AP280">
            <v>44958</v>
          </cell>
          <cell r="AQ280">
            <v>87169</v>
          </cell>
          <cell r="AR280">
            <v>42406</v>
          </cell>
          <cell r="AS280">
            <v>45454</v>
          </cell>
          <cell r="AT280">
            <v>28060</v>
          </cell>
          <cell r="AY280">
            <v>44958</v>
          </cell>
          <cell r="AZ280">
            <v>10652</v>
          </cell>
          <cell r="BA280">
            <v>5110</v>
          </cell>
          <cell r="BB280">
            <v>5996</v>
          </cell>
          <cell r="BC280">
            <v>5868</v>
          </cell>
          <cell r="BZ280">
            <v>44958</v>
          </cell>
          <cell r="CA280">
            <v>573.5</v>
          </cell>
          <cell r="CB280">
            <v>486</v>
          </cell>
          <cell r="CC280">
            <v>651</v>
          </cell>
          <cell r="CD280">
            <v>707</v>
          </cell>
        </row>
        <row r="281">
          <cell r="A281">
            <v>44986</v>
          </cell>
          <cell r="B281">
            <v>279</v>
          </cell>
          <cell r="C281">
            <v>7328477.2183080707</v>
          </cell>
          <cell r="D281">
            <v>3502747.6355895358</v>
          </cell>
          <cell r="E281">
            <v>3342668.9529961981</v>
          </cell>
          <cell r="F281">
            <v>2370655.193106195</v>
          </cell>
          <cell r="G281" t="e">
            <v>#DIV/0!</v>
          </cell>
          <cell r="H281" t="e">
            <v>#DIV/0!</v>
          </cell>
          <cell r="I281" t="e">
            <v>#DIV/0!</v>
          </cell>
          <cell r="V281">
            <v>44986</v>
          </cell>
          <cell r="W281">
            <v>3658629.8002219032</v>
          </cell>
          <cell r="X281">
            <v>2250568.3098912728</v>
          </cell>
          <cell r="Y281">
            <v>2498511.0523653836</v>
          </cell>
          <cell r="Z281">
            <v>2916345.8375214399</v>
          </cell>
          <cell r="AA281" t="e">
            <v>#DIV/0!</v>
          </cell>
          <cell r="AB281" t="e">
            <v>#DIV/0!</v>
          </cell>
          <cell r="AC281" t="e">
            <v>#DIV/0!</v>
          </cell>
          <cell r="AP281">
            <v>44986</v>
          </cell>
          <cell r="AQ281">
            <v>87162</v>
          </cell>
          <cell r="AR281">
            <v>42451</v>
          </cell>
          <cell r="AS281">
            <v>45489</v>
          </cell>
          <cell r="AT281">
            <v>28018</v>
          </cell>
          <cell r="AY281">
            <v>44986</v>
          </cell>
          <cell r="AZ281">
            <v>10650</v>
          </cell>
          <cell r="BA281">
            <v>5102</v>
          </cell>
          <cell r="BB281">
            <v>5990</v>
          </cell>
          <cell r="BC281">
            <v>5854</v>
          </cell>
          <cell r="BZ281">
            <v>44986</v>
          </cell>
          <cell r="CA281">
            <v>504</v>
          </cell>
          <cell r="CB281">
            <v>478</v>
          </cell>
          <cell r="CC281">
            <v>539</v>
          </cell>
          <cell r="CD281">
            <v>624</v>
          </cell>
        </row>
        <row r="282">
          <cell r="A282">
            <v>45017</v>
          </cell>
          <cell r="B282">
            <v>280</v>
          </cell>
          <cell r="C282">
            <v>4574293.203131346</v>
          </cell>
          <cell r="D282">
            <v>2254518.6146188704</v>
          </cell>
          <cell r="E282">
            <v>1887927.4558677496</v>
          </cell>
          <cell r="F282">
            <v>1396378.7263820332</v>
          </cell>
          <cell r="G282" t="e">
            <v>#DIV/0!</v>
          </cell>
          <cell r="H282" t="e">
            <v>#DIV/0!</v>
          </cell>
          <cell r="I282" t="e">
            <v>#DIV/0!</v>
          </cell>
          <cell r="V282">
            <v>45017</v>
          </cell>
          <cell r="W282">
            <v>2461940.914676981</v>
          </cell>
          <cell r="X282">
            <v>1563090.3713013735</v>
          </cell>
          <cell r="Y282">
            <v>1542818.380075295</v>
          </cell>
          <cell r="Z282">
            <v>1816064.3339463505</v>
          </cell>
          <cell r="AA282" t="e">
            <v>#DIV/0!</v>
          </cell>
          <cell r="AB282" t="e">
            <v>#DIV/0!</v>
          </cell>
          <cell r="AC282" t="e">
            <v>#DIV/0!</v>
          </cell>
          <cell r="AP282">
            <v>45017</v>
          </cell>
          <cell r="AQ282">
            <v>87185</v>
          </cell>
          <cell r="AR282">
            <v>42503</v>
          </cell>
          <cell r="AS282">
            <v>45521</v>
          </cell>
          <cell r="AT282">
            <v>27961</v>
          </cell>
          <cell r="AY282">
            <v>45017</v>
          </cell>
          <cell r="AZ282">
            <v>10644</v>
          </cell>
          <cell r="BA282">
            <v>5096</v>
          </cell>
          <cell r="BB282">
            <v>5981</v>
          </cell>
          <cell r="BC282">
            <v>5849</v>
          </cell>
          <cell r="BZ282">
            <v>45017</v>
          </cell>
          <cell r="CA282">
            <v>377</v>
          </cell>
          <cell r="CB282">
            <v>354.5</v>
          </cell>
          <cell r="CC282">
            <v>320</v>
          </cell>
          <cell r="CD282">
            <v>390.5</v>
          </cell>
        </row>
        <row r="283">
          <cell r="A283">
            <v>45047</v>
          </cell>
          <cell r="B283">
            <v>281</v>
          </cell>
          <cell r="C283">
            <v>2383718.1056010891</v>
          </cell>
          <cell r="D283">
            <v>1122424.4427282137</v>
          </cell>
          <cell r="E283">
            <v>770112.03602205589</v>
          </cell>
          <cell r="F283">
            <v>575327.41564864106</v>
          </cell>
          <cell r="G283" t="e">
            <v>#DIV/0!</v>
          </cell>
          <cell r="H283" t="e">
            <v>#DIV/0!</v>
          </cell>
          <cell r="I283" t="e">
            <v>#DIV/0!</v>
          </cell>
          <cell r="V283">
            <v>45047</v>
          </cell>
          <cell r="W283">
            <v>1396037.5727130999</v>
          </cell>
          <cell r="X283">
            <v>889343.65344572556</v>
          </cell>
          <cell r="Y283">
            <v>703567.463977359</v>
          </cell>
          <cell r="Z283">
            <v>819825.30986381555</v>
          </cell>
          <cell r="AA283" t="e">
            <v>#DIV/0!</v>
          </cell>
          <cell r="AB283" t="e">
            <v>#DIV/0!</v>
          </cell>
          <cell r="AC283" t="e">
            <v>#DIV/0!</v>
          </cell>
          <cell r="AP283">
            <v>45047</v>
          </cell>
          <cell r="AQ283">
            <v>87115</v>
          </cell>
          <cell r="AR283">
            <v>42522</v>
          </cell>
          <cell r="AS283">
            <v>45470</v>
          </cell>
          <cell r="AT283">
            <v>27768</v>
          </cell>
          <cell r="AY283">
            <v>45047</v>
          </cell>
          <cell r="AZ283">
            <v>10626</v>
          </cell>
          <cell r="BA283">
            <v>5084</v>
          </cell>
          <cell r="BB283">
            <v>5962</v>
          </cell>
          <cell r="BC283">
            <v>5828</v>
          </cell>
          <cell r="BZ283">
            <v>45047</v>
          </cell>
          <cell r="CA283">
            <v>81</v>
          </cell>
          <cell r="CB283">
            <v>117</v>
          </cell>
          <cell r="CC283">
            <v>50</v>
          </cell>
          <cell r="CD283">
            <v>33</v>
          </cell>
        </row>
        <row r="284">
          <cell r="A284">
            <v>45078</v>
          </cell>
          <cell r="B284">
            <v>282</v>
          </cell>
          <cell r="C284">
            <v>1894762.0904723899</v>
          </cell>
          <cell r="D284">
            <v>813902.1596255179</v>
          </cell>
          <cell r="E284">
            <v>589249.72520704288</v>
          </cell>
          <cell r="F284">
            <v>349007.02469504927</v>
          </cell>
          <cell r="G284" t="e">
            <v>#DIV/0!</v>
          </cell>
          <cell r="H284" t="e">
            <v>#DIV/0!</v>
          </cell>
          <cell r="I284" t="e">
            <v>#DIV/0!</v>
          </cell>
          <cell r="V284">
            <v>45078</v>
          </cell>
          <cell r="W284">
            <v>1262674.5228041804</v>
          </cell>
          <cell r="X284">
            <v>802428.99263891589</v>
          </cell>
          <cell r="Y284">
            <v>686587.64072716818</v>
          </cell>
          <cell r="Z284">
            <v>715225.84382973553</v>
          </cell>
          <cell r="AA284" t="e">
            <v>#DIV/0!</v>
          </cell>
          <cell r="AB284" t="e">
            <v>#DIV/0!</v>
          </cell>
          <cell r="AC284" t="e">
            <v>#DIV/0!</v>
          </cell>
          <cell r="AP284">
            <v>45078</v>
          </cell>
          <cell r="AQ284">
            <v>87090</v>
          </cell>
          <cell r="AR284">
            <v>42549</v>
          </cell>
          <cell r="AS284">
            <v>45499</v>
          </cell>
          <cell r="AT284">
            <v>27723</v>
          </cell>
          <cell r="AY284">
            <v>45078</v>
          </cell>
          <cell r="AZ284">
            <v>10618</v>
          </cell>
          <cell r="BA284">
            <v>5077</v>
          </cell>
          <cell r="BB284">
            <v>5953</v>
          </cell>
          <cell r="BC284">
            <v>5809</v>
          </cell>
          <cell r="BZ284">
            <v>45078</v>
          </cell>
          <cell r="CA284">
            <v>50.5</v>
          </cell>
          <cell r="CB284">
            <v>60.5</v>
          </cell>
          <cell r="CC284">
            <v>8</v>
          </cell>
          <cell r="CD284">
            <v>15.5</v>
          </cell>
        </row>
        <row r="285">
          <cell r="A285">
            <v>45108</v>
          </cell>
          <cell r="B285">
            <v>283</v>
          </cell>
          <cell r="C285">
            <v>951160.62121091504</v>
          </cell>
          <cell r="D285">
            <v>410364.56601013592</v>
          </cell>
          <cell r="E285">
            <v>306142.09802925214</v>
          </cell>
          <cell r="F285">
            <v>177485.71474969696</v>
          </cell>
          <cell r="G285" t="e">
            <v>#DIV/0!</v>
          </cell>
          <cell r="H285" t="e">
            <v>#DIV/0!</v>
          </cell>
          <cell r="I285" t="e">
            <v>#DIV/0!</v>
          </cell>
          <cell r="V285">
            <v>45108</v>
          </cell>
          <cell r="W285">
            <v>613738.62020198128</v>
          </cell>
          <cell r="X285">
            <v>410773.96710144274</v>
          </cell>
          <cell r="Y285">
            <v>369865.19670992997</v>
          </cell>
          <cell r="Z285">
            <v>390067.21598664601</v>
          </cell>
          <cell r="AA285" t="e">
            <v>#DIV/0!</v>
          </cell>
          <cell r="AB285" t="e">
            <v>#DIV/0!</v>
          </cell>
          <cell r="AC285" t="e">
            <v>#DIV/0!</v>
          </cell>
          <cell r="AP285">
            <v>45108</v>
          </cell>
          <cell r="AQ285">
            <v>87020</v>
          </cell>
          <cell r="AR285">
            <v>42568</v>
          </cell>
          <cell r="AS285">
            <v>45500</v>
          </cell>
          <cell r="AT285">
            <v>27652</v>
          </cell>
          <cell r="AY285">
            <v>45108</v>
          </cell>
          <cell r="AZ285">
            <v>10602</v>
          </cell>
          <cell r="BA285">
            <v>5063</v>
          </cell>
          <cell r="BB285">
            <v>5949</v>
          </cell>
          <cell r="BC285">
            <v>5806</v>
          </cell>
          <cell r="BZ285">
            <v>45108</v>
          </cell>
          <cell r="CA285">
            <v>0</v>
          </cell>
          <cell r="CB285">
            <v>1.5</v>
          </cell>
          <cell r="CC285">
            <v>0</v>
          </cell>
          <cell r="CD285">
            <v>0</v>
          </cell>
        </row>
        <row r="286">
          <cell r="A286">
            <v>45139</v>
          </cell>
          <cell r="B286">
            <v>284</v>
          </cell>
          <cell r="C286">
            <v>1282790.89960484</v>
          </cell>
          <cell r="D286">
            <v>527222.74276507786</v>
          </cell>
          <cell r="E286">
            <v>455407.18117992312</v>
          </cell>
          <cell r="F286">
            <v>265430.17645015894</v>
          </cell>
          <cell r="G286" t="e">
            <v>#DIV/0!</v>
          </cell>
          <cell r="H286" t="e">
            <v>#DIV/0!</v>
          </cell>
          <cell r="I286" t="e">
            <v>#DIV/0!</v>
          </cell>
          <cell r="V286">
            <v>45139</v>
          </cell>
          <cell r="W286">
            <v>894155.47954184888</v>
          </cell>
          <cell r="X286">
            <v>580484.52132475015</v>
          </cell>
          <cell r="Y286">
            <v>533835.29177110584</v>
          </cell>
          <cell r="Z286">
            <v>593981.70736229513</v>
          </cell>
          <cell r="AA286" t="e">
            <v>#DIV/0!</v>
          </cell>
          <cell r="AB286" t="e">
            <v>#DIV/0!</v>
          </cell>
          <cell r="AC286" t="e">
            <v>#DIV/0!</v>
          </cell>
          <cell r="AP286">
            <v>45139</v>
          </cell>
          <cell r="AQ286">
            <v>86983</v>
          </cell>
          <cell r="AR286">
            <v>42583</v>
          </cell>
          <cell r="AS286">
            <v>45504</v>
          </cell>
          <cell r="AT286">
            <v>27544</v>
          </cell>
          <cell r="AY286">
            <v>45139</v>
          </cell>
          <cell r="AZ286">
            <v>10558</v>
          </cell>
          <cell r="BA286">
            <v>5046</v>
          </cell>
          <cell r="BB286">
            <v>5938</v>
          </cell>
          <cell r="BC286">
            <v>5779</v>
          </cell>
          <cell r="BZ286">
            <v>45139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</row>
        <row r="287">
          <cell r="A287">
            <v>45170</v>
          </cell>
          <cell r="B287">
            <v>285</v>
          </cell>
          <cell r="C287">
            <v>2030423.238329693</v>
          </cell>
          <cell r="D287">
            <v>824743.78120906488</v>
          </cell>
          <cell r="E287">
            <v>695857.46491725219</v>
          </cell>
          <cell r="F287">
            <v>433055.51554399001</v>
          </cell>
          <cell r="G287" t="e">
            <v>#DIV/0!</v>
          </cell>
          <cell r="H287" t="e">
            <v>#DIV/0!</v>
          </cell>
          <cell r="I287" t="e">
            <v>#DIV/0!</v>
          </cell>
          <cell r="V287">
            <v>45170</v>
          </cell>
          <cell r="W287">
            <v>1295660.6684081501</v>
          </cell>
          <cell r="X287">
            <v>823695.43829885591</v>
          </cell>
          <cell r="Y287">
            <v>792412.70430098975</v>
          </cell>
          <cell r="Z287">
            <v>897490.18899200414</v>
          </cell>
          <cell r="AA287" t="e">
            <v>#DIV/0!</v>
          </cell>
          <cell r="AB287" t="e">
            <v>#DIV/0!</v>
          </cell>
          <cell r="AC287" t="e">
            <v>#DIV/0!</v>
          </cell>
          <cell r="AP287">
            <v>45170</v>
          </cell>
          <cell r="AQ287">
            <v>87044</v>
          </cell>
          <cell r="AR287">
            <v>42677</v>
          </cell>
          <cell r="AS287">
            <v>45597</v>
          </cell>
          <cell r="AT287">
            <v>27531</v>
          </cell>
          <cell r="AY287">
            <v>45170</v>
          </cell>
          <cell r="AZ287">
            <v>10570</v>
          </cell>
          <cell r="BA287">
            <v>5035</v>
          </cell>
          <cell r="BB287">
            <v>5946</v>
          </cell>
          <cell r="BC287">
            <v>5752</v>
          </cell>
          <cell r="BZ287">
            <v>45170</v>
          </cell>
          <cell r="CA287">
            <v>61.5</v>
          </cell>
          <cell r="CB287">
            <v>65</v>
          </cell>
          <cell r="CC287">
            <v>43</v>
          </cell>
          <cell r="CD287">
            <v>53</v>
          </cell>
        </row>
        <row r="288">
          <cell r="A288">
            <v>45200</v>
          </cell>
          <cell r="B288">
            <v>286</v>
          </cell>
          <cell r="C288">
            <v>4181683.3523687515</v>
          </cell>
          <cell r="D288">
            <v>1942198.3478336623</v>
          </cell>
          <cell r="E288">
            <v>1314662.0287273566</v>
          </cell>
          <cell r="F288">
            <v>862938.27107022982</v>
          </cell>
          <cell r="G288" t="e">
            <v>#DIV/0!</v>
          </cell>
          <cell r="H288" t="e">
            <v>#DIV/0!</v>
          </cell>
          <cell r="I288" t="e">
            <v>#DIV/0!</v>
          </cell>
          <cell r="V288">
            <v>45200</v>
          </cell>
          <cell r="W288">
            <v>2111863.4687197027</v>
          </cell>
          <cell r="X288">
            <v>1437862.2085861317</v>
          </cell>
          <cell r="Y288">
            <v>1324653.2354584122</v>
          </cell>
          <cell r="Z288">
            <v>1696147.0872357537</v>
          </cell>
          <cell r="AA288" t="e">
            <v>#DIV/0!</v>
          </cell>
          <cell r="AB288" t="e">
            <v>#DIV/0!</v>
          </cell>
          <cell r="AC288" t="e">
            <v>#DIV/0!</v>
          </cell>
          <cell r="AP288">
            <v>45200</v>
          </cell>
          <cell r="AQ288">
            <v>87255</v>
          </cell>
          <cell r="AR288">
            <v>42836</v>
          </cell>
          <cell r="AS288">
            <v>45756</v>
          </cell>
          <cell r="AT288">
            <v>27852</v>
          </cell>
          <cell r="AY288">
            <v>45200</v>
          </cell>
          <cell r="AZ288">
            <v>10615</v>
          </cell>
          <cell r="BA288">
            <v>5062</v>
          </cell>
          <cell r="BB288">
            <v>5987</v>
          </cell>
          <cell r="BC288">
            <v>5794</v>
          </cell>
          <cell r="BZ288">
            <v>45200</v>
          </cell>
          <cell r="CA288">
            <v>272.5</v>
          </cell>
          <cell r="CB288">
            <v>200</v>
          </cell>
          <cell r="CC288">
            <v>224.5</v>
          </cell>
          <cell r="CD288">
            <v>283.5</v>
          </cell>
        </row>
        <row r="289">
          <cell r="A289">
            <v>45231</v>
          </cell>
          <cell r="B289">
            <v>287</v>
          </cell>
          <cell r="C289">
            <v>7806329.8361077793</v>
          </cell>
          <cell r="D289">
            <v>3665733.1842432446</v>
          </cell>
          <cell r="E289">
            <v>2861132.0997402044</v>
          </cell>
          <cell r="F289">
            <v>2230714.8799087722</v>
          </cell>
          <cell r="G289" t="e">
            <v>#DIV/0!</v>
          </cell>
          <cell r="H289" t="e">
            <v>#DIV/0!</v>
          </cell>
          <cell r="I289" t="e">
            <v>#DIV/0!</v>
          </cell>
          <cell r="V289">
            <v>45231</v>
          </cell>
          <cell r="W289">
            <v>3447625.6936955526</v>
          </cell>
          <cell r="X289">
            <v>2117759.9311349979</v>
          </cell>
          <cell r="Y289">
            <v>2192367.7894825181</v>
          </cell>
          <cell r="Z289">
            <v>3003709.5856869314</v>
          </cell>
          <cell r="AA289" t="e">
            <v>#DIV/0!</v>
          </cell>
          <cell r="AB289" t="e">
            <v>#DIV/0!</v>
          </cell>
          <cell r="AC289" t="e">
            <v>#DIV/0!</v>
          </cell>
          <cell r="AP289">
            <v>45231</v>
          </cell>
          <cell r="AQ289">
            <v>87400</v>
          </cell>
          <cell r="AR289">
            <v>42921</v>
          </cell>
          <cell r="AS289">
            <v>45920</v>
          </cell>
          <cell r="AT289">
            <v>28008</v>
          </cell>
          <cell r="AY289">
            <v>45231</v>
          </cell>
          <cell r="AZ289">
            <v>10647</v>
          </cell>
          <cell r="BA289">
            <v>5073</v>
          </cell>
          <cell r="BB289">
            <v>6035</v>
          </cell>
          <cell r="BC289">
            <v>5839</v>
          </cell>
          <cell r="BZ289">
            <v>45231</v>
          </cell>
          <cell r="CA289">
            <v>526.5</v>
          </cell>
          <cell r="CB289">
            <v>452</v>
          </cell>
          <cell r="CC289">
            <v>611</v>
          </cell>
          <cell r="CD289">
            <v>649.5</v>
          </cell>
        </row>
        <row r="290">
          <cell r="A290">
            <v>45261</v>
          </cell>
          <cell r="B290">
            <v>288</v>
          </cell>
          <cell r="C290">
            <v>7889163.566146709</v>
          </cell>
          <cell r="D290">
            <v>3568089.138877098</v>
          </cell>
          <cell r="E290">
            <v>3702242.7452266021</v>
          </cell>
          <cell r="F290">
            <v>2605599.5497495909</v>
          </cell>
          <cell r="G290" t="e">
            <v>#DIV/0!</v>
          </cell>
          <cell r="H290" t="e">
            <v>#DIV/0!</v>
          </cell>
          <cell r="I290" t="e">
            <v>#DIV/0!</v>
          </cell>
          <cell r="V290">
            <v>45261</v>
          </cell>
          <cell r="W290">
            <v>3919271.9293048615</v>
          </cell>
          <cell r="X290">
            <v>2368255.1665033768</v>
          </cell>
          <cell r="Y290">
            <v>2858349.5537389689</v>
          </cell>
          <cell r="Z290">
            <v>3368312.3504527933</v>
          </cell>
          <cell r="AA290" t="e">
            <v>#DIV/0!</v>
          </cell>
          <cell r="AB290" t="e">
            <v>#DIV/0!</v>
          </cell>
          <cell r="AC290" t="e">
            <v>#DIV/0!</v>
          </cell>
          <cell r="AP290">
            <v>45261</v>
          </cell>
          <cell r="AQ290">
            <v>87479</v>
          </cell>
          <cell r="AR290">
            <v>43017</v>
          </cell>
          <cell r="AS290">
            <v>45966</v>
          </cell>
          <cell r="AT290">
            <v>28054</v>
          </cell>
          <cell r="AY290">
            <v>45261</v>
          </cell>
          <cell r="AZ290">
            <v>10660</v>
          </cell>
          <cell r="BA290">
            <v>5082</v>
          </cell>
          <cell r="BB290">
            <v>6050</v>
          </cell>
          <cell r="BC290">
            <v>5867</v>
          </cell>
          <cell r="BZ290">
            <v>45261</v>
          </cell>
          <cell r="CA290">
            <v>517</v>
          </cell>
          <cell r="CB290">
            <v>445</v>
          </cell>
          <cell r="CC290">
            <v>660.5</v>
          </cell>
          <cell r="CD290">
            <v>683</v>
          </cell>
        </row>
        <row r="291">
          <cell r="B291">
            <v>289</v>
          </cell>
        </row>
        <row r="292">
          <cell r="B292">
            <v>290</v>
          </cell>
        </row>
        <row r="293">
          <cell r="B293">
            <v>291</v>
          </cell>
        </row>
        <row r="294">
          <cell r="B294">
            <v>292</v>
          </cell>
        </row>
        <row r="295">
          <cell r="B295">
            <v>293</v>
          </cell>
        </row>
        <row r="296">
          <cell r="B296">
            <v>294</v>
          </cell>
        </row>
        <row r="297">
          <cell r="B297">
            <v>295</v>
          </cell>
        </row>
        <row r="298">
          <cell r="B298">
            <v>296</v>
          </cell>
        </row>
        <row r="299">
          <cell r="B299">
            <v>297</v>
          </cell>
        </row>
        <row r="300">
          <cell r="B300">
            <v>298</v>
          </cell>
        </row>
        <row r="301">
          <cell r="B301">
            <v>299</v>
          </cell>
        </row>
        <row r="302">
          <cell r="B302">
            <v>300</v>
          </cell>
        </row>
        <row r="303">
          <cell r="B303">
            <v>301</v>
          </cell>
        </row>
        <row r="304">
          <cell r="B304">
            <v>302</v>
          </cell>
        </row>
        <row r="305">
          <cell r="B305">
            <v>303</v>
          </cell>
        </row>
        <row r="306">
          <cell r="B306">
            <v>304</v>
          </cell>
        </row>
        <row r="307">
          <cell r="B307">
            <v>305</v>
          </cell>
        </row>
        <row r="308">
          <cell r="B308">
            <v>306</v>
          </cell>
        </row>
        <row r="309">
          <cell r="B309">
            <v>307</v>
          </cell>
        </row>
        <row r="310">
          <cell r="B310">
            <v>308</v>
          </cell>
        </row>
        <row r="311">
          <cell r="B311">
            <v>309</v>
          </cell>
        </row>
        <row r="312">
          <cell r="B312">
            <v>310</v>
          </cell>
        </row>
        <row r="313">
          <cell r="B313">
            <v>311</v>
          </cell>
        </row>
        <row r="314">
          <cell r="B314">
            <v>312</v>
          </cell>
        </row>
        <row r="315">
          <cell r="B315">
            <v>313</v>
          </cell>
        </row>
        <row r="316">
          <cell r="B316">
            <v>314</v>
          </cell>
        </row>
        <row r="317">
          <cell r="B317">
            <v>315</v>
          </cell>
        </row>
        <row r="318">
          <cell r="B318">
            <v>316</v>
          </cell>
        </row>
        <row r="319">
          <cell r="B319">
            <v>317</v>
          </cell>
        </row>
        <row r="320">
          <cell r="B320">
            <v>318</v>
          </cell>
        </row>
        <row r="321">
          <cell r="B321">
            <v>319</v>
          </cell>
        </row>
        <row r="322">
          <cell r="B322">
            <v>320</v>
          </cell>
        </row>
        <row r="323">
          <cell r="B323">
            <v>321</v>
          </cell>
        </row>
        <row r="324">
          <cell r="B324">
            <v>322</v>
          </cell>
        </row>
        <row r="325">
          <cell r="B325">
            <v>323</v>
          </cell>
        </row>
        <row r="326">
          <cell r="B326">
            <v>324</v>
          </cell>
        </row>
        <row r="327">
          <cell r="B327">
            <v>325</v>
          </cell>
        </row>
        <row r="328">
          <cell r="B328">
            <v>326</v>
          </cell>
        </row>
        <row r="329">
          <cell r="B329">
            <v>327</v>
          </cell>
        </row>
        <row r="330">
          <cell r="B330">
            <v>328</v>
          </cell>
        </row>
        <row r="331">
          <cell r="B331">
            <v>329</v>
          </cell>
        </row>
        <row r="332">
          <cell r="B332">
            <v>330</v>
          </cell>
        </row>
        <row r="333">
          <cell r="B333">
            <v>331</v>
          </cell>
        </row>
        <row r="334">
          <cell r="B334">
            <v>332</v>
          </cell>
        </row>
        <row r="335">
          <cell r="B335">
            <v>333</v>
          </cell>
        </row>
        <row r="336">
          <cell r="B336">
            <v>334</v>
          </cell>
        </row>
        <row r="337">
          <cell r="B337">
            <v>335</v>
          </cell>
        </row>
        <row r="338">
          <cell r="B338">
            <v>336</v>
          </cell>
        </row>
        <row r="339">
          <cell r="B339">
            <v>337</v>
          </cell>
        </row>
        <row r="340">
          <cell r="B340">
            <v>338</v>
          </cell>
        </row>
        <row r="341">
          <cell r="B341">
            <v>339</v>
          </cell>
        </row>
        <row r="342">
          <cell r="B342">
            <v>340</v>
          </cell>
        </row>
        <row r="343">
          <cell r="B343">
            <v>341</v>
          </cell>
        </row>
        <row r="344">
          <cell r="B344">
            <v>342</v>
          </cell>
        </row>
        <row r="345">
          <cell r="B345">
            <v>343</v>
          </cell>
        </row>
        <row r="346">
          <cell r="B346">
            <v>344</v>
          </cell>
        </row>
        <row r="347">
          <cell r="B347">
            <v>345</v>
          </cell>
        </row>
        <row r="348">
          <cell r="B348">
            <v>346</v>
          </cell>
        </row>
        <row r="349">
          <cell r="B349">
            <v>347</v>
          </cell>
        </row>
        <row r="350">
          <cell r="B350">
            <v>348</v>
          </cell>
        </row>
        <row r="351">
          <cell r="B351">
            <v>349</v>
          </cell>
        </row>
        <row r="352">
          <cell r="B352">
            <v>350</v>
          </cell>
        </row>
        <row r="353">
          <cell r="B353">
            <v>351</v>
          </cell>
        </row>
        <row r="354">
          <cell r="B354">
            <v>352</v>
          </cell>
        </row>
        <row r="355">
          <cell r="B355">
            <v>353</v>
          </cell>
        </row>
        <row r="356">
          <cell r="B356">
            <v>354</v>
          </cell>
        </row>
        <row r="357">
          <cell r="B357">
            <v>355</v>
          </cell>
        </row>
        <row r="358">
          <cell r="B358">
            <v>356</v>
          </cell>
        </row>
        <row r="359">
          <cell r="B359">
            <v>357</v>
          </cell>
        </row>
        <row r="360">
          <cell r="B360">
            <v>358</v>
          </cell>
        </row>
        <row r="361">
          <cell r="B361">
            <v>359</v>
          </cell>
        </row>
        <row r="362">
          <cell r="B362">
            <v>360</v>
          </cell>
        </row>
        <row r="363">
          <cell r="B363">
            <v>361</v>
          </cell>
        </row>
        <row r="364">
          <cell r="B364">
            <v>362</v>
          </cell>
        </row>
        <row r="365">
          <cell r="B365">
            <v>363</v>
          </cell>
        </row>
        <row r="366">
          <cell r="B366">
            <v>364</v>
          </cell>
        </row>
        <row r="367">
          <cell r="B367">
            <v>365</v>
          </cell>
        </row>
        <row r="368">
          <cell r="B368">
            <v>366</v>
          </cell>
        </row>
        <row r="369">
          <cell r="B369">
            <v>367</v>
          </cell>
        </row>
        <row r="370">
          <cell r="B370">
            <v>368</v>
          </cell>
        </row>
        <row r="371">
          <cell r="B371">
            <v>369</v>
          </cell>
        </row>
        <row r="372">
          <cell r="B372">
            <v>370</v>
          </cell>
        </row>
        <row r="373">
          <cell r="B373">
            <v>371</v>
          </cell>
        </row>
        <row r="374">
          <cell r="B374">
            <v>372</v>
          </cell>
        </row>
        <row r="375">
          <cell r="B375">
            <v>373</v>
          </cell>
        </row>
        <row r="376">
          <cell r="B376">
            <v>374</v>
          </cell>
        </row>
        <row r="377">
          <cell r="B377">
            <v>375</v>
          </cell>
        </row>
        <row r="378">
          <cell r="B378">
            <v>376</v>
          </cell>
        </row>
        <row r="379">
          <cell r="B379">
            <v>377</v>
          </cell>
        </row>
        <row r="380">
          <cell r="B380">
            <v>378</v>
          </cell>
        </row>
        <row r="381">
          <cell r="B381">
            <v>379</v>
          </cell>
        </row>
        <row r="382">
          <cell r="B382">
            <v>380</v>
          </cell>
        </row>
        <row r="383">
          <cell r="B383">
            <v>381</v>
          </cell>
        </row>
        <row r="384">
          <cell r="B384">
            <v>382</v>
          </cell>
        </row>
        <row r="385">
          <cell r="B385">
            <v>383</v>
          </cell>
        </row>
        <row r="386">
          <cell r="B386">
            <v>384</v>
          </cell>
        </row>
        <row r="387">
          <cell r="B387">
            <v>385</v>
          </cell>
        </row>
        <row r="388">
          <cell r="B388">
            <v>386</v>
          </cell>
        </row>
        <row r="389">
          <cell r="B389">
            <v>387</v>
          </cell>
        </row>
        <row r="390">
          <cell r="B390">
            <v>388</v>
          </cell>
        </row>
        <row r="391">
          <cell r="B391">
            <v>389</v>
          </cell>
        </row>
        <row r="392">
          <cell r="B392">
            <v>390</v>
          </cell>
        </row>
        <row r="393">
          <cell r="B393">
            <v>391</v>
          </cell>
        </row>
        <row r="394">
          <cell r="B394">
            <v>392</v>
          </cell>
        </row>
        <row r="395">
          <cell r="B395">
            <v>393</v>
          </cell>
        </row>
        <row r="396">
          <cell r="B396">
            <v>394</v>
          </cell>
        </row>
        <row r="397">
          <cell r="B397">
            <v>395</v>
          </cell>
        </row>
        <row r="398">
          <cell r="B398">
            <v>396</v>
          </cell>
        </row>
        <row r="399">
          <cell r="B399">
            <v>397</v>
          </cell>
        </row>
        <row r="400">
          <cell r="B400">
            <v>398</v>
          </cell>
        </row>
        <row r="401">
          <cell r="B401">
            <v>399</v>
          </cell>
        </row>
        <row r="402">
          <cell r="B402">
            <v>400</v>
          </cell>
        </row>
        <row r="403">
          <cell r="B403">
            <v>401</v>
          </cell>
        </row>
        <row r="404">
          <cell r="B404">
            <v>402</v>
          </cell>
        </row>
        <row r="405">
          <cell r="B405">
            <v>403</v>
          </cell>
        </row>
        <row r="406">
          <cell r="B406">
            <v>404</v>
          </cell>
        </row>
        <row r="407">
          <cell r="B407">
            <v>405</v>
          </cell>
        </row>
        <row r="408">
          <cell r="B408">
            <v>406</v>
          </cell>
        </row>
        <row r="409">
          <cell r="B409">
            <v>407</v>
          </cell>
        </row>
        <row r="410">
          <cell r="B410">
            <v>408</v>
          </cell>
        </row>
        <row r="411">
          <cell r="B411">
            <v>409</v>
          </cell>
        </row>
        <row r="412">
          <cell r="B412">
            <v>410</v>
          </cell>
        </row>
        <row r="413">
          <cell r="B413">
            <v>411</v>
          </cell>
        </row>
        <row r="414">
          <cell r="B414">
            <v>412</v>
          </cell>
        </row>
        <row r="415">
          <cell r="B415">
            <v>413</v>
          </cell>
        </row>
        <row r="416">
          <cell r="B416">
            <v>414</v>
          </cell>
        </row>
        <row r="417">
          <cell r="B417">
            <v>415</v>
          </cell>
        </row>
        <row r="418">
          <cell r="B418">
            <v>416</v>
          </cell>
        </row>
        <row r="419">
          <cell r="B419">
            <v>417</v>
          </cell>
        </row>
        <row r="420">
          <cell r="B420">
            <v>418</v>
          </cell>
        </row>
        <row r="421">
          <cell r="B421">
            <v>419</v>
          </cell>
        </row>
        <row r="422">
          <cell r="B422">
            <v>420</v>
          </cell>
        </row>
        <row r="423">
          <cell r="B423">
            <v>421</v>
          </cell>
        </row>
        <row r="424">
          <cell r="B424">
            <v>422</v>
          </cell>
        </row>
        <row r="425">
          <cell r="B425">
            <v>423</v>
          </cell>
        </row>
        <row r="426">
          <cell r="B426">
            <v>424</v>
          </cell>
        </row>
        <row r="427">
          <cell r="B427">
            <v>425</v>
          </cell>
        </row>
        <row r="428">
          <cell r="B428">
            <v>426</v>
          </cell>
        </row>
        <row r="429">
          <cell r="B429">
            <v>427</v>
          </cell>
        </row>
        <row r="430">
          <cell r="B430">
            <v>428</v>
          </cell>
        </row>
        <row r="431">
          <cell r="B431">
            <v>429</v>
          </cell>
        </row>
        <row r="432">
          <cell r="B432">
            <v>430</v>
          </cell>
        </row>
        <row r="433">
          <cell r="B433">
            <v>431</v>
          </cell>
        </row>
        <row r="434">
          <cell r="B434">
            <v>432</v>
          </cell>
        </row>
        <row r="435">
          <cell r="B435">
            <v>433</v>
          </cell>
        </row>
        <row r="436">
          <cell r="B436">
            <v>434</v>
          </cell>
        </row>
        <row r="437">
          <cell r="B437">
            <v>435</v>
          </cell>
        </row>
        <row r="438">
          <cell r="B438">
            <v>436</v>
          </cell>
        </row>
        <row r="439">
          <cell r="B439">
            <v>437</v>
          </cell>
        </row>
        <row r="440">
          <cell r="B440">
            <v>438</v>
          </cell>
        </row>
        <row r="441">
          <cell r="B441">
            <v>439</v>
          </cell>
        </row>
        <row r="442">
          <cell r="B442">
            <v>440</v>
          </cell>
        </row>
        <row r="443">
          <cell r="B443">
            <v>441</v>
          </cell>
        </row>
        <row r="444">
          <cell r="B444">
            <v>442</v>
          </cell>
        </row>
        <row r="445">
          <cell r="B445">
            <v>443</v>
          </cell>
        </row>
        <row r="446">
          <cell r="B446">
            <v>444</v>
          </cell>
        </row>
        <row r="447">
          <cell r="B447">
            <v>445</v>
          </cell>
        </row>
        <row r="448">
          <cell r="B448">
            <v>446</v>
          </cell>
        </row>
        <row r="449">
          <cell r="B449">
            <v>447</v>
          </cell>
        </row>
        <row r="450">
          <cell r="B450">
            <v>448</v>
          </cell>
        </row>
        <row r="451">
          <cell r="B451">
            <v>449</v>
          </cell>
        </row>
        <row r="452">
          <cell r="B452">
            <v>450</v>
          </cell>
        </row>
        <row r="453">
          <cell r="B453">
            <v>451</v>
          </cell>
        </row>
        <row r="454">
          <cell r="B454">
            <v>452</v>
          </cell>
        </row>
        <row r="455">
          <cell r="B455">
            <v>453</v>
          </cell>
        </row>
        <row r="456">
          <cell r="B456">
            <v>454</v>
          </cell>
        </row>
        <row r="457">
          <cell r="B457">
            <v>455</v>
          </cell>
        </row>
        <row r="458">
          <cell r="B458">
            <v>456</v>
          </cell>
        </row>
        <row r="459">
          <cell r="B459">
            <v>457</v>
          </cell>
        </row>
        <row r="460">
          <cell r="B460">
            <v>458</v>
          </cell>
        </row>
        <row r="461">
          <cell r="B461">
            <v>459</v>
          </cell>
        </row>
        <row r="462">
          <cell r="B462">
            <v>460</v>
          </cell>
        </row>
        <row r="463">
          <cell r="B463">
            <v>461</v>
          </cell>
        </row>
        <row r="464">
          <cell r="B464">
            <v>462</v>
          </cell>
        </row>
        <row r="465">
          <cell r="B465">
            <v>463</v>
          </cell>
        </row>
        <row r="466">
          <cell r="B466">
            <v>464</v>
          </cell>
        </row>
        <row r="467">
          <cell r="B467">
            <v>465</v>
          </cell>
        </row>
        <row r="468">
          <cell r="B468">
            <v>466</v>
          </cell>
        </row>
        <row r="469">
          <cell r="B469">
            <v>467</v>
          </cell>
        </row>
        <row r="470">
          <cell r="B470">
            <v>468</v>
          </cell>
        </row>
        <row r="471">
          <cell r="B471">
            <v>469</v>
          </cell>
        </row>
        <row r="472">
          <cell r="B472">
            <v>470</v>
          </cell>
        </row>
        <row r="473">
          <cell r="B473">
            <v>471</v>
          </cell>
        </row>
        <row r="474">
          <cell r="B474">
            <v>472</v>
          </cell>
        </row>
        <row r="475">
          <cell r="B475">
            <v>473</v>
          </cell>
        </row>
        <row r="476">
          <cell r="B476">
            <v>474</v>
          </cell>
        </row>
        <row r="477">
          <cell r="B477">
            <v>475</v>
          </cell>
        </row>
        <row r="478">
          <cell r="B478">
            <v>476</v>
          </cell>
        </row>
        <row r="479">
          <cell r="B479">
            <v>477</v>
          </cell>
        </row>
        <row r="480">
          <cell r="B480">
            <v>478</v>
          </cell>
        </row>
        <row r="481">
          <cell r="B481">
            <v>479</v>
          </cell>
        </row>
        <row r="482">
          <cell r="B482">
            <v>480</v>
          </cell>
        </row>
        <row r="483">
          <cell r="B483">
            <v>481</v>
          </cell>
        </row>
        <row r="484">
          <cell r="B484">
            <v>482</v>
          </cell>
        </row>
        <row r="485">
          <cell r="B485">
            <v>483</v>
          </cell>
        </row>
        <row r="486">
          <cell r="B486">
            <v>484</v>
          </cell>
        </row>
        <row r="487">
          <cell r="B487">
            <v>485</v>
          </cell>
        </row>
        <row r="488">
          <cell r="B488">
            <v>486</v>
          </cell>
        </row>
        <row r="489">
          <cell r="B489">
            <v>487</v>
          </cell>
        </row>
        <row r="490">
          <cell r="B490">
            <v>488</v>
          </cell>
        </row>
        <row r="491">
          <cell r="B491">
            <v>489</v>
          </cell>
        </row>
        <row r="492">
          <cell r="B492">
            <v>490</v>
          </cell>
        </row>
        <row r="493">
          <cell r="B493">
            <v>491</v>
          </cell>
        </row>
        <row r="494">
          <cell r="B494">
            <v>492</v>
          </cell>
        </row>
        <row r="495">
          <cell r="B495">
            <v>493</v>
          </cell>
        </row>
        <row r="496">
          <cell r="B496">
            <v>494</v>
          </cell>
        </row>
        <row r="497">
          <cell r="B497">
            <v>495</v>
          </cell>
        </row>
        <row r="498">
          <cell r="B498">
            <v>496</v>
          </cell>
        </row>
        <row r="499">
          <cell r="B499">
            <v>497</v>
          </cell>
        </row>
        <row r="500">
          <cell r="B500">
            <v>498</v>
          </cell>
        </row>
        <row r="501">
          <cell r="B501">
            <v>499</v>
          </cell>
        </row>
        <row r="502">
          <cell r="B502">
            <v>500</v>
          </cell>
        </row>
        <row r="503">
          <cell r="B503">
            <v>501</v>
          </cell>
        </row>
        <row r="504">
          <cell r="B504">
            <v>502</v>
          </cell>
        </row>
        <row r="505">
          <cell r="B505">
            <v>503</v>
          </cell>
        </row>
        <row r="506">
          <cell r="B506">
            <v>504</v>
          </cell>
        </row>
        <row r="507">
          <cell r="B507">
            <v>505</v>
          </cell>
        </row>
        <row r="508">
          <cell r="B508">
            <v>506</v>
          </cell>
        </row>
        <row r="509">
          <cell r="B509">
            <v>507</v>
          </cell>
        </row>
        <row r="510">
          <cell r="B510">
            <v>508</v>
          </cell>
        </row>
        <row r="511">
          <cell r="B511">
            <v>509</v>
          </cell>
        </row>
        <row r="512">
          <cell r="B512">
            <v>510</v>
          </cell>
        </row>
        <row r="513">
          <cell r="B513">
            <v>511</v>
          </cell>
        </row>
        <row r="514">
          <cell r="B514">
            <v>512</v>
          </cell>
        </row>
        <row r="515">
          <cell r="B515">
            <v>513</v>
          </cell>
        </row>
        <row r="516">
          <cell r="B516">
            <v>514</v>
          </cell>
        </row>
        <row r="517">
          <cell r="B517">
            <v>515</v>
          </cell>
        </row>
        <row r="518">
          <cell r="B518">
            <v>516</v>
          </cell>
        </row>
        <row r="519">
          <cell r="B519">
            <v>517</v>
          </cell>
        </row>
        <row r="520">
          <cell r="B520">
            <v>518</v>
          </cell>
        </row>
        <row r="521">
          <cell r="B521">
            <v>519</v>
          </cell>
        </row>
        <row r="522">
          <cell r="B522">
            <v>520</v>
          </cell>
        </row>
        <row r="523">
          <cell r="B523">
            <v>521</v>
          </cell>
        </row>
        <row r="524">
          <cell r="B524">
            <v>522</v>
          </cell>
        </row>
        <row r="525">
          <cell r="B525">
            <v>523</v>
          </cell>
        </row>
        <row r="526">
          <cell r="B526">
            <v>524</v>
          </cell>
        </row>
        <row r="527">
          <cell r="B527">
            <v>525</v>
          </cell>
        </row>
        <row r="528">
          <cell r="B528">
            <v>526</v>
          </cell>
        </row>
        <row r="529">
          <cell r="B529">
            <v>527</v>
          </cell>
        </row>
        <row r="530">
          <cell r="B530">
            <v>528</v>
          </cell>
        </row>
        <row r="531">
          <cell r="B531">
            <v>529</v>
          </cell>
        </row>
        <row r="532">
          <cell r="B532">
            <v>530</v>
          </cell>
        </row>
        <row r="533">
          <cell r="B533">
            <v>531</v>
          </cell>
        </row>
        <row r="534">
          <cell r="B534">
            <v>532</v>
          </cell>
        </row>
        <row r="535">
          <cell r="B535">
            <v>533</v>
          </cell>
        </row>
        <row r="536">
          <cell r="B536">
            <v>534</v>
          </cell>
        </row>
        <row r="537">
          <cell r="B537">
            <v>535</v>
          </cell>
        </row>
        <row r="538">
          <cell r="B538">
            <v>536</v>
          </cell>
        </row>
        <row r="539">
          <cell r="B539">
            <v>537</v>
          </cell>
        </row>
        <row r="540">
          <cell r="B540">
            <v>538</v>
          </cell>
        </row>
        <row r="541">
          <cell r="B541">
            <v>539</v>
          </cell>
        </row>
        <row r="542">
          <cell r="B542">
            <v>540</v>
          </cell>
        </row>
        <row r="543">
          <cell r="B543">
            <v>541</v>
          </cell>
        </row>
        <row r="544">
          <cell r="B544">
            <v>542</v>
          </cell>
        </row>
        <row r="545">
          <cell r="B545">
            <v>543</v>
          </cell>
        </row>
        <row r="546">
          <cell r="B546">
            <v>544</v>
          </cell>
        </row>
        <row r="547">
          <cell r="B547">
            <v>545</v>
          </cell>
        </row>
        <row r="548">
          <cell r="B548">
            <v>546</v>
          </cell>
        </row>
        <row r="549">
          <cell r="B549">
            <v>547</v>
          </cell>
        </row>
        <row r="550">
          <cell r="B550">
            <v>548</v>
          </cell>
        </row>
        <row r="551">
          <cell r="B551">
            <v>549</v>
          </cell>
        </row>
        <row r="552">
          <cell r="B552">
            <v>550</v>
          </cell>
        </row>
        <row r="553">
          <cell r="B553">
            <v>551</v>
          </cell>
        </row>
        <row r="554">
          <cell r="B554">
            <v>552</v>
          </cell>
        </row>
        <row r="555">
          <cell r="B555">
            <v>553</v>
          </cell>
        </row>
        <row r="556">
          <cell r="B556">
            <v>554</v>
          </cell>
        </row>
        <row r="557">
          <cell r="B557">
            <v>555</v>
          </cell>
        </row>
        <row r="558">
          <cell r="B558">
            <v>556</v>
          </cell>
        </row>
        <row r="559">
          <cell r="B559">
            <v>557</v>
          </cell>
        </row>
        <row r="560">
          <cell r="B560">
            <v>558</v>
          </cell>
        </row>
        <row r="561">
          <cell r="B561">
            <v>559</v>
          </cell>
        </row>
        <row r="562">
          <cell r="B562">
            <v>560</v>
          </cell>
        </row>
        <row r="563">
          <cell r="B563">
            <v>561</v>
          </cell>
        </row>
        <row r="564">
          <cell r="B564">
            <v>562</v>
          </cell>
        </row>
        <row r="565">
          <cell r="B565">
            <v>563</v>
          </cell>
        </row>
        <row r="566">
          <cell r="B566">
            <v>564</v>
          </cell>
        </row>
        <row r="567">
          <cell r="B567">
            <v>565</v>
          </cell>
        </row>
        <row r="568">
          <cell r="B568">
            <v>566</v>
          </cell>
        </row>
        <row r="569">
          <cell r="B569">
            <v>567</v>
          </cell>
        </row>
        <row r="570">
          <cell r="B570">
            <v>568</v>
          </cell>
        </row>
        <row r="571">
          <cell r="B571">
            <v>569</v>
          </cell>
        </row>
        <row r="572">
          <cell r="B572">
            <v>570</v>
          </cell>
        </row>
        <row r="573">
          <cell r="B573">
            <v>571</v>
          </cell>
        </row>
        <row r="574">
          <cell r="B574">
            <v>572</v>
          </cell>
        </row>
        <row r="575">
          <cell r="B575">
            <v>573</v>
          </cell>
        </row>
        <row r="576">
          <cell r="B576">
            <v>574</v>
          </cell>
        </row>
        <row r="577">
          <cell r="B577">
            <v>575</v>
          </cell>
        </row>
        <row r="578">
          <cell r="B578">
            <v>576</v>
          </cell>
        </row>
        <row r="579">
          <cell r="B579">
            <v>577</v>
          </cell>
        </row>
        <row r="580">
          <cell r="B580">
            <v>578</v>
          </cell>
        </row>
        <row r="581">
          <cell r="B581">
            <v>579</v>
          </cell>
        </row>
        <row r="582">
          <cell r="B582">
            <v>580</v>
          </cell>
        </row>
        <row r="583">
          <cell r="B583">
            <v>581</v>
          </cell>
        </row>
        <row r="584">
          <cell r="B584">
            <v>582</v>
          </cell>
        </row>
        <row r="585">
          <cell r="B585">
            <v>583</v>
          </cell>
        </row>
        <row r="586">
          <cell r="B586">
            <v>584</v>
          </cell>
        </row>
        <row r="587">
          <cell r="B587">
            <v>585</v>
          </cell>
        </row>
        <row r="588">
          <cell r="B588">
            <v>586</v>
          </cell>
        </row>
        <row r="589">
          <cell r="B589">
            <v>587</v>
          </cell>
        </row>
        <row r="590">
          <cell r="B590">
            <v>588</v>
          </cell>
        </row>
        <row r="591">
          <cell r="B591">
            <v>589</v>
          </cell>
        </row>
        <row r="592">
          <cell r="B592">
            <v>590</v>
          </cell>
        </row>
        <row r="593">
          <cell r="B593">
            <v>591</v>
          </cell>
        </row>
        <row r="594">
          <cell r="B594">
            <v>592</v>
          </cell>
        </row>
        <row r="595">
          <cell r="B595">
            <v>593</v>
          </cell>
        </row>
        <row r="596">
          <cell r="B596">
            <v>594</v>
          </cell>
        </row>
        <row r="597">
          <cell r="B597">
            <v>595</v>
          </cell>
        </row>
        <row r="598">
          <cell r="B598">
            <v>596</v>
          </cell>
        </row>
        <row r="599">
          <cell r="B599">
            <v>597</v>
          </cell>
        </row>
        <row r="600">
          <cell r="B600">
            <v>598</v>
          </cell>
        </row>
        <row r="601">
          <cell r="B601">
            <v>599</v>
          </cell>
        </row>
        <row r="602">
          <cell r="B602">
            <v>600</v>
          </cell>
        </row>
        <row r="603">
          <cell r="B603">
            <v>601</v>
          </cell>
        </row>
        <row r="604">
          <cell r="B604">
            <v>602</v>
          </cell>
        </row>
        <row r="605">
          <cell r="B605">
            <v>603</v>
          </cell>
        </row>
        <row r="606">
          <cell r="B606">
            <v>604</v>
          </cell>
        </row>
        <row r="607">
          <cell r="B607">
            <v>605</v>
          </cell>
        </row>
        <row r="608">
          <cell r="B608">
            <v>606</v>
          </cell>
        </row>
        <row r="609">
          <cell r="B609">
            <v>607</v>
          </cell>
        </row>
        <row r="610">
          <cell r="B610">
            <v>608</v>
          </cell>
        </row>
        <row r="611">
          <cell r="B611">
            <v>609</v>
          </cell>
        </row>
        <row r="612">
          <cell r="B612">
            <v>610</v>
          </cell>
        </row>
        <row r="613">
          <cell r="B613">
            <v>611</v>
          </cell>
        </row>
        <row r="614">
          <cell r="B614">
            <v>612</v>
          </cell>
        </row>
        <row r="615">
          <cell r="B615">
            <v>613</v>
          </cell>
        </row>
        <row r="616">
          <cell r="B616">
            <v>614</v>
          </cell>
        </row>
        <row r="617">
          <cell r="B617">
            <v>615</v>
          </cell>
        </row>
        <row r="618">
          <cell r="B618">
            <v>616</v>
          </cell>
        </row>
        <row r="619">
          <cell r="B619">
            <v>617</v>
          </cell>
        </row>
        <row r="620">
          <cell r="B620">
            <v>618</v>
          </cell>
        </row>
        <row r="621">
          <cell r="B621">
            <v>619</v>
          </cell>
        </row>
        <row r="622">
          <cell r="B622">
            <v>620</v>
          </cell>
        </row>
        <row r="623">
          <cell r="B623">
            <v>621</v>
          </cell>
        </row>
        <row r="624">
          <cell r="B624">
            <v>622</v>
          </cell>
        </row>
        <row r="625">
          <cell r="B625">
            <v>623</v>
          </cell>
        </row>
        <row r="626">
          <cell r="B626">
            <v>624</v>
          </cell>
        </row>
        <row r="627">
          <cell r="B627">
            <v>625</v>
          </cell>
        </row>
        <row r="628">
          <cell r="B628">
            <v>626</v>
          </cell>
        </row>
        <row r="629">
          <cell r="B629">
            <v>627</v>
          </cell>
        </row>
        <row r="630">
          <cell r="B630">
            <v>628</v>
          </cell>
        </row>
        <row r="631">
          <cell r="B631">
            <v>629</v>
          </cell>
        </row>
        <row r="632">
          <cell r="B632">
            <v>630</v>
          </cell>
        </row>
        <row r="633">
          <cell r="B633">
            <v>631</v>
          </cell>
        </row>
        <row r="634">
          <cell r="B634">
            <v>632</v>
          </cell>
        </row>
        <row r="635">
          <cell r="B635">
            <v>633</v>
          </cell>
        </row>
        <row r="636">
          <cell r="B636">
            <v>634</v>
          </cell>
        </row>
        <row r="637">
          <cell r="B637">
            <v>635</v>
          </cell>
        </row>
        <row r="638">
          <cell r="B638">
            <v>636</v>
          </cell>
        </row>
        <row r="639">
          <cell r="B639">
            <v>637</v>
          </cell>
        </row>
        <row r="640">
          <cell r="B640">
            <v>638</v>
          </cell>
        </row>
        <row r="641">
          <cell r="B641">
            <v>639</v>
          </cell>
        </row>
        <row r="642">
          <cell r="B642">
            <v>640</v>
          </cell>
        </row>
        <row r="643">
          <cell r="B643">
            <v>641</v>
          </cell>
        </row>
        <row r="644">
          <cell r="B644">
            <v>642</v>
          </cell>
        </row>
        <row r="645">
          <cell r="B645">
            <v>643</v>
          </cell>
        </row>
        <row r="646">
          <cell r="B646">
            <v>644</v>
          </cell>
        </row>
        <row r="647">
          <cell r="B647">
            <v>645</v>
          </cell>
        </row>
        <row r="648">
          <cell r="B648">
            <v>646</v>
          </cell>
        </row>
        <row r="649">
          <cell r="B649">
            <v>647</v>
          </cell>
        </row>
        <row r="650">
          <cell r="B650">
            <v>648</v>
          </cell>
        </row>
        <row r="651">
          <cell r="B651">
            <v>649</v>
          </cell>
        </row>
        <row r="652">
          <cell r="B652">
            <v>650</v>
          </cell>
        </row>
        <row r="653">
          <cell r="B653">
            <v>651</v>
          </cell>
        </row>
        <row r="654">
          <cell r="B654">
            <v>652</v>
          </cell>
        </row>
        <row r="655">
          <cell r="B655">
            <v>653</v>
          </cell>
        </row>
        <row r="656">
          <cell r="B656">
            <v>654</v>
          </cell>
        </row>
        <row r="657">
          <cell r="B657">
            <v>655</v>
          </cell>
        </row>
        <row r="658">
          <cell r="B658">
            <v>656</v>
          </cell>
        </row>
        <row r="659">
          <cell r="B659">
            <v>657</v>
          </cell>
        </row>
        <row r="660">
          <cell r="B660">
            <v>658</v>
          </cell>
        </row>
        <row r="661">
          <cell r="B661">
            <v>659</v>
          </cell>
        </row>
        <row r="662">
          <cell r="B662">
            <v>660</v>
          </cell>
        </row>
        <row r="663">
          <cell r="B663">
            <v>661</v>
          </cell>
        </row>
        <row r="664">
          <cell r="B664">
            <v>662</v>
          </cell>
        </row>
        <row r="665">
          <cell r="B665">
            <v>663</v>
          </cell>
        </row>
        <row r="666">
          <cell r="B666">
            <v>664</v>
          </cell>
        </row>
        <row r="667">
          <cell r="B667">
            <v>665</v>
          </cell>
        </row>
        <row r="668">
          <cell r="B668">
            <v>666</v>
          </cell>
        </row>
        <row r="669">
          <cell r="B669">
            <v>667</v>
          </cell>
        </row>
        <row r="670">
          <cell r="B670">
            <v>668</v>
          </cell>
        </row>
        <row r="671">
          <cell r="B671">
            <v>669</v>
          </cell>
        </row>
        <row r="672">
          <cell r="B672">
            <v>670</v>
          </cell>
        </row>
        <row r="673">
          <cell r="B673">
            <v>671</v>
          </cell>
        </row>
        <row r="674">
          <cell r="B674">
            <v>672</v>
          </cell>
        </row>
        <row r="675">
          <cell r="B675">
            <v>673</v>
          </cell>
        </row>
        <row r="676">
          <cell r="B676">
            <v>674</v>
          </cell>
        </row>
        <row r="677">
          <cell r="B677">
            <v>675</v>
          </cell>
        </row>
        <row r="678">
          <cell r="B678">
            <v>676</v>
          </cell>
        </row>
        <row r="679">
          <cell r="B679">
            <v>677</v>
          </cell>
        </row>
        <row r="680">
          <cell r="B680">
            <v>678</v>
          </cell>
        </row>
        <row r="681">
          <cell r="B681">
            <v>679</v>
          </cell>
        </row>
        <row r="682">
          <cell r="B682">
            <v>680</v>
          </cell>
        </row>
        <row r="683">
          <cell r="B683">
            <v>681</v>
          </cell>
        </row>
        <row r="684">
          <cell r="B684">
            <v>682</v>
          </cell>
        </row>
        <row r="685">
          <cell r="B685">
            <v>683</v>
          </cell>
        </row>
        <row r="686">
          <cell r="B686">
            <v>684</v>
          </cell>
        </row>
        <row r="687">
          <cell r="B687">
            <v>685</v>
          </cell>
        </row>
        <row r="688">
          <cell r="B688">
            <v>686</v>
          </cell>
        </row>
        <row r="689">
          <cell r="B689">
            <v>687</v>
          </cell>
        </row>
        <row r="690">
          <cell r="B690">
            <v>688</v>
          </cell>
        </row>
        <row r="691">
          <cell r="B691">
            <v>689</v>
          </cell>
        </row>
        <row r="692">
          <cell r="B692">
            <v>690</v>
          </cell>
        </row>
        <row r="693">
          <cell r="B693">
            <v>691</v>
          </cell>
        </row>
        <row r="694">
          <cell r="B694">
            <v>692</v>
          </cell>
        </row>
        <row r="695">
          <cell r="B695">
            <v>693</v>
          </cell>
        </row>
        <row r="696">
          <cell r="B696">
            <v>694</v>
          </cell>
        </row>
        <row r="697">
          <cell r="B697">
            <v>695</v>
          </cell>
        </row>
        <row r="698">
          <cell r="B698">
            <v>696</v>
          </cell>
        </row>
        <row r="699">
          <cell r="B699">
            <v>697</v>
          </cell>
        </row>
        <row r="700">
          <cell r="B700">
            <v>698</v>
          </cell>
        </row>
        <row r="701">
          <cell r="B701">
            <v>699</v>
          </cell>
        </row>
        <row r="702">
          <cell r="B702">
            <v>700</v>
          </cell>
        </row>
        <row r="703">
          <cell r="B703">
            <v>701</v>
          </cell>
        </row>
        <row r="704">
          <cell r="B704">
            <v>702</v>
          </cell>
        </row>
        <row r="705">
          <cell r="B705">
            <v>703</v>
          </cell>
        </row>
        <row r="706">
          <cell r="B706">
            <v>704</v>
          </cell>
        </row>
        <row r="707">
          <cell r="B707">
            <v>705</v>
          </cell>
        </row>
        <row r="708">
          <cell r="B708">
            <v>706</v>
          </cell>
        </row>
        <row r="709">
          <cell r="B709">
            <v>707</v>
          </cell>
        </row>
        <row r="710">
          <cell r="B710">
            <v>708</v>
          </cell>
        </row>
        <row r="711">
          <cell r="B711">
            <v>709</v>
          </cell>
        </row>
        <row r="712">
          <cell r="B712">
            <v>710</v>
          </cell>
        </row>
        <row r="713">
          <cell r="B713">
            <v>711</v>
          </cell>
        </row>
        <row r="714">
          <cell r="B714">
            <v>712</v>
          </cell>
        </row>
        <row r="715">
          <cell r="B715">
            <v>713</v>
          </cell>
        </row>
        <row r="716">
          <cell r="B716">
            <v>714</v>
          </cell>
        </row>
        <row r="717">
          <cell r="B717">
            <v>715</v>
          </cell>
        </row>
        <row r="718">
          <cell r="B718">
            <v>716</v>
          </cell>
        </row>
        <row r="719">
          <cell r="B719">
            <v>717</v>
          </cell>
        </row>
        <row r="720">
          <cell r="B720">
            <v>718</v>
          </cell>
        </row>
        <row r="721">
          <cell r="B721">
            <v>719</v>
          </cell>
        </row>
        <row r="722">
          <cell r="B722">
            <v>720</v>
          </cell>
        </row>
        <row r="723">
          <cell r="B723">
            <v>721</v>
          </cell>
        </row>
        <row r="724">
          <cell r="B724">
            <v>722</v>
          </cell>
        </row>
        <row r="725">
          <cell r="B725">
            <v>723</v>
          </cell>
        </row>
        <row r="726">
          <cell r="B726">
            <v>724</v>
          </cell>
        </row>
        <row r="727">
          <cell r="B727">
            <v>725</v>
          </cell>
        </row>
        <row r="728">
          <cell r="B728">
            <v>726</v>
          </cell>
        </row>
        <row r="729">
          <cell r="B729">
            <v>727</v>
          </cell>
        </row>
        <row r="730">
          <cell r="B730">
            <v>728</v>
          </cell>
        </row>
        <row r="731">
          <cell r="B731">
            <v>729</v>
          </cell>
        </row>
        <row r="732">
          <cell r="B732">
            <v>730</v>
          </cell>
        </row>
        <row r="733">
          <cell r="B733">
            <v>731</v>
          </cell>
        </row>
        <row r="734">
          <cell r="B734">
            <v>732</v>
          </cell>
        </row>
        <row r="735">
          <cell r="B735">
            <v>733</v>
          </cell>
        </row>
        <row r="736">
          <cell r="B736">
            <v>734</v>
          </cell>
        </row>
        <row r="737">
          <cell r="B737">
            <v>735</v>
          </cell>
        </row>
        <row r="738">
          <cell r="B738">
            <v>736</v>
          </cell>
        </row>
        <row r="739">
          <cell r="B739">
            <v>737</v>
          </cell>
        </row>
        <row r="740">
          <cell r="B740">
            <v>738</v>
          </cell>
        </row>
        <row r="741">
          <cell r="B741">
            <v>739</v>
          </cell>
        </row>
        <row r="742">
          <cell r="B742">
            <v>740</v>
          </cell>
        </row>
        <row r="743">
          <cell r="B743">
            <v>741</v>
          </cell>
        </row>
        <row r="744">
          <cell r="B744">
            <v>742</v>
          </cell>
        </row>
        <row r="745">
          <cell r="B745">
            <v>743</v>
          </cell>
        </row>
        <row r="746">
          <cell r="B746">
            <v>744</v>
          </cell>
        </row>
        <row r="747">
          <cell r="B747">
            <v>745</v>
          </cell>
        </row>
        <row r="748">
          <cell r="B748">
            <v>746</v>
          </cell>
        </row>
        <row r="749">
          <cell r="B749">
            <v>747</v>
          </cell>
        </row>
        <row r="750">
          <cell r="B750">
            <v>748</v>
          </cell>
        </row>
        <row r="751">
          <cell r="B751">
            <v>749</v>
          </cell>
        </row>
        <row r="752">
          <cell r="B752">
            <v>750</v>
          </cell>
        </row>
        <row r="753">
          <cell r="B753">
            <v>751</v>
          </cell>
        </row>
        <row r="754">
          <cell r="B754">
            <v>752</v>
          </cell>
        </row>
        <row r="755">
          <cell r="B755">
            <v>753</v>
          </cell>
        </row>
        <row r="756">
          <cell r="B756">
            <v>754</v>
          </cell>
        </row>
        <row r="757">
          <cell r="B757">
            <v>755</v>
          </cell>
        </row>
        <row r="758">
          <cell r="B758">
            <v>756</v>
          </cell>
        </row>
        <row r="759">
          <cell r="B759">
            <v>757</v>
          </cell>
        </row>
        <row r="760">
          <cell r="B760">
            <v>758</v>
          </cell>
        </row>
        <row r="761">
          <cell r="B761">
            <v>759</v>
          </cell>
        </row>
        <row r="762">
          <cell r="B762">
            <v>760</v>
          </cell>
        </row>
        <row r="763">
          <cell r="B763">
            <v>761</v>
          </cell>
        </row>
        <row r="764">
          <cell r="B764">
            <v>762</v>
          </cell>
        </row>
        <row r="765">
          <cell r="B765">
            <v>763</v>
          </cell>
        </row>
        <row r="766">
          <cell r="B766">
            <v>764</v>
          </cell>
        </row>
        <row r="767">
          <cell r="B767">
            <v>765</v>
          </cell>
        </row>
        <row r="768">
          <cell r="B768">
            <v>766</v>
          </cell>
        </row>
        <row r="769">
          <cell r="B769">
            <v>767</v>
          </cell>
        </row>
        <row r="770">
          <cell r="B770">
            <v>768</v>
          </cell>
        </row>
        <row r="771">
          <cell r="B771">
            <v>769</v>
          </cell>
        </row>
        <row r="772">
          <cell r="B772">
            <v>770</v>
          </cell>
        </row>
        <row r="773">
          <cell r="B773">
            <v>771</v>
          </cell>
        </row>
        <row r="774">
          <cell r="B774">
            <v>772</v>
          </cell>
        </row>
        <row r="775">
          <cell r="B775">
            <v>773</v>
          </cell>
        </row>
        <row r="776">
          <cell r="B776">
            <v>774</v>
          </cell>
        </row>
        <row r="777">
          <cell r="B777">
            <v>775</v>
          </cell>
        </row>
        <row r="778">
          <cell r="B778">
            <v>776</v>
          </cell>
        </row>
        <row r="779">
          <cell r="B779">
            <v>777</v>
          </cell>
        </row>
        <row r="780">
          <cell r="B780">
            <v>778</v>
          </cell>
        </row>
        <row r="781">
          <cell r="B781">
            <v>779</v>
          </cell>
        </row>
        <row r="782">
          <cell r="B782">
            <v>780</v>
          </cell>
        </row>
        <row r="783">
          <cell r="B783">
            <v>781</v>
          </cell>
        </row>
        <row r="784">
          <cell r="B784">
            <v>782</v>
          </cell>
        </row>
        <row r="785">
          <cell r="B785">
            <v>783</v>
          </cell>
        </row>
        <row r="786">
          <cell r="B786">
            <v>784</v>
          </cell>
        </row>
        <row r="787">
          <cell r="B787">
            <v>785</v>
          </cell>
        </row>
        <row r="788">
          <cell r="B788">
            <v>786</v>
          </cell>
        </row>
        <row r="789">
          <cell r="B789">
            <v>787</v>
          </cell>
        </row>
        <row r="790">
          <cell r="B790">
            <v>788</v>
          </cell>
        </row>
        <row r="791">
          <cell r="B791">
            <v>789</v>
          </cell>
        </row>
        <row r="792">
          <cell r="B792">
            <v>790</v>
          </cell>
        </row>
        <row r="793">
          <cell r="B793">
            <v>791</v>
          </cell>
        </row>
        <row r="794">
          <cell r="B794">
            <v>792</v>
          </cell>
        </row>
        <row r="795">
          <cell r="B795">
            <v>793</v>
          </cell>
        </row>
        <row r="796">
          <cell r="B796">
            <v>794</v>
          </cell>
        </row>
        <row r="797">
          <cell r="B797">
            <v>795</v>
          </cell>
        </row>
        <row r="798">
          <cell r="B798">
            <v>796</v>
          </cell>
        </row>
        <row r="799">
          <cell r="B799">
            <v>797</v>
          </cell>
        </row>
        <row r="800">
          <cell r="B800">
            <v>798</v>
          </cell>
        </row>
        <row r="801">
          <cell r="B801">
            <v>799</v>
          </cell>
        </row>
        <row r="802">
          <cell r="B802">
            <v>800</v>
          </cell>
        </row>
        <row r="803">
          <cell r="B803">
            <v>801</v>
          </cell>
        </row>
        <row r="804">
          <cell r="B804">
            <v>802</v>
          </cell>
        </row>
        <row r="805">
          <cell r="B805">
            <v>803</v>
          </cell>
        </row>
        <row r="806">
          <cell r="B806">
            <v>804</v>
          </cell>
        </row>
        <row r="807">
          <cell r="B807">
            <v>805</v>
          </cell>
        </row>
        <row r="808">
          <cell r="B808">
            <v>806</v>
          </cell>
        </row>
        <row r="809">
          <cell r="B809">
            <v>807</v>
          </cell>
        </row>
        <row r="810">
          <cell r="B810">
            <v>808</v>
          </cell>
        </row>
        <row r="811">
          <cell r="B811">
            <v>809</v>
          </cell>
        </row>
        <row r="812">
          <cell r="B812">
            <v>810</v>
          </cell>
        </row>
        <row r="813">
          <cell r="B813">
            <v>811</v>
          </cell>
        </row>
        <row r="814">
          <cell r="B814">
            <v>812</v>
          </cell>
        </row>
        <row r="815">
          <cell r="B815">
            <v>813</v>
          </cell>
        </row>
        <row r="816">
          <cell r="B816">
            <v>814</v>
          </cell>
        </row>
        <row r="817">
          <cell r="B817">
            <v>815</v>
          </cell>
        </row>
        <row r="818">
          <cell r="B818">
            <v>816</v>
          </cell>
        </row>
        <row r="819">
          <cell r="B819">
            <v>817</v>
          </cell>
        </row>
        <row r="820">
          <cell r="B820">
            <v>818</v>
          </cell>
        </row>
        <row r="821">
          <cell r="B821">
            <v>819</v>
          </cell>
        </row>
        <row r="822">
          <cell r="B822">
            <v>820</v>
          </cell>
        </row>
        <row r="823">
          <cell r="B823">
            <v>821</v>
          </cell>
        </row>
        <row r="824">
          <cell r="B824">
            <v>822</v>
          </cell>
        </row>
        <row r="825">
          <cell r="B825">
            <v>823</v>
          </cell>
        </row>
        <row r="826">
          <cell r="B826">
            <v>824</v>
          </cell>
        </row>
        <row r="827">
          <cell r="B827">
            <v>825</v>
          </cell>
        </row>
        <row r="828">
          <cell r="B828">
            <v>826</v>
          </cell>
        </row>
        <row r="829">
          <cell r="B829">
            <v>827</v>
          </cell>
        </row>
        <row r="830">
          <cell r="B830">
            <v>828</v>
          </cell>
        </row>
        <row r="831">
          <cell r="B831">
            <v>829</v>
          </cell>
        </row>
        <row r="832">
          <cell r="B832">
            <v>830</v>
          </cell>
        </row>
        <row r="833">
          <cell r="B833">
            <v>831</v>
          </cell>
        </row>
        <row r="834">
          <cell r="B834">
            <v>832</v>
          </cell>
        </row>
        <row r="835">
          <cell r="B835">
            <v>833</v>
          </cell>
        </row>
        <row r="836">
          <cell r="B836">
            <v>834</v>
          </cell>
        </row>
        <row r="837">
          <cell r="B837">
            <v>835</v>
          </cell>
        </row>
        <row r="838">
          <cell r="B838">
            <v>836</v>
          </cell>
        </row>
        <row r="839">
          <cell r="B839">
            <v>837</v>
          </cell>
        </row>
        <row r="840">
          <cell r="B840">
            <v>838</v>
          </cell>
        </row>
        <row r="841">
          <cell r="B841">
            <v>839</v>
          </cell>
        </row>
        <row r="842">
          <cell r="B842">
            <v>840</v>
          </cell>
        </row>
        <row r="843">
          <cell r="B843">
            <v>841</v>
          </cell>
        </row>
        <row r="844">
          <cell r="B844">
            <v>842</v>
          </cell>
        </row>
        <row r="845">
          <cell r="B845">
            <v>843</v>
          </cell>
        </row>
        <row r="846">
          <cell r="B846">
            <v>844</v>
          </cell>
        </row>
        <row r="847">
          <cell r="B847">
            <v>845</v>
          </cell>
        </row>
        <row r="848">
          <cell r="B848">
            <v>846</v>
          </cell>
        </row>
        <row r="849">
          <cell r="B849">
            <v>847</v>
          </cell>
        </row>
        <row r="850">
          <cell r="B850">
            <v>848</v>
          </cell>
        </row>
        <row r="851">
          <cell r="B851">
            <v>849</v>
          </cell>
        </row>
        <row r="852">
          <cell r="B852">
            <v>850</v>
          </cell>
        </row>
        <row r="853">
          <cell r="B853">
            <v>851</v>
          </cell>
        </row>
        <row r="854">
          <cell r="B854">
            <v>852</v>
          </cell>
        </row>
        <row r="855">
          <cell r="B855">
            <v>853</v>
          </cell>
        </row>
        <row r="856">
          <cell r="B856">
            <v>854</v>
          </cell>
        </row>
        <row r="857">
          <cell r="B857">
            <v>855</v>
          </cell>
        </row>
        <row r="858">
          <cell r="B858">
            <v>856</v>
          </cell>
        </row>
        <row r="859">
          <cell r="B859">
            <v>857</v>
          </cell>
        </row>
        <row r="860">
          <cell r="B860">
            <v>858</v>
          </cell>
        </row>
        <row r="861">
          <cell r="B861">
            <v>859</v>
          </cell>
        </row>
        <row r="862">
          <cell r="B862">
            <v>860</v>
          </cell>
        </row>
        <row r="863">
          <cell r="B863">
            <v>861</v>
          </cell>
        </row>
        <row r="864">
          <cell r="B864">
            <v>862</v>
          </cell>
        </row>
        <row r="865">
          <cell r="B865">
            <v>863</v>
          </cell>
        </row>
        <row r="866">
          <cell r="B866">
            <v>864</v>
          </cell>
        </row>
        <row r="867">
          <cell r="B867">
            <v>865</v>
          </cell>
        </row>
        <row r="868">
          <cell r="B868">
            <v>866</v>
          </cell>
        </row>
        <row r="869">
          <cell r="B869">
            <v>867</v>
          </cell>
        </row>
        <row r="870">
          <cell r="B870">
            <v>868</v>
          </cell>
        </row>
        <row r="871">
          <cell r="B871">
            <v>869</v>
          </cell>
        </row>
        <row r="872">
          <cell r="B872">
            <v>870</v>
          </cell>
        </row>
        <row r="873">
          <cell r="B873">
            <v>871</v>
          </cell>
        </row>
        <row r="874">
          <cell r="B874">
            <v>872</v>
          </cell>
        </row>
        <row r="875">
          <cell r="B875">
            <v>873</v>
          </cell>
        </row>
        <row r="876">
          <cell r="B876">
            <v>874</v>
          </cell>
        </row>
        <row r="877">
          <cell r="B877">
            <v>875</v>
          </cell>
        </row>
        <row r="878">
          <cell r="B878">
            <v>876</v>
          </cell>
        </row>
        <row r="879">
          <cell r="B879">
            <v>877</v>
          </cell>
        </row>
        <row r="880">
          <cell r="B880">
            <v>878</v>
          </cell>
        </row>
        <row r="881">
          <cell r="B881">
            <v>879</v>
          </cell>
        </row>
        <row r="882">
          <cell r="B882">
            <v>880</v>
          </cell>
        </row>
        <row r="883">
          <cell r="B883">
            <v>881</v>
          </cell>
        </row>
        <row r="884">
          <cell r="B884">
            <v>882</v>
          </cell>
        </row>
        <row r="885">
          <cell r="B885">
            <v>883</v>
          </cell>
        </row>
        <row r="886">
          <cell r="B886">
            <v>884</v>
          </cell>
        </row>
        <row r="887">
          <cell r="B887">
            <v>885</v>
          </cell>
        </row>
        <row r="888">
          <cell r="B888">
            <v>886</v>
          </cell>
        </row>
        <row r="889">
          <cell r="B889">
            <v>887</v>
          </cell>
        </row>
        <row r="890">
          <cell r="B890">
            <v>888</v>
          </cell>
        </row>
        <row r="891">
          <cell r="B891">
            <v>889</v>
          </cell>
        </row>
        <row r="892">
          <cell r="B892">
            <v>890</v>
          </cell>
        </row>
        <row r="893">
          <cell r="B893">
            <v>891</v>
          </cell>
        </row>
        <row r="894">
          <cell r="B894">
            <v>892</v>
          </cell>
        </row>
        <row r="895">
          <cell r="B895">
            <v>893</v>
          </cell>
        </row>
        <row r="896">
          <cell r="B896">
            <v>894</v>
          </cell>
        </row>
        <row r="897">
          <cell r="B897">
            <v>895</v>
          </cell>
        </row>
        <row r="898">
          <cell r="B898">
            <v>896</v>
          </cell>
        </row>
        <row r="899">
          <cell r="B899">
            <v>897</v>
          </cell>
        </row>
        <row r="900">
          <cell r="B900">
            <v>898</v>
          </cell>
        </row>
        <row r="901">
          <cell r="B901">
            <v>899</v>
          </cell>
        </row>
        <row r="902">
          <cell r="B902">
            <v>900</v>
          </cell>
        </row>
        <row r="903">
          <cell r="B903">
            <v>901</v>
          </cell>
        </row>
        <row r="904">
          <cell r="B904">
            <v>902</v>
          </cell>
        </row>
        <row r="905">
          <cell r="B905">
            <v>903</v>
          </cell>
        </row>
        <row r="906">
          <cell r="B906">
            <v>904</v>
          </cell>
        </row>
        <row r="907">
          <cell r="B907">
            <v>905</v>
          </cell>
        </row>
        <row r="908">
          <cell r="B908">
            <v>906</v>
          </cell>
        </row>
        <row r="909">
          <cell r="B909">
            <v>907</v>
          </cell>
        </row>
        <row r="910">
          <cell r="B910">
            <v>908</v>
          </cell>
        </row>
        <row r="911">
          <cell r="B911">
            <v>909</v>
          </cell>
        </row>
        <row r="912">
          <cell r="B912">
            <v>910</v>
          </cell>
        </row>
        <row r="913">
          <cell r="B913">
            <v>911</v>
          </cell>
        </row>
        <row r="914">
          <cell r="B914">
            <v>912</v>
          </cell>
        </row>
        <row r="915">
          <cell r="B915">
            <v>913</v>
          </cell>
        </row>
        <row r="916">
          <cell r="B916">
            <v>914</v>
          </cell>
        </row>
        <row r="917">
          <cell r="B917">
            <v>915</v>
          </cell>
        </row>
        <row r="918">
          <cell r="B918">
            <v>916</v>
          </cell>
        </row>
        <row r="919">
          <cell r="B919">
            <v>917</v>
          </cell>
        </row>
        <row r="920">
          <cell r="B920">
            <v>918</v>
          </cell>
        </row>
        <row r="921">
          <cell r="B921">
            <v>919</v>
          </cell>
        </row>
        <row r="922">
          <cell r="B922">
            <v>920</v>
          </cell>
        </row>
        <row r="923">
          <cell r="B923">
            <v>921</v>
          </cell>
        </row>
        <row r="924">
          <cell r="B924">
            <v>922</v>
          </cell>
        </row>
        <row r="925">
          <cell r="B925">
            <v>923</v>
          </cell>
        </row>
        <row r="926">
          <cell r="B926">
            <v>924</v>
          </cell>
        </row>
        <row r="927">
          <cell r="B927">
            <v>925</v>
          </cell>
        </row>
        <row r="928">
          <cell r="B928">
            <v>926</v>
          </cell>
        </row>
        <row r="929">
          <cell r="B929">
            <v>927</v>
          </cell>
        </row>
        <row r="930">
          <cell r="B930">
            <v>928</v>
          </cell>
        </row>
        <row r="931">
          <cell r="B931">
            <v>929</v>
          </cell>
        </row>
        <row r="932">
          <cell r="B932">
            <v>930</v>
          </cell>
        </row>
        <row r="933">
          <cell r="B933">
            <v>931</v>
          </cell>
        </row>
        <row r="934">
          <cell r="B934">
            <v>932</v>
          </cell>
        </row>
        <row r="935">
          <cell r="B935">
            <v>933</v>
          </cell>
        </row>
        <row r="936">
          <cell r="B936">
            <v>934</v>
          </cell>
        </row>
        <row r="937">
          <cell r="B937">
            <v>935</v>
          </cell>
        </row>
        <row r="938">
          <cell r="B938">
            <v>936</v>
          </cell>
        </row>
        <row r="939">
          <cell r="B939">
            <v>937</v>
          </cell>
        </row>
        <row r="940">
          <cell r="B940">
            <v>938</v>
          </cell>
        </row>
        <row r="941">
          <cell r="B941">
            <v>939</v>
          </cell>
        </row>
        <row r="942">
          <cell r="B942">
            <v>940</v>
          </cell>
        </row>
        <row r="943">
          <cell r="B943">
            <v>941</v>
          </cell>
        </row>
        <row r="944">
          <cell r="B944">
            <v>942</v>
          </cell>
        </row>
        <row r="945">
          <cell r="B945">
            <v>943</v>
          </cell>
        </row>
        <row r="946">
          <cell r="B946">
            <v>944</v>
          </cell>
        </row>
        <row r="947">
          <cell r="B947">
            <v>945</v>
          </cell>
        </row>
        <row r="948">
          <cell r="B948">
            <v>946</v>
          </cell>
        </row>
        <row r="949">
          <cell r="B949">
            <v>947</v>
          </cell>
        </row>
        <row r="950">
          <cell r="B950">
            <v>948</v>
          </cell>
        </row>
        <row r="951">
          <cell r="B951">
            <v>949</v>
          </cell>
        </row>
        <row r="952">
          <cell r="B952">
            <v>950</v>
          </cell>
        </row>
        <row r="953">
          <cell r="B953">
            <v>951</v>
          </cell>
        </row>
        <row r="954">
          <cell r="B954">
            <v>952</v>
          </cell>
        </row>
        <row r="955">
          <cell r="B955">
            <v>953</v>
          </cell>
        </row>
        <row r="956">
          <cell r="B956">
            <v>954</v>
          </cell>
        </row>
        <row r="957">
          <cell r="B957">
            <v>955</v>
          </cell>
        </row>
        <row r="958">
          <cell r="B958">
            <v>956</v>
          </cell>
        </row>
        <row r="959">
          <cell r="B959">
            <v>957</v>
          </cell>
        </row>
        <row r="960">
          <cell r="B960">
            <v>958</v>
          </cell>
        </row>
        <row r="961">
          <cell r="B961">
            <v>959</v>
          </cell>
        </row>
        <row r="962">
          <cell r="B962">
            <v>960</v>
          </cell>
        </row>
        <row r="963">
          <cell r="B963">
            <v>961</v>
          </cell>
        </row>
        <row r="964">
          <cell r="B964">
            <v>962</v>
          </cell>
        </row>
        <row r="965">
          <cell r="B965">
            <v>963</v>
          </cell>
        </row>
        <row r="966">
          <cell r="B966">
            <v>964</v>
          </cell>
        </row>
        <row r="967">
          <cell r="B967">
            <v>965</v>
          </cell>
        </row>
        <row r="968">
          <cell r="B968">
            <v>966</v>
          </cell>
        </row>
        <row r="969">
          <cell r="B969">
            <v>967</v>
          </cell>
        </row>
        <row r="970">
          <cell r="B970">
            <v>968</v>
          </cell>
        </row>
        <row r="971">
          <cell r="B971">
            <v>969</v>
          </cell>
        </row>
        <row r="972">
          <cell r="B972">
            <v>970</v>
          </cell>
        </row>
        <row r="973">
          <cell r="B973">
            <v>971</v>
          </cell>
        </row>
        <row r="974">
          <cell r="B974">
            <v>972</v>
          </cell>
        </row>
        <row r="975">
          <cell r="B975">
            <v>973</v>
          </cell>
        </row>
        <row r="976">
          <cell r="B976">
            <v>974</v>
          </cell>
        </row>
        <row r="977">
          <cell r="B977">
            <v>975</v>
          </cell>
        </row>
        <row r="978">
          <cell r="B978">
            <v>976</v>
          </cell>
        </row>
        <row r="979">
          <cell r="B979">
            <v>977</v>
          </cell>
        </row>
        <row r="980">
          <cell r="B980">
            <v>978</v>
          </cell>
        </row>
        <row r="981">
          <cell r="B981">
            <v>979</v>
          </cell>
        </row>
        <row r="982">
          <cell r="B982">
            <v>980</v>
          </cell>
        </row>
        <row r="983">
          <cell r="B983">
            <v>981</v>
          </cell>
        </row>
        <row r="984">
          <cell r="B984">
            <v>982</v>
          </cell>
        </row>
        <row r="985">
          <cell r="B985">
            <v>983</v>
          </cell>
        </row>
        <row r="986">
          <cell r="B986">
            <v>984</v>
          </cell>
        </row>
        <row r="987">
          <cell r="B987">
            <v>985</v>
          </cell>
        </row>
        <row r="988">
          <cell r="B988">
            <v>986</v>
          </cell>
        </row>
        <row r="989">
          <cell r="B989">
            <v>987</v>
          </cell>
        </row>
        <row r="990">
          <cell r="B990">
            <v>988</v>
          </cell>
        </row>
        <row r="991">
          <cell r="B991">
            <v>989</v>
          </cell>
        </row>
        <row r="992">
          <cell r="B992">
            <v>990</v>
          </cell>
        </row>
        <row r="993">
          <cell r="B993">
            <v>991</v>
          </cell>
        </row>
        <row r="994">
          <cell r="B994">
            <v>992</v>
          </cell>
        </row>
        <row r="995">
          <cell r="B995">
            <v>993</v>
          </cell>
        </row>
        <row r="996">
          <cell r="B996">
            <v>994</v>
          </cell>
        </row>
        <row r="997">
          <cell r="B997">
            <v>995</v>
          </cell>
        </row>
        <row r="998">
          <cell r="B998">
            <v>996</v>
          </cell>
        </row>
        <row r="999">
          <cell r="B999">
            <v>997</v>
          </cell>
        </row>
        <row r="1000">
          <cell r="B1000">
            <v>998</v>
          </cell>
        </row>
        <row r="1001">
          <cell r="B1001">
            <v>999</v>
          </cell>
        </row>
        <row r="1002">
          <cell r="B1002">
            <v>1000</v>
          </cell>
        </row>
        <row r="1003">
          <cell r="B1003">
            <v>1001</v>
          </cell>
        </row>
        <row r="1004">
          <cell r="B1004">
            <v>1002</v>
          </cell>
        </row>
        <row r="1005">
          <cell r="B1005">
            <v>1003</v>
          </cell>
        </row>
        <row r="1006">
          <cell r="B1006">
            <v>1004</v>
          </cell>
        </row>
        <row r="1007">
          <cell r="B1007">
            <v>1005</v>
          </cell>
        </row>
        <row r="1008">
          <cell r="B1008">
            <v>1006</v>
          </cell>
        </row>
        <row r="1009">
          <cell r="B1009">
            <v>1007</v>
          </cell>
        </row>
        <row r="1010">
          <cell r="B1010">
            <v>1008</v>
          </cell>
        </row>
        <row r="1011">
          <cell r="B1011">
            <v>1009</v>
          </cell>
        </row>
        <row r="1012">
          <cell r="B1012">
            <v>1010</v>
          </cell>
        </row>
        <row r="1013">
          <cell r="B1013">
            <v>1011</v>
          </cell>
        </row>
        <row r="1014">
          <cell r="B1014">
            <v>1012</v>
          </cell>
        </row>
        <row r="1015">
          <cell r="B1015">
            <v>1013</v>
          </cell>
        </row>
        <row r="1016">
          <cell r="B1016">
            <v>1014</v>
          </cell>
        </row>
        <row r="1017">
          <cell r="B1017">
            <v>1015</v>
          </cell>
        </row>
        <row r="1018">
          <cell r="B1018">
            <v>1016</v>
          </cell>
        </row>
        <row r="1019">
          <cell r="B1019">
            <v>1017</v>
          </cell>
        </row>
        <row r="1020">
          <cell r="B1020">
            <v>1018</v>
          </cell>
        </row>
        <row r="1021">
          <cell r="B1021">
            <v>1019</v>
          </cell>
        </row>
        <row r="1022">
          <cell r="B1022">
            <v>1020</v>
          </cell>
        </row>
        <row r="1023">
          <cell r="B1023">
            <v>1021</v>
          </cell>
        </row>
        <row r="1024">
          <cell r="B1024">
            <v>1022</v>
          </cell>
        </row>
        <row r="1025">
          <cell r="B1025">
            <v>1023</v>
          </cell>
        </row>
        <row r="1026">
          <cell r="B1026">
            <v>1024</v>
          </cell>
        </row>
        <row r="1027">
          <cell r="B1027">
            <v>1025</v>
          </cell>
        </row>
        <row r="1028">
          <cell r="B1028">
            <v>1026</v>
          </cell>
        </row>
        <row r="1029">
          <cell r="B1029">
            <v>1027</v>
          </cell>
        </row>
        <row r="1030">
          <cell r="B1030">
            <v>1028</v>
          </cell>
        </row>
        <row r="1031">
          <cell r="B1031">
            <v>1029</v>
          </cell>
        </row>
        <row r="1032">
          <cell r="B1032">
            <v>1030</v>
          </cell>
        </row>
        <row r="1033">
          <cell r="B1033">
            <v>1031</v>
          </cell>
        </row>
        <row r="1034">
          <cell r="B1034">
            <v>1032</v>
          </cell>
        </row>
        <row r="1035">
          <cell r="B1035">
            <v>1033</v>
          </cell>
        </row>
        <row r="1036">
          <cell r="B1036">
            <v>1034</v>
          </cell>
        </row>
        <row r="1037">
          <cell r="B1037">
            <v>1035</v>
          </cell>
        </row>
        <row r="1038">
          <cell r="B1038">
            <v>1036</v>
          </cell>
        </row>
        <row r="1039">
          <cell r="B1039">
            <v>1037</v>
          </cell>
        </row>
        <row r="1040">
          <cell r="B1040">
            <v>1038</v>
          </cell>
        </row>
        <row r="1041">
          <cell r="B1041">
            <v>1039</v>
          </cell>
        </row>
        <row r="1042">
          <cell r="B1042">
            <v>1040</v>
          </cell>
        </row>
        <row r="1043">
          <cell r="B1043">
            <v>1041</v>
          </cell>
        </row>
        <row r="1044">
          <cell r="B1044">
            <v>1042</v>
          </cell>
        </row>
        <row r="1045">
          <cell r="B1045">
            <v>1043</v>
          </cell>
        </row>
        <row r="1046">
          <cell r="B1046">
            <v>1044</v>
          </cell>
        </row>
        <row r="1047">
          <cell r="B1047">
            <v>1045</v>
          </cell>
        </row>
        <row r="1048">
          <cell r="B1048">
            <v>1046</v>
          </cell>
        </row>
        <row r="1049">
          <cell r="B1049">
            <v>1047</v>
          </cell>
        </row>
        <row r="1050">
          <cell r="B1050">
            <v>1048</v>
          </cell>
        </row>
        <row r="1051">
          <cell r="B1051">
            <v>1049</v>
          </cell>
        </row>
        <row r="1052">
          <cell r="B1052">
            <v>1050</v>
          </cell>
        </row>
        <row r="1053">
          <cell r="B1053">
            <v>1051</v>
          </cell>
        </row>
        <row r="1054">
          <cell r="B1054">
            <v>1052</v>
          </cell>
        </row>
        <row r="1055">
          <cell r="B1055">
            <v>1053</v>
          </cell>
        </row>
        <row r="1056">
          <cell r="B1056">
            <v>1054</v>
          </cell>
        </row>
        <row r="1057">
          <cell r="B1057">
            <v>1055</v>
          </cell>
        </row>
        <row r="1058">
          <cell r="B1058">
            <v>1056</v>
          </cell>
        </row>
        <row r="1059">
          <cell r="B1059">
            <v>1057</v>
          </cell>
        </row>
        <row r="1060">
          <cell r="B1060">
            <v>1058</v>
          </cell>
        </row>
        <row r="1061">
          <cell r="B1061">
            <v>1059</v>
          </cell>
        </row>
        <row r="1062">
          <cell r="B1062">
            <v>1060</v>
          </cell>
        </row>
        <row r="1063">
          <cell r="B1063">
            <v>1061</v>
          </cell>
        </row>
        <row r="1064">
          <cell r="B1064">
            <v>1062</v>
          </cell>
        </row>
        <row r="1065">
          <cell r="B1065">
            <v>1063</v>
          </cell>
        </row>
        <row r="1066">
          <cell r="B1066">
            <v>1064</v>
          </cell>
        </row>
        <row r="1067">
          <cell r="B1067">
            <v>1065</v>
          </cell>
        </row>
        <row r="1068">
          <cell r="B1068">
            <v>1066</v>
          </cell>
        </row>
        <row r="1069">
          <cell r="B1069">
            <v>1067</v>
          </cell>
        </row>
        <row r="1070">
          <cell r="B1070">
            <v>1068</v>
          </cell>
        </row>
        <row r="1071">
          <cell r="B1071">
            <v>1069</v>
          </cell>
        </row>
        <row r="1072">
          <cell r="B1072">
            <v>1070</v>
          </cell>
        </row>
        <row r="1073">
          <cell r="B1073">
            <v>1071</v>
          </cell>
        </row>
        <row r="1074">
          <cell r="B1074">
            <v>1072</v>
          </cell>
        </row>
        <row r="1075">
          <cell r="B1075">
            <v>1073</v>
          </cell>
        </row>
        <row r="1076">
          <cell r="B1076">
            <v>1074</v>
          </cell>
        </row>
        <row r="1077">
          <cell r="B1077">
            <v>1075</v>
          </cell>
        </row>
        <row r="1078">
          <cell r="B1078">
            <v>1076</v>
          </cell>
        </row>
        <row r="1079">
          <cell r="B1079">
            <v>1077</v>
          </cell>
        </row>
        <row r="1080">
          <cell r="B1080">
            <v>1078</v>
          </cell>
        </row>
        <row r="1081">
          <cell r="B1081">
            <v>1079</v>
          </cell>
        </row>
        <row r="1082">
          <cell r="B1082">
            <v>1080</v>
          </cell>
        </row>
        <row r="1083">
          <cell r="B1083">
            <v>1081</v>
          </cell>
        </row>
        <row r="1084">
          <cell r="B1084">
            <v>1082</v>
          </cell>
        </row>
        <row r="1085">
          <cell r="B1085">
            <v>1083</v>
          </cell>
        </row>
        <row r="1086">
          <cell r="B1086">
            <v>1084</v>
          </cell>
        </row>
        <row r="1087">
          <cell r="B1087">
            <v>1085</v>
          </cell>
        </row>
        <row r="1088">
          <cell r="B1088">
            <v>1086</v>
          </cell>
        </row>
        <row r="1089">
          <cell r="B1089">
            <v>1087</v>
          </cell>
        </row>
        <row r="1090">
          <cell r="B1090">
            <v>1088</v>
          </cell>
        </row>
        <row r="1091">
          <cell r="B1091">
            <v>1089</v>
          </cell>
        </row>
        <row r="1092">
          <cell r="B1092">
            <v>1090</v>
          </cell>
        </row>
        <row r="1093">
          <cell r="B1093">
            <v>1091</v>
          </cell>
        </row>
        <row r="1094">
          <cell r="B1094">
            <v>1092</v>
          </cell>
        </row>
        <row r="1095">
          <cell r="B1095">
            <v>1093</v>
          </cell>
        </row>
        <row r="1096">
          <cell r="B1096">
            <v>1094</v>
          </cell>
        </row>
        <row r="1097">
          <cell r="B1097">
            <v>1095</v>
          </cell>
        </row>
        <row r="1098">
          <cell r="B1098">
            <v>1096</v>
          </cell>
        </row>
        <row r="1099">
          <cell r="B1099">
            <v>1097</v>
          </cell>
        </row>
        <row r="1100">
          <cell r="B1100">
            <v>1098</v>
          </cell>
        </row>
        <row r="1101">
          <cell r="B1101">
            <v>1099</v>
          </cell>
        </row>
        <row r="1102">
          <cell r="B1102">
            <v>1100</v>
          </cell>
        </row>
        <row r="1103">
          <cell r="B1103">
            <v>1101</v>
          </cell>
        </row>
        <row r="1104">
          <cell r="B1104">
            <v>1102</v>
          </cell>
        </row>
        <row r="1105">
          <cell r="B1105">
            <v>1103</v>
          </cell>
        </row>
        <row r="1106">
          <cell r="B1106">
            <v>1104</v>
          </cell>
        </row>
        <row r="1107">
          <cell r="B1107">
            <v>1105</v>
          </cell>
        </row>
        <row r="1108">
          <cell r="B1108">
            <v>1106</v>
          </cell>
        </row>
        <row r="1109">
          <cell r="B1109">
            <v>1107</v>
          </cell>
        </row>
        <row r="1110">
          <cell r="B1110">
            <v>1108</v>
          </cell>
        </row>
        <row r="1111">
          <cell r="B1111">
            <v>1109</v>
          </cell>
        </row>
        <row r="1112">
          <cell r="B1112">
            <v>1110</v>
          </cell>
        </row>
        <row r="1113">
          <cell r="B1113">
            <v>1111</v>
          </cell>
        </row>
        <row r="1114">
          <cell r="B1114">
            <v>1112</v>
          </cell>
        </row>
        <row r="1115">
          <cell r="B1115">
            <v>1113</v>
          </cell>
        </row>
        <row r="1116">
          <cell r="B1116">
            <v>1114</v>
          </cell>
        </row>
        <row r="1117">
          <cell r="B1117">
            <v>1115</v>
          </cell>
        </row>
        <row r="1118">
          <cell r="B1118">
            <v>1116</v>
          </cell>
        </row>
        <row r="1119">
          <cell r="B1119">
            <v>1117</v>
          </cell>
        </row>
        <row r="1120">
          <cell r="B1120">
            <v>1118</v>
          </cell>
        </row>
        <row r="1121">
          <cell r="B1121">
            <v>1119</v>
          </cell>
        </row>
        <row r="1122">
          <cell r="B1122">
            <v>1120</v>
          </cell>
        </row>
        <row r="1123">
          <cell r="B1123">
            <v>1121</v>
          </cell>
        </row>
        <row r="1124">
          <cell r="B1124">
            <v>1122</v>
          </cell>
        </row>
        <row r="1125">
          <cell r="B1125">
            <v>1123</v>
          </cell>
        </row>
        <row r="1126">
          <cell r="B1126">
            <v>1124</v>
          </cell>
        </row>
        <row r="1127">
          <cell r="B1127">
            <v>1125</v>
          </cell>
        </row>
        <row r="1128">
          <cell r="B1128">
            <v>1126</v>
          </cell>
        </row>
        <row r="1129">
          <cell r="B1129">
            <v>1127</v>
          </cell>
        </row>
        <row r="1130">
          <cell r="B1130">
            <v>1128</v>
          </cell>
        </row>
        <row r="1131">
          <cell r="B1131">
            <v>1129</v>
          </cell>
        </row>
        <row r="1132">
          <cell r="B1132">
            <v>1130</v>
          </cell>
        </row>
        <row r="1133">
          <cell r="B1133">
            <v>1131</v>
          </cell>
        </row>
        <row r="1134">
          <cell r="B1134">
            <v>1132</v>
          </cell>
        </row>
        <row r="1135">
          <cell r="B1135">
            <v>1133</v>
          </cell>
        </row>
        <row r="1136">
          <cell r="B1136">
            <v>1134</v>
          </cell>
        </row>
        <row r="1137">
          <cell r="B1137">
            <v>1135</v>
          </cell>
        </row>
        <row r="1138">
          <cell r="B1138">
            <v>1136</v>
          </cell>
        </row>
        <row r="1139">
          <cell r="B1139">
            <v>1137</v>
          </cell>
        </row>
        <row r="1140">
          <cell r="B1140">
            <v>1138</v>
          </cell>
        </row>
        <row r="1141">
          <cell r="B1141">
            <v>1139</v>
          </cell>
        </row>
        <row r="1142">
          <cell r="B1142">
            <v>1140</v>
          </cell>
        </row>
        <row r="1143">
          <cell r="B1143">
            <v>1141</v>
          </cell>
        </row>
        <row r="1144">
          <cell r="B1144">
            <v>1142</v>
          </cell>
        </row>
        <row r="1145">
          <cell r="B1145">
            <v>1143</v>
          </cell>
        </row>
        <row r="1146">
          <cell r="B1146">
            <v>1144</v>
          </cell>
        </row>
        <row r="1147">
          <cell r="B1147">
            <v>1145</v>
          </cell>
        </row>
        <row r="1148">
          <cell r="B1148">
            <v>1146</v>
          </cell>
        </row>
        <row r="1149">
          <cell r="B1149">
            <v>1147</v>
          </cell>
        </row>
        <row r="1150">
          <cell r="B1150">
            <v>1148</v>
          </cell>
        </row>
        <row r="1151">
          <cell r="B1151">
            <v>1149</v>
          </cell>
        </row>
        <row r="1152">
          <cell r="B1152">
            <v>1150</v>
          </cell>
        </row>
        <row r="1153">
          <cell r="B1153">
            <v>1151</v>
          </cell>
        </row>
        <row r="1154">
          <cell r="B1154">
            <v>1152</v>
          </cell>
        </row>
        <row r="1155">
          <cell r="B1155">
            <v>1153</v>
          </cell>
        </row>
        <row r="1156">
          <cell r="B1156">
            <v>1154</v>
          </cell>
        </row>
        <row r="1157">
          <cell r="B1157">
            <v>1155</v>
          </cell>
        </row>
        <row r="1158">
          <cell r="B1158">
            <v>1156</v>
          </cell>
        </row>
        <row r="1159">
          <cell r="B1159">
            <v>1157</v>
          </cell>
        </row>
        <row r="1160">
          <cell r="B1160">
            <v>1158</v>
          </cell>
        </row>
        <row r="1161">
          <cell r="B1161">
            <v>1159</v>
          </cell>
        </row>
        <row r="1162">
          <cell r="B1162">
            <v>1160</v>
          </cell>
        </row>
        <row r="1163">
          <cell r="B1163">
            <v>1161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39997558519241921"/>
  </sheetPr>
  <dimension ref="B1:AL56"/>
  <sheetViews>
    <sheetView view="pageBreakPreview" zoomScale="90" zoomScaleNormal="90" zoomScaleSheetLayoutView="90" workbookViewId="0"/>
  </sheetViews>
  <sheetFormatPr defaultRowHeight="15" x14ac:dyDescent="0.25"/>
  <cols>
    <col min="1" max="1" width="1" customWidth="1"/>
    <col min="2" max="2" width="10.42578125" bestFit="1" customWidth="1"/>
    <col min="3" max="3" width="12.42578125" bestFit="1" customWidth="1"/>
    <col min="4" max="4" width="12.5703125" bestFit="1" customWidth="1"/>
    <col min="5" max="5" width="12.42578125" bestFit="1" customWidth="1"/>
    <col min="6" max="7" width="1.5703125" bestFit="1" customWidth="1"/>
    <col min="8" max="8" width="9.28515625" bestFit="1" customWidth="1"/>
    <col min="9" max="9" width="30.42578125" bestFit="1" customWidth="1"/>
    <col min="10" max="10" width="14.140625" customWidth="1"/>
    <col min="11" max="11" width="11.28515625" bestFit="1" customWidth="1"/>
    <col min="12" max="12" width="12.5703125" bestFit="1" customWidth="1"/>
    <col min="13" max="13" width="13.28515625" style="3" bestFit="1" customWidth="1"/>
    <col min="14" max="14" width="1.5703125" bestFit="1" customWidth="1"/>
    <col min="15" max="15" width="10.5703125" customWidth="1"/>
    <col min="16" max="16" width="9.85546875" bestFit="1" customWidth="1"/>
    <col min="17" max="17" width="18" bestFit="1" customWidth="1"/>
    <col min="18" max="18" width="11.28515625" bestFit="1" customWidth="1"/>
    <col min="19" max="19" width="24.7109375" bestFit="1" customWidth="1"/>
    <col min="21" max="21" width="6.85546875" bestFit="1" customWidth="1"/>
    <col min="22" max="22" width="11" bestFit="1" customWidth="1"/>
    <col min="23" max="23" width="11.28515625" bestFit="1" customWidth="1"/>
    <col min="24" max="24" width="11" bestFit="1" customWidth="1"/>
    <col min="26" max="26" width="1.5703125" bestFit="1" customWidth="1"/>
    <col min="27" max="27" width="10.28515625" bestFit="1" customWidth="1"/>
    <col min="28" max="28" width="26.42578125" bestFit="1" customWidth="1"/>
    <col min="29" max="29" width="16.5703125" bestFit="1" customWidth="1"/>
    <col min="30" max="30" width="10" bestFit="1" customWidth="1"/>
    <col min="31" max="31" width="10.28515625" bestFit="1" customWidth="1"/>
    <col min="32" max="32" width="11.28515625" bestFit="1" customWidth="1"/>
    <col min="33" max="33" width="1.5703125" bestFit="1" customWidth="1"/>
    <col min="35" max="35" width="12.7109375" bestFit="1" customWidth="1"/>
    <col min="36" max="36" width="17.85546875" bestFit="1" customWidth="1"/>
    <col min="37" max="37" width="10.140625" bestFit="1" customWidth="1"/>
    <col min="38" max="38" width="24.5703125" bestFit="1" customWidth="1"/>
  </cols>
  <sheetData>
    <row r="1" spans="2:38" ht="15" customHeight="1" thickBot="1" x14ac:dyDescent="0.3">
      <c r="B1" s="1"/>
      <c r="C1" s="1"/>
      <c r="D1" s="1"/>
      <c r="E1" s="2"/>
      <c r="F1" t="s">
        <v>0</v>
      </c>
      <c r="X1" s="4"/>
      <c r="Y1" s="4"/>
    </row>
    <row r="2" spans="2:38" ht="12.75" customHeight="1" x14ac:dyDescent="0.25">
      <c r="B2" s="5" t="s">
        <v>1</v>
      </c>
      <c r="C2" s="6"/>
      <c r="D2" s="6"/>
      <c r="E2" s="7"/>
      <c r="G2" s="8" t="s">
        <v>0</v>
      </c>
      <c r="H2" s="8"/>
      <c r="I2" s="8"/>
      <c r="J2" s="8"/>
      <c r="K2" s="8"/>
      <c r="L2" s="8"/>
      <c r="M2" s="8"/>
      <c r="N2" s="8" t="s">
        <v>0</v>
      </c>
      <c r="U2" s="159" t="s">
        <v>1</v>
      </c>
      <c r="V2" s="160"/>
      <c r="W2" s="160"/>
      <c r="X2" s="161"/>
      <c r="Y2" s="9"/>
      <c r="Z2" s="8" t="s">
        <v>0</v>
      </c>
      <c r="AA2" s="8"/>
      <c r="AB2" s="8"/>
      <c r="AC2" s="8"/>
      <c r="AD2" s="8"/>
      <c r="AE2" s="8"/>
      <c r="AF2" s="8"/>
      <c r="AG2" s="8" t="s">
        <v>0</v>
      </c>
    </row>
    <row r="3" spans="2:38" x14ac:dyDescent="0.25">
      <c r="B3" s="12"/>
      <c r="C3" s="13" t="s">
        <v>2</v>
      </c>
      <c r="D3" s="10" t="s">
        <v>3</v>
      </c>
      <c r="E3" s="11"/>
      <c r="G3" s="8"/>
      <c r="N3" s="8"/>
      <c r="U3" s="14"/>
      <c r="V3" s="15" t="s">
        <v>4</v>
      </c>
      <c r="W3" s="144" t="s">
        <v>5</v>
      </c>
      <c r="X3" s="17"/>
      <c r="Y3" s="142"/>
      <c r="Z3" s="8"/>
      <c r="AA3" s="19"/>
      <c r="AB3" s="20"/>
      <c r="AC3" s="20"/>
      <c r="AD3" s="20"/>
      <c r="AE3" s="20"/>
      <c r="AF3" s="19">
        <v>42723.343615162034</v>
      </c>
      <c r="AG3" s="8"/>
    </row>
    <row r="4" spans="2:38" x14ac:dyDescent="0.25">
      <c r="B4" s="23"/>
      <c r="C4" s="24" t="s">
        <v>6</v>
      </c>
      <c r="D4" s="21" t="s">
        <v>6</v>
      </c>
      <c r="E4" s="22" t="s">
        <v>7</v>
      </c>
      <c r="G4" s="8"/>
      <c r="H4" s="25" t="s">
        <v>8</v>
      </c>
      <c r="I4" s="26"/>
      <c r="J4" s="26"/>
      <c r="K4" s="26"/>
      <c r="L4" s="26"/>
      <c r="M4" s="27"/>
      <c r="N4" s="8"/>
      <c r="U4" s="28"/>
      <c r="V4" s="29" t="s">
        <v>6</v>
      </c>
      <c r="W4" s="143" t="s">
        <v>6</v>
      </c>
      <c r="X4" s="31" t="s">
        <v>7</v>
      </c>
      <c r="Y4" s="142"/>
      <c r="Z4" s="8"/>
      <c r="AA4" s="20"/>
      <c r="AB4" s="20"/>
      <c r="AC4" s="20"/>
      <c r="AD4" s="20"/>
      <c r="AE4" s="20"/>
      <c r="AF4" s="20"/>
      <c r="AG4" s="8"/>
    </row>
    <row r="5" spans="2:38" x14ac:dyDescent="0.25">
      <c r="B5" s="34" t="s">
        <v>9</v>
      </c>
      <c r="C5" s="35" t="s">
        <v>10</v>
      </c>
      <c r="D5" s="32" t="s">
        <v>10</v>
      </c>
      <c r="E5" s="33" t="s">
        <v>10</v>
      </c>
      <c r="G5" s="8"/>
      <c r="H5" s="36" t="s">
        <v>11</v>
      </c>
      <c r="I5" s="37"/>
      <c r="J5" s="37"/>
      <c r="K5" s="37"/>
      <c r="L5" s="37"/>
      <c r="M5" s="38"/>
      <c r="N5" s="8"/>
      <c r="U5" s="39" t="s">
        <v>9</v>
      </c>
      <c r="V5" s="40" t="s">
        <v>10</v>
      </c>
      <c r="W5" s="41" t="s">
        <v>10</v>
      </c>
      <c r="X5" s="42" t="s">
        <v>10</v>
      </c>
      <c r="Y5" s="142"/>
      <c r="Z5" s="8"/>
      <c r="AA5" s="25" t="s">
        <v>8</v>
      </c>
      <c r="AB5" s="26"/>
      <c r="AC5" s="26"/>
      <c r="AD5" s="26"/>
      <c r="AE5" s="26"/>
      <c r="AF5" s="26"/>
      <c r="AG5" s="8"/>
    </row>
    <row r="6" spans="2:38" x14ac:dyDescent="0.25">
      <c r="B6" s="44">
        <f>Data!A1</f>
        <v>44927</v>
      </c>
      <c r="C6" s="45">
        <f>SUM('503 - 65'!Z19:AC19)</f>
        <v>20052421.245999999</v>
      </c>
      <c r="D6" s="45">
        <f>SUM('504 - 65'!Z19:AC19)</f>
        <v>12049706.751399999</v>
      </c>
      <c r="E6" s="46">
        <f>SUM(C6:D6)</f>
        <v>32102127.997400001</v>
      </c>
      <c r="G6" s="8"/>
      <c r="H6" s="36" t="str">
        <f>CONCATENATE("For Twelve Months Ended ",TEXT(B17,"mm/d/yyyy"))</f>
        <v>For Twelve Months Ended 12/1/2023</v>
      </c>
      <c r="I6" s="37"/>
      <c r="J6" s="37"/>
      <c r="K6" s="37"/>
      <c r="L6" s="37"/>
      <c r="M6" s="38"/>
      <c r="N6" s="8"/>
      <c r="U6" s="43">
        <v>42370</v>
      </c>
      <c r="V6" s="47">
        <v>32867.589908785303</v>
      </c>
      <c r="W6" s="48">
        <v>121829.23472464024</v>
      </c>
      <c r="X6" s="49">
        <v>154696.82463342554</v>
      </c>
      <c r="Y6" s="50"/>
      <c r="Z6" s="8"/>
      <c r="AA6" s="25" t="s">
        <v>11</v>
      </c>
      <c r="AB6" s="26"/>
      <c r="AC6" s="26"/>
      <c r="AD6" s="26"/>
      <c r="AE6" s="26"/>
      <c r="AF6" s="26"/>
      <c r="AG6" s="8"/>
    </row>
    <row r="7" spans="2:38" x14ac:dyDescent="0.25">
      <c r="B7" s="51">
        <f>DATE(YEAR(B6),MONTH(B6)+1,1)</f>
        <v>44958</v>
      </c>
      <c r="C7" s="45">
        <f>SUM('503 - 65'!Z20:AC20)</f>
        <v>15400033.755399998</v>
      </c>
      <c r="D7" s="45">
        <f>SUM('504 - 65'!Z20:AC20)</f>
        <v>8826840.3823999986</v>
      </c>
      <c r="E7" s="46">
        <f t="shared" ref="E7:E17" si="0">SUM(C7:D7)</f>
        <v>24226874.137799997</v>
      </c>
      <c r="G7" s="8"/>
      <c r="H7" s="36" t="s">
        <v>12</v>
      </c>
      <c r="I7" s="37"/>
      <c r="J7" s="37"/>
      <c r="K7" s="37"/>
      <c r="L7" s="37"/>
      <c r="M7" s="38"/>
      <c r="N7" s="8"/>
      <c r="U7" s="43">
        <v>42401</v>
      </c>
      <c r="V7" s="48">
        <v>472928.20939142461</v>
      </c>
      <c r="W7" s="48">
        <v>352780.67449185281</v>
      </c>
      <c r="X7" s="49">
        <v>825708.88388327742</v>
      </c>
      <c r="Y7" s="50"/>
      <c r="Z7" s="52"/>
      <c r="AA7" s="36" t="s">
        <v>59</v>
      </c>
      <c r="AB7" s="37"/>
      <c r="AC7" s="37"/>
      <c r="AD7" s="37"/>
      <c r="AE7" s="37"/>
      <c r="AF7" s="37"/>
      <c r="AG7" s="8"/>
    </row>
    <row r="8" spans="2:38" x14ac:dyDescent="0.25">
      <c r="B8" s="51">
        <f t="shared" ref="B8:B17" si="1">DATE(YEAR(B7),MONTH(B7)+1,1)</f>
        <v>44986</v>
      </c>
      <c r="C8" s="45">
        <f>SUM('503 - 65'!Z21:AC21)</f>
        <v>12752876.607999999</v>
      </c>
      <c r="D8" s="45">
        <f>SUM('504 - 65'!Z21:AC21)</f>
        <v>6350779.5109999999</v>
      </c>
      <c r="E8" s="46">
        <f t="shared" si="0"/>
        <v>19103656.118999999</v>
      </c>
      <c r="G8" s="8"/>
      <c r="H8" s="20"/>
      <c r="I8" s="20"/>
      <c r="J8" s="20"/>
      <c r="K8" s="53"/>
      <c r="L8" s="20"/>
      <c r="M8" s="54"/>
      <c r="N8" s="8"/>
      <c r="P8" s="162" t="s">
        <v>11</v>
      </c>
      <c r="Q8" s="163"/>
      <c r="R8" s="163"/>
      <c r="S8" s="164"/>
      <c r="U8" s="43">
        <v>42430</v>
      </c>
      <c r="V8" s="48">
        <v>100942.95995671232</v>
      </c>
      <c r="W8" s="48">
        <v>211852.1940222038</v>
      </c>
      <c r="X8" s="49">
        <v>312795.15397891612</v>
      </c>
      <c r="Y8" s="50"/>
      <c r="Z8" s="8"/>
      <c r="AA8" s="25" t="s">
        <v>13</v>
      </c>
      <c r="AB8" s="26"/>
      <c r="AC8" s="26"/>
      <c r="AD8" s="26"/>
      <c r="AE8" s="26"/>
      <c r="AF8" s="26"/>
      <c r="AG8" s="8"/>
      <c r="AI8" s="162" t="s">
        <v>8</v>
      </c>
      <c r="AJ8" s="163"/>
      <c r="AK8" s="163"/>
      <c r="AL8" s="164"/>
    </row>
    <row r="9" spans="2:38" x14ac:dyDescent="0.25">
      <c r="B9" s="51">
        <f t="shared" si="1"/>
        <v>45017</v>
      </c>
      <c r="C9" s="45">
        <f>SUM('503 - 65'!Z22:AC22)</f>
        <v>7532626.1448000008</v>
      </c>
      <c r="D9" s="45">
        <f>SUM('504 - 65'!Z22:AC22)</f>
        <v>3009084.1545000006</v>
      </c>
      <c r="E9" s="46">
        <f t="shared" si="0"/>
        <v>10541710.299300002</v>
      </c>
      <c r="G9" s="8"/>
      <c r="H9" s="55" t="s">
        <v>14</v>
      </c>
      <c r="I9" s="56" t="s">
        <v>15</v>
      </c>
      <c r="J9" s="56"/>
      <c r="K9" s="53"/>
      <c r="L9" s="57" t="s">
        <v>16</v>
      </c>
      <c r="M9" s="58" t="s">
        <v>17</v>
      </c>
      <c r="N9" s="8"/>
      <c r="P9" s="154" t="s">
        <v>59</v>
      </c>
      <c r="Q9" s="155"/>
      <c r="R9" s="155"/>
      <c r="S9" s="156"/>
      <c r="U9" s="43">
        <v>42461</v>
      </c>
      <c r="V9" s="48">
        <v>917470.4993704157</v>
      </c>
      <c r="W9" s="48">
        <v>617913.50980320503</v>
      </c>
      <c r="X9" s="49">
        <v>1535384.0091736207</v>
      </c>
      <c r="Y9" s="50"/>
      <c r="Z9" s="8"/>
      <c r="AA9" s="20"/>
      <c r="AB9" s="20"/>
      <c r="AC9" s="20"/>
      <c r="AD9" s="20"/>
      <c r="AE9" s="20"/>
      <c r="AF9" s="20"/>
      <c r="AG9" s="8"/>
      <c r="AI9" s="154" t="s">
        <v>11</v>
      </c>
      <c r="AJ9" s="155"/>
      <c r="AK9" s="155"/>
      <c r="AL9" s="156"/>
    </row>
    <row r="10" spans="2:38" x14ac:dyDescent="0.25">
      <c r="B10" s="51">
        <f t="shared" si="1"/>
        <v>45047</v>
      </c>
      <c r="C10" s="45">
        <f>SUM('503 - 65'!Z23:AC23)</f>
        <v>3554865.4874</v>
      </c>
      <c r="D10" s="45">
        <f>SUM('504 - 65'!Z23:AC23)</f>
        <v>1057109.2058000001</v>
      </c>
      <c r="E10" s="46">
        <f t="shared" si="0"/>
        <v>4611974.6931999996</v>
      </c>
      <c r="G10" s="8"/>
      <c r="H10" s="20"/>
      <c r="I10" s="20"/>
      <c r="J10" s="20"/>
      <c r="K10" s="53"/>
      <c r="L10" s="20"/>
      <c r="M10" s="54"/>
      <c r="N10" s="8"/>
      <c r="P10" s="59"/>
      <c r="Q10" s="157" t="s">
        <v>18</v>
      </c>
      <c r="R10" s="157" t="s">
        <v>19</v>
      </c>
      <c r="S10" s="158" t="s">
        <v>20</v>
      </c>
      <c r="U10" s="43">
        <v>42491</v>
      </c>
      <c r="V10" s="48">
        <v>519135.15836859093</v>
      </c>
      <c r="W10" s="48">
        <v>300070.69432501914</v>
      </c>
      <c r="X10" s="49">
        <v>819205.85269361013</v>
      </c>
      <c r="Y10" s="50"/>
      <c r="Z10" s="8"/>
      <c r="AA10" s="20"/>
      <c r="AB10" s="20"/>
      <c r="AC10" s="20"/>
      <c r="AD10" s="20"/>
      <c r="AE10" s="20"/>
      <c r="AF10" s="20"/>
      <c r="AG10" s="8"/>
      <c r="AI10" s="59"/>
      <c r="AJ10" s="157" t="s">
        <v>18</v>
      </c>
      <c r="AK10" s="157" t="s">
        <v>19</v>
      </c>
      <c r="AL10" s="158" t="s">
        <v>20</v>
      </c>
    </row>
    <row r="11" spans="2:38" x14ac:dyDescent="0.25">
      <c r="B11" s="51">
        <f t="shared" si="1"/>
        <v>45078</v>
      </c>
      <c r="C11" s="45">
        <f>SUM('503 - 65'!Z24:AC24)</f>
        <v>1564144.2216</v>
      </c>
      <c r="D11" s="45">
        <f>SUM('504 - 65'!Z24:AC24)</f>
        <v>0</v>
      </c>
      <c r="E11" s="46">
        <f t="shared" si="0"/>
        <v>1564144.2216</v>
      </c>
      <c r="G11" s="8"/>
      <c r="H11" s="60"/>
      <c r="I11" s="55" t="s">
        <v>21</v>
      </c>
      <c r="J11" s="61"/>
      <c r="K11" s="53"/>
      <c r="L11" s="20"/>
      <c r="M11" s="54"/>
      <c r="N11" s="8"/>
      <c r="P11" s="59"/>
      <c r="Q11" s="157"/>
      <c r="R11" s="157"/>
      <c r="S11" s="158"/>
      <c r="U11" s="43">
        <v>42522</v>
      </c>
      <c r="V11" s="48">
        <v>114801.75681359443</v>
      </c>
      <c r="W11" s="48">
        <v>60116.072969910078</v>
      </c>
      <c r="X11" s="49">
        <v>174917.82978350451</v>
      </c>
      <c r="Y11" s="50"/>
      <c r="Z11" s="8"/>
      <c r="AA11" s="55" t="s">
        <v>14</v>
      </c>
      <c r="AB11" s="56" t="s">
        <v>15</v>
      </c>
      <c r="AC11" s="56"/>
      <c r="AD11" s="20"/>
      <c r="AE11" s="57" t="s">
        <v>16</v>
      </c>
      <c r="AF11" s="57" t="s">
        <v>17</v>
      </c>
      <c r="AG11" s="8"/>
      <c r="AI11" s="59"/>
      <c r="AJ11" s="157"/>
      <c r="AK11" s="157"/>
      <c r="AL11" s="158"/>
    </row>
    <row r="12" spans="2:38" x14ac:dyDescent="0.25">
      <c r="B12" s="51">
        <f t="shared" si="1"/>
        <v>45108</v>
      </c>
      <c r="C12" s="45">
        <f>SUM('503 - 65'!Z25:AC25)</f>
        <v>843570.13800000004</v>
      </c>
      <c r="D12" s="45">
        <f>SUM('504 - 65'!Z25:AC25)</f>
        <v>0</v>
      </c>
      <c r="E12" s="46">
        <f t="shared" si="0"/>
        <v>843570.13800000004</v>
      </c>
      <c r="G12" s="8"/>
      <c r="H12" s="20"/>
      <c r="I12" s="20" t="s">
        <v>22</v>
      </c>
      <c r="J12" s="20"/>
      <c r="K12" s="53"/>
      <c r="L12" s="20"/>
      <c r="M12" s="54"/>
      <c r="N12" s="8"/>
      <c r="P12" s="59" t="s">
        <v>23</v>
      </c>
      <c r="Q12" s="50">
        <v>11590534.153569695</v>
      </c>
      <c r="R12" s="62">
        <v>0.81515999999999988</v>
      </c>
      <c r="S12" s="63">
        <v>9448139.8206238709</v>
      </c>
      <c r="U12" s="43">
        <v>42552</v>
      </c>
      <c r="V12" s="48">
        <v>40942.88754970138</v>
      </c>
      <c r="W12" s="48">
        <v>4200.2892765934521</v>
      </c>
      <c r="X12" s="49">
        <v>45143.176826294832</v>
      </c>
      <c r="Y12" s="50"/>
      <c r="Z12" s="8"/>
      <c r="AA12" s="20"/>
      <c r="AB12" s="20"/>
      <c r="AC12" s="20"/>
      <c r="AD12" s="20"/>
      <c r="AE12" s="20"/>
      <c r="AF12" s="20"/>
      <c r="AG12" s="8"/>
      <c r="AI12" s="59" t="s">
        <v>24</v>
      </c>
      <c r="AJ12" s="50">
        <v>2247351.2243613368</v>
      </c>
      <c r="AK12" s="62">
        <v>1.2480800000000001</v>
      </c>
      <c r="AL12" s="63">
        <v>2804874.1161008975</v>
      </c>
    </row>
    <row r="13" spans="2:38" x14ac:dyDescent="0.25">
      <c r="B13" s="51">
        <f t="shared" si="1"/>
        <v>45139</v>
      </c>
      <c r="C13" s="45">
        <f>SUM('503 - 65'!Z26:AC26)</f>
        <v>1015479.7388000001</v>
      </c>
      <c r="D13" s="45">
        <f>SUM('504 - 65'!Z26:AC26)</f>
        <v>0</v>
      </c>
      <c r="E13" s="46">
        <f t="shared" si="0"/>
        <v>1015479.7388000001</v>
      </c>
      <c r="G13" s="8"/>
      <c r="H13" s="60">
        <v>1</v>
      </c>
      <c r="I13" s="20" t="s">
        <v>25</v>
      </c>
      <c r="J13" s="20"/>
      <c r="K13" s="53"/>
      <c r="L13" s="64">
        <f>C18</f>
        <v>107601159.98109999</v>
      </c>
      <c r="M13" s="54"/>
      <c r="N13" s="8"/>
      <c r="P13" s="59" t="s">
        <v>26</v>
      </c>
      <c r="Q13" s="50">
        <v>7057216.3128665444</v>
      </c>
      <c r="R13" s="62">
        <v>0.7815700000000001</v>
      </c>
      <c r="S13" s="63">
        <v>5515708.5536471056</v>
      </c>
      <c r="U13" s="43">
        <v>42583</v>
      </c>
      <c r="V13" s="48">
        <v>96044.574846251096</v>
      </c>
      <c r="W13" s="48">
        <v>30935.352579109138</v>
      </c>
      <c r="X13" s="49">
        <v>126979.92742536023</v>
      </c>
      <c r="Y13" s="50"/>
      <c r="Z13" s="8"/>
      <c r="AA13" s="60"/>
      <c r="AB13" s="55" t="s">
        <v>21</v>
      </c>
      <c r="AC13" s="61"/>
      <c r="AD13" s="20"/>
      <c r="AE13" s="20"/>
      <c r="AF13" s="20"/>
      <c r="AG13" s="8"/>
      <c r="AI13" s="59" t="s">
        <v>27</v>
      </c>
      <c r="AJ13" s="50">
        <v>1596275.8838281862</v>
      </c>
      <c r="AK13" s="62">
        <v>1.14466</v>
      </c>
      <c r="AL13" s="63">
        <v>1827193.1531827715</v>
      </c>
    </row>
    <row r="14" spans="2:38" x14ac:dyDescent="0.25">
      <c r="B14" s="51">
        <f t="shared" si="1"/>
        <v>45170</v>
      </c>
      <c r="C14" s="45">
        <f>SUM('503 - 65'!Z27:AC27)</f>
        <v>1833646.4439999999</v>
      </c>
      <c r="D14" s="45">
        <f>SUM('504 - 65'!Z27:AC27)</f>
        <v>702440.91959999991</v>
      </c>
      <c r="E14" s="46">
        <f t="shared" si="0"/>
        <v>2536087.3635999998</v>
      </c>
      <c r="G14" s="8"/>
      <c r="H14" s="20"/>
      <c r="I14" s="20"/>
      <c r="J14" s="20"/>
      <c r="K14" s="53"/>
      <c r="L14" s="20"/>
      <c r="M14" s="54"/>
      <c r="N14" s="8"/>
      <c r="P14" s="59" t="s">
        <v>28</v>
      </c>
      <c r="Q14" s="50">
        <v>18647750.466436237</v>
      </c>
      <c r="R14" s="65"/>
      <c r="S14" s="63">
        <v>14963848.374270976</v>
      </c>
      <c r="U14" s="43">
        <v>42614</v>
      </c>
      <c r="V14" s="48">
        <v>-113792.18170515505</v>
      </c>
      <c r="W14" s="48">
        <v>-79091.092681973634</v>
      </c>
      <c r="X14" s="49">
        <v>-192883.27438712868</v>
      </c>
      <c r="Y14" s="50"/>
      <c r="Z14" s="8"/>
      <c r="AA14" s="20"/>
      <c r="AB14" s="20"/>
      <c r="AC14" s="20"/>
      <c r="AD14" s="20"/>
      <c r="AE14" s="20"/>
      <c r="AF14" s="20"/>
      <c r="AG14" s="8"/>
      <c r="AI14" s="59" t="s">
        <v>28</v>
      </c>
      <c r="AJ14" s="50">
        <v>3843627.1081895232</v>
      </c>
      <c r="AK14" s="65"/>
      <c r="AL14" s="63">
        <v>4632067.2692836691</v>
      </c>
    </row>
    <row r="15" spans="2:38" x14ac:dyDescent="0.25">
      <c r="B15" s="51">
        <f t="shared" si="1"/>
        <v>45200</v>
      </c>
      <c r="C15" s="45">
        <f>SUM('503 - 65'!Z28:AC28)</f>
        <v>6653341.7227999996</v>
      </c>
      <c r="D15" s="45">
        <f>SUM('504 - 65'!Z28:AC28)</f>
        <v>3347456.9479999999</v>
      </c>
      <c r="E15" s="46">
        <f t="shared" si="0"/>
        <v>10000798.6708</v>
      </c>
      <c r="G15" s="8"/>
      <c r="H15" s="60">
        <v>2</v>
      </c>
      <c r="I15" s="20" t="s">
        <v>29</v>
      </c>
      <c r="J15" s="20"/>
      <c r="K15" s="66">
        <v>0.81515999999999988</v>
      </c>
      <c r="L15" s="20"/>
      <c r="M15" s="54">
        <f>ROUND(L13*K15,2)</f>
        <v>87712161.569999993</v>
      </c>
      <c r="N15" s="8"/>
      <c r="P15" s="59"/>
      <c r="Q15" s="65"/>
      <c r="R15" s="65"/>
      <c r="S15" s="67"/>
      <c r="U15" s="43">
        <v>42644</v>
      </c>
      <c r="V15" s="48">
        <v>66009.769861015084</v>
      </c>
      <c r="W15" s="48">
        <v>-24331.04568237206</v>
      </c>
      <c r="X15" s="49">
        <v>41678.724178643024</v>
      </c>
      <c r="Y15" s="50"/>
      <c r="Z15" s="8"/>
      <c r="AA15" s="20"/>
      <c r="AB15" s="20" t="s">
        <v>30</v>
      </c>
      <c r="AC15" s="20"/>
      <c r="AD15" s="20"/>
      <c r="AE15" s="20"/>
      <c r="AF15" s="20"/>
      <c r="AG15" s="8"/>
      <c r="AI15" s="59"/>
      <c r="AJ15" s="65"/>
      <c r="AK15" s="65"/>
      <c r="AL15" s="67"/>
    </row>
    <row r="16" spans="2:38" x14ac:dyDescent="0.25">
      <c r="B16" s="51">
        <f t="shared" si="1"/>
        <v>45231</v>
      </c>
      <c r="C16" s="45">
        <f>SUM('503 - 65'!Z29:AC29)</f>
        <v>15171137.266200002</v>
      </c>
      <c r="D16" s="45">
        <f>SUM('504 - 65'!Z29:AC29)</f>
        <v>7734914.5458000004</v>
      </c>
      <c r="E16" s="46">
        <f t="shared" si="0"/>
        <v>22906051.812000003</v>
      </c>
      <c r="G16" s="8"/>
      <c r="H16" s="20"/>
      <c r="I16" s="20"/>
      <c r="J16" s="20"/>
      <c r="K16" s="53"/>
      <c r="L16" s="20"/>
      <c r="M16" s="54"/>
      <c r="N16" s="8"/>
      <c r="P16" s="154" t="s">
        <v>31</v>
      </c>
      <c r="Q16" s="155"/>
      <c r="R16" s="155"/>
      <c r="S16" s="156"/>
      <c r="U16" s="43">
        <v>42675</v>
      </c>
      <c r="V16" s="48">
        <v>0</v>
      </c>
      <c r="W16" s="48">
        <v>0</v>
      </c>
      <c r="X16" s="49">
        <v>0</v>
      </c>
      <c r="Y16" s="50"/>
      <c r="Z16" s="8"/>
      <c r="AA16" s="60">
        <v>1</v>
      </c>
      <c r="AB16" s="20" t="s">
        <v>25</v>
      </c>
      <c r="AC16" s="20"/>
      <c r="AD16" s="20"/>
      <c r="AE16" s="64">
        <v>2247351.2243613368</v>
      </c>
      <c r="AF16" s="20"/>
      <c r="AG16" s="8"/>
      <c r="AI16" s="154" t="s">
        <v>31</v>
      </c>
      <c r="AJ16" s="155"/>
      <c r="AK16" s="155"/>
      <c r="AL16" s="156"/>
    </row>
    <row r="17" spans="2:38" x14ac:dyDescent="0.25">
      <c r="B17" s="51">
        <f t="shared" si="1"/>
        <v>45261</v>
      </c>
      <c r="C17" s="45">
        <f>SUM('503 - 65'!Z30:AC30)</f>
        <v>21227017.208099999</v>
      </c>
      <c r="D17" s="45">
        <f>SUM('504 - 65'!Z30:AC30)</f>
        <v>11631950.448600002</v>
      </c>
      <c r="E17" s="46">
        <f t="shared" si="0"/>
        <v>32858967.6567</v>
      </c>
      <c r="G17" s="8"/>
      <c r="H17" s="20"/>
      <c r="I17" s="55" t="s">
        <v>32</v>
      </c>
      <c r="J17" s="20"/>
      <c r="K17" s="53"/>
      <c r="L17" s="20"/>
      <c r="M17" s="54"/>
      <c r="N17" s="8"/>
      <c r="P17" s="59"/>
      <c r="Q17" s="65"/>
      <c r="R17" s="65" t="s">
        <v>33</v>
      </c>
      <c r="S17" s="67"/>
      <c r="U17" s="43">
        <v>42735</v>
      </c>
      <c r="V17" s="48">
        <v>0</v>
      </c>
      <c r="W17" s="48">
        <v>0</v>
      </c>
      <c r="X17" s="68">
        <v>0</v>
      </c>
      <c r="Y17" s="50"/>
      <c r="Z17" s="8"/>
      <c r="AA17" s="20"/>
      <c r="AB17" s="20"/>
      <c r="AC17" s="20"/>
      <c r="AD17" s="20"/>
      <c r="AE17" s="20"/>
      <c r="AF17" s="20"/>
      <c r="AG17" s="8"/>
      <c r="AI17" s="59"/>
      <c r="AJ17" s="65"/>
      <c r="AK17" s="65" t="s">
        <v>33</v>
      </c>
      <c r="AL17" s="67"/>
    </row>
    <row r="18" spans="2:38" ht="15.75" thickBot="1" x14ac:dyDescent="0.3">
      <c r="B18" s="69" t="s">
        <v>7</v>
      </c>
      <c r="C18" s="70">
        <f>SUM(C6:C17)</f>
        <v>107601159.98109999</v>
      </c>
      <c r="D18" s="70">
        <f>SUM(D6:D17)</f>
        <v>54710282.8671</v>
      </c>
      <c r="E18" s="71">
        <f>SUM(E6:E17)</f>
        <v>162311442.84819999</v>
      </c>
      <c r="F18" s="72"/>
      <c r="G18" s="8"/>
      <c r="H18" s="20"/>
      <c r="I18" s="20" t="s">
        <v>34</v>
      </c>
      <c r="J18" s="20"/>
      <c r="K18" s="53"/>
      <c r="L18" s="20"/>
      <c r="M18" s="54"/>
      <c r="N18" s="8"/>
      <c r="P18" s="59" t="s">
        <v>35</v>
      </c>
      <c r="Q18" s="50">
        <v>11590534.153569695</v>
      </c>
      <c r="R18" s="62">
        <v>0.55267999999999995</v>
      </c>
      <c r="S18" s="63">
        <v>6405856.4159948984</v>
      </c>
      <c r="U18" s="73" t="s">
        <v>7</v>
      </c>
      <c r="V18" s="74">
        <v>2247351.2243613368</v>
      </c>
      <c r="W18" s="74">
        <v>1596275.8838281862</v>
      </c>
      <c r="X18" s="75">
        <v>3843627.1081895232</v>
      </c>
      <c r="Y18" s="50"/>
      <c r="Z18" s="8"/>
      <c r="AA18" s="60">
        <v>2</v>
      </c>
      <c r="AB18" s="20" t="s">
        <v>29</v>
      </c>
      <c r="AC18" s="20"/>
      <c r="AD18" s="76">
        <v>1.2480800000000001</v>
      </c>
      <c r="AE18" s="20"/>
      <c r="AF18" s="54">
        <v>2804874.12</v>
      </c>
      <c r="AG18" s="8"/>
      <c r="AI18" s="59" t="s">
        <v>24</v>
      </c>
      <c r="AJ18" s="50">
        <v>2247351.2243613368</v>
      </c>
      <c r="AK18" s="62">
        <v>0</v>
      </c>
      <c r="AL18" s="63">
        <v>0</v>
      </c>
    </row>
    <row r="19" spans="2:38" x14ac:dyDescent="0.25">
      <c r="B19" s="1"/>
      <c r="C19" s="77"/>
      <c r="D19" s="77"/>
      <c r="E19" s="77"/>
      <c r="G19" s="8"/>
      <c r="H19" s="60">
        <v>3</v>
      </c>
      <c r="I19" s="20" t="s">
        <v>25</v>
      </c>
      <c r="J19" s="20"/>
      <c r="K19" s="53"/>
      <c r="L19" s="64">
        <f>D18</f>
        <v>54710282.8671</v>
      </c>
      <c r="M19" s="54"/>
      <c r="N19" s="8"/>
      <c r="P19" s="59" t="s">
        <v>26</v>
      </c>
      <c r="Q19" s="50">
        <v>7057216.3128665444</v>
      </c>
      <c r="R19" s="62">
        <v>0.54978000000000005</v>
      </c>
      <c r="S19" s="63">
        <v>3879916.3844877691</v>
      </c>
      <c r="X19" s="72"/>
      <c r="Y19" s="72"/>
      <c r="Z19" s="8"/>
      <c r="AA19" s="20"/>
      <c r="AB19" s="20"/>
      <c r="AC19" s="20"/>
      <c r="AD19" s="20"/>
      <c r="AE19" s="20"/>
      <c r="AF19" s="20"/>
      <c r="AG19" s="8"/>
      <c r="AI19" s="59" t="s">
        <v>27</v>
      </c>
      <c r="AJ19" s="50">
        <v>1596275.8838281862</v>
      </c>
      <c r="AK19" s="62">
        <v>0</v>
      </c>
      <c r="AL19" s="63">
        <v>0</v>
      </c>
    </row>
    <row r="20" spans="2:38" ht="14.25" customHeight="1" x14ac:dyDescent="0.25">
      <c r="B20" s="127"/>
      <c r="C20" s="127"/>
      <c r="D20" s="127"/>
      <c r="E20" s="127"/>
      <c r="G20" s="8"/>
      <c r="H20" s="20"/>
      <c r="I20" s="20"/>
      <c r="J20" s="20"/>
      <c r="K20" s="53"/>
      <c r="L20" s="20"/>
      <c r="M20" s="54"/>
      <c r="N20" s="8"/>
      <c r="P20" s="78" t="s">
        <v>28</v>
      </c>
      <c r="Q20" s="79">
        <v>18647750.466436237</v>
      </c>
      <c r="R20" s="80"/>
      <c r="S20" s="81">
        <v>10285772.800482668</v>
      </c>
      <c r="Z20" s="8"/>
      <c r="AA20" s="20"/>
      <c r="AB20" s="20"/>
      <c r="AC20" s="20"/>
      <c r="AD20" s="20"/>
      <c r="AE20" s="20"/>
      <c r="AF20" s="20"/>
      <c r="AG20" s="8"/>
      <c r="AI20" s="78" t="s">
        <v>28</v>
      </c>
      <c r="AJ20" s="79">
        <v>3843627.1081895232</v>
      </c>
      <c r="AK20" s="80"/>
      <c r="AL20" s="81">
        <v>0</v>
      </c>
    </row>
    <row r="21" spans="2:38" x14ac:dyDescent="0.25">
      <c r="B21" s="127"/>
      <c r="C21" s="127"/>
      <c r="D21" s="127"/>
      <c r="E21" s="127"/>
      <c r="G21" s="8"/>
      <c r="H21" s="60">
        <v>4</v>
      </c>
      <c r="I21" s="20" t="s">
        <v>29</v>
      </c>
      <c r="J21" s="20"/>
      <c r="K21" s="66">
        <v>0.7815700000000001</v>
      </c>
      <c r="L21" s="82"/>
      <c r="M21" s="83">
        <f>ROUND(L19*K21,2)</f>
        <v>42759915.780000001</v>
      </c>
      <c r="N21" s="8"/>
      <c r="Z21" s="8"/>
      <c r="AA21" s="20"/>
      <c r="AB21" s="20"/>
      <c r="AC21" s="20"/>
      <c r="AD21" s="20"/>
      <c r="AE21" s="20"/>
      <c r="AF21" s="20"/>
      <c r="AG21" s="8"/>
    </row>
    <row r="22" spans="2:38" x14ac:dyDescent="0.25">
      <c r="B22" s="127"/>
      <c r="C22" s="127"/>
      <c r="D22" s="127"/>
      <c r="E22" s="127"/>
      <c r="G22" s="8"/>
      <c r="H22" s="20"/>
      <c r="I22" s="20"/>
      <c r="J22" s="20"/>
      <c r="K22" s="53"/>
      <c r="L22" s="20"/>
      <c r="M22" s="54"/>
      <c r="N22" s="8"/>
      <c r="Z22" s="8"/>
      <c r="AA22" s="20"/>
      <c r="AB22" s="55" t="s">
        <v>32</v>
      </c>
      <c r="AC22" s="20"/>
      <c r="AD22" s="20"/>
      <c r="AE22" s="20"/>
      <c r="AF22" s="20"/>
      <c r="AG22" s="8"/>
    </row>
    <row r="23" spans="2:38" ht="15.75" thickBot="1" x14ac:dyDescent="0.3">
      <c r="B23" s="127"/>
      <c r="C23" s="127"/>
      <c r="D23" s="127"/>
      <c r="E23" s="127"/>
      <c r="F23" s="1"/>
      <c r="G23" s="8"/>
      <c r="H23" s="60">
        <v>5</v>
      </c>
      <c r="I23" s="84" t="s">
        <v>28</v>
      </c>
      <c r="J23" s="85"/>
      <c r="K23" s="86"/>
      <c r="L23" s="87">
        <f>SUM(L13,L19)</f>
        <v>162311442.84819999</v>
      </c>
      <c r="M23" s="88">
        <f>SUM(M15,M21)</f>
        <v>130472077.34999999</v>
      </c>
      <c r="N23" s="8"/>
      <c r="Z23" s="8"/>
      <c r="AA23" s="20"/>
      <c r="AB23" s="20"/>
      <c r="AC23" s="20"/>
      <c r="AD23" s="20"/>
      <c r="AE23" s="20"/>
      <c r="AF23" s="20"/>
      <c r="AG23" s="8"/>
    </row>
    <row r="24" spans="2:38" ht="15.75" thickTop="1" x14ac:dyDescent="0.25">
      <c r="B24" s="127"/>
      <c r="C24" s="127"/>
      <c r="D24" s="127"/>
      <c r="E24" s="127"/>
      <c r="F24" s="1"/>
      <c r="G24" s="8"/>
      <c r="H24" s="20"/>
      <c r="I24" s="20"/>
      <c r="J24" s="20"/>
      <c r="K24" s="53"/>
      <c r="L24" s="20"/>
      <c r="M24" s="54"/>
      <c r="N24" s="8"/>
      <c r="Y24" s="89"/>
      <c r="Z24" s="8"/>
      <c r="AA24" s="20"/>
      <c r="AB24" s="20" t="s">
        <v>36</v>
      </c>
      <c r="AC24" s="20"/>
      <c r="AD24" s="20"/>
      <c r="AE24" s="20"/>
      <c r="AF24" s="20"/>
      <c r="AG24" s="8"/>
    </row>
    <row r="25" spans="2:38" x14ac:dyDescent="0.25">
      <c r="B25" s="127"/>
      <c r="C25" s="127"/>
      <c r="D25" s="127"/>
      <c r="E25" s="127"/>
      <c r="F25" s="1"/>
      <c r="G25" s="8"/>
      <c r="H25" s="20"/>
      <c r="I25" s="55" t="s">
        <v>31</v>
      </c>
      <c r="J25" s="20"/>
      <c r="K25" s="53"/>
      <c r="L25" s="20"/>
      <c r="M25" s="54"/>
      <c r="N25" s="8"/>
      <c r="Y25" s="90"/>
      <c r="Z25" s="8"/>
      <c r="AA25" s="60">
        <v>3</v>
      </c>
      <c r="AB25" s="20" t="s">
        <v>25</v>
      </c>
      <c r="AC25" s="20"/>
      <c r="AD25" s="20"/>
      <c r="AE25" s="64">
        <v>1596275.8838281862</v>
      </c>
      <c r="AF25" s="20"/>
      <c r="AG25" s="8"/>
    </row>
    <row r="26" spans="2:38" x14ac:dyDescent="0.25">
      <c r="B26" s="127"/>
      <c r="C26" s="127"/>
      <c r="D26" s="127"/>
      <c r="E26" s="127"/>
      <c r="G26" s="8"/>
      <c r="H26" s="20"/>
      <c r="I26" s="20"/>
      <c r="J26" s="20"/>
      <c r="K26" s="53"/>
      <c r="L26" s="20"/>
      <c r="M26" s="54"/>
      <c r="N26" s="8"/>
      <c r="Y26" s="91"/>
      <c r="Z26" s="8"/>
      <c r="AA26" s="20"/>
      <c r="AB26" s="20"/>
      <c r="AC26" s="20"/>
      <c r="AD26" s="20"/>
      <c r="AE26" s="20"/>
      <c r="AF26" s="20"/>
      <c r="AG26" s="8"/>
    </row>
    <row r="27" spans="2:38" x14ac:dyDescent="0.25">
      <c r="B27" s="127"/>
      <c r="C27" s="127"/>
      <c r="D27" s="127"/>
      <c r="E27" s="127"/>
      <c r="G27" s="8"/>
      <c r="H27" s="60">
        <v>6</v>
      </c>
      <c r="I27" s="92" t="s">
        <v>37</v>
      </c>
      <c r="J27" s="92"/>
      <c r="K27" s="93"/>
      <c r="L27" s="92"/>
      <c r="M27" s="54"/>
      <c r="N27" s="8"/>
      <c r="V27" s="94"/>
      <c r="W27" s="95"/>
      <c r="X27" s="96"/>
      <c r="Y27" s="91"/>
      <c r="Z27" s="8"/>
      <c r="AA27" s="60">
        <v>4</v>
      </c>
      <c r="AB27" s="20" t="s">
        <v>29</v>
      </c>
      <c r="AC27" s="20"/>
      <c r="AD27" s="76">
        <v>1.14466</v>
      </c>
      <c r="AE27" s="82"/>
      <c r="AF27" s="83">
        <v>1827193.15</v>
      </c>
      <c r="AG27" s="8"/>
    </row>
    <row r="28" spans="2:38" x14ac:dyDescent="0.25">
      <c r="B28" s="127"/>
      <c r="C28" s="127"/>
      <c r="D28" s="127"/>
      <c r="E28" s="127"/>
      <c r="F28" s="97"/>
      <c r="G28" s="8"/>
      <c r="H28" s="60"/>
      <c r="I28" s="92" t="s">
        <v>38</v>
      </c>
      <c r="J28" s="92"/>
      <c r="K28" s="98">
        <v>0.55267999999999995</v>
      </c>
      <c r="L28" s="99">
        <f>L13</f>
        <v>107601159.98109999</v>
      </c>
      <c r="M28" s="100">
        <f>ROUND(K28*L28,2)</f>
        <v>59469009.100000001</v>
      </c>
      <c r="N28" s="8"/>
      <c r="W28" s="95"/>
      <c r="X28" s="96"/>
      <c r="Y28" s="91"/>
      <c r="Z28" s="8"/>
      <c r="AA28" s="20"/>
      <c r="AB28" s="20"/>
      <c r="AC28" s="20"/>
      <c r="AD28" s="20"/>
      <c r="AE28" s="20"/>
      <c r="AF28" s="20"/>
      <c r="AG28" s="8"/>
    </row>
    <row r="29" spans="2:38" ht="15.75" thickBot="1" x14ac:dyDescent="0.3">
      <c r="B29" s="127"/>
      <c r="C29" s="127"/>
      <c r="D29" s="127"/>
      <c r="E29" s="127"/>
      <c r="G29" s="8"/>
      <c r="H29" s="20"/>
      <c r="I29" s="92"/>
      <c r="J29" s="92"/>
      <c r="K29" s="93"/>
      <c r="L29" s="92"/>
      <c r="M29" s="100"/>
      <c r="N29" s="8"/>
      <c r="U29" s="101"/>
      <c r="W29" s="95"/>
      <c r="X29" s="96"/>
      <c r="Y29" s="91"/>
      <c r="Z29" s="8"/>
      <c r="AA29" s="60">
        <v>5</v>
      </c>
      <c r="AB29" s="20" t="s">
        <v>28</v>
      </c>
      <c r="AC29" s="20"/>
      <c r="AD29" s="20"/>
      <c r="AE29" s="102">
        <v>3843627.1081895232</v>
      </c>
      <c r="AF29" s="103">
        <v>4632067.2699999996</v>
      </c>
      <c r="AG29" s="8"/>
    </row>
    <row r="30" spans="2:38" ht="15.75" thickTop="1" x14ac:dyDescent="0.25">
      <c r="B30" s="127"/>
      <c r="C30" s="127"/>
      <c r="D30" s="127"/>
      <c r="E30" s="127"/>
      <c r="G30" s="8"/>
      <c r="H30" s="60">
        <v>7</v>
      </c>
      <c r="I30" s="92" t="s">
        <v>39</v>
      </c>
      <c r="J30" s="92"/>
      <c r="K30" s="93"/>
      <c r="L30" s="92"/>
      <c r="M30" s="100"/>
      <c r="N30" s="8"/>
      <c r="W30" s="104"/>
      <c r="Y30" s="91"/>
      <c r="Z30" s="8"/>
      <c r="AA30" s="20"/>
      <c r="AB30" s="20"/>
      <c r="AC30" s="20"/>
      <c r="AD30" s="20"/>
      <c r="AE30" s="20"/>
      <c r="AF30" s="20"/>
      <c r="AG30" s="8"/>
    </row>
    <row r="31" spans="2:38" x14ac:dyDescent="0.25">
      <c r="B31" s="127"/>
      <c r="C31" s="127"/>
      <c r="D31" s="127"/>
      <c r="E31" s="127"/>
      <c r="G31" s="8"/>
      <c r="H31" s="60"/>
      <c r="I31" s="92" t="s">
        <v>38</v>
      </c>
      <c r="J31" s="92"/>
      <c r="K31" s="98">
        <v>0.54978000000000005</v>
      </c>
      <c r="L31" s="105">
        <f>L19</f>
        <v>54710282.8671</v>
      </c>
      <c r="M31" s="83">
        <f>ROUND(K31*L31,2)</f>
        <v>30078619.309999999</v>
      </c>
      <c r="N31" s="8"/>
      <c r="W31" s="104"/>
      <c r="Y31" s="91"/>
      <c r="Z31" s="8"/>
      <c r="AA31" s="20"/>
      <c r="AB31" s="20"/>
      <c r="AC31" s="20"/>
      <c r="AD31" s="20"/>
      <c r="AE31" s="20"/>
      <c r="AF31" s="20"/>
      <c r="AG31" s="8"/>
    </row>
    <row r="32" spans="2:38" x14ac:dyDescent="0.25">
      <c r="B32" s="4"/>
      <c r="C32" s="127"/>
      <c r="D32" s="127"/>
      <c r="E32" s="127"/>
      <c r="G32" s="8"/>
      <c r="H32" s="92"/>
      <c r="I32" s="92"/>
      <c r="J32" s="92"/>
      <c r="K32" s="93"/>
      <c r="L32" s="92"/>
      <c r="M32" s="106"/>
      <c r="N32" s="8"/>
      <c r="Y32" s="91"/>
      <c r="Z32" s="8"/>
      <c r="AA32" s="92"/>
      <c r="AB32" s="107" t="s">
        <v>31</v>
      </c>
      <c r="AC32" s="92"/>
      <c r="AD32" s="92"/>
      <c r="AE32" s="92"/>
      <c r="AF32" s="92"/>
      <c r="AG32" s="8"/>
    </row>
    <row r="33" spans="2:34" ht="15.75" thickBot="1" x14ac:dyDescent="0.3">
      <c r="B33" s="4"/>
      <c r="C33" s="127"/>
      <c r="D33" s="127"/>
      <c r="E33" s="127"/>
      <c r="G33" s="8"/>
      <c r="H33" s="94">
        <v>8</v>
      </c>
      <c r="I33" s="92" t="s">
        <v>28</v>
      </c>
      <c r="J33" s="92"/>
      <c r="K33" s="92"/>
      <c r="L33" s="108">
        <f>SUM(L28,L31)</f>
        <v>162311442.84819999</v>
      </c>
      <c r="M33" s="108">
        <f>SUM(M28,M31)</f>
        <v>89547628.409999996</v>
      </c>
      <c r="N33" s="8"/>
      <c r="W33" s="104"/>
      <c r="Z33" s="8"/>
      <c r="AA33" s="92"/>
      <c r="AB33" s="92"/>
      <c r="AC33" s="92"/>
      <c r="AD33" s="92"/>
      <c r="AE33" s="92"/>
      <c r="AF33" s="92"/>
      <c r="AG33" s="8"/>
    </row>
    <row r="34" spans="2:34" ht="15.75" thickTop="1" x14ac:dyDescent="0.25">
      <c r="G34" s="8"/>
      <c r="N34" s="8"/>
      <c r="W34" s="109"/>
      <c r="Z34" s="8"/>
      <c r="AA34" s="94"/>
      <c r="AB34" s="110" t="s">
        <v>9</v>
      </c>
      <c r="AC34" s="110" t="s">
        <v>40</v>
      </c>
      <c r="AD34" s="92"/>
      <c r="AE34" s="92"/>
      <c r="AF34" s="92"/>
      <c r="AG34" s="8"/>
    </row>
    <row r="35" spans="2:34" x14ac:dyDescent="0.25">
      <c r="G35" s="8"/>
      <c r="H35" s="8"/>
      <c r="I35" s="8"/>
      <c r="J35" s="8"/>
      <c r="K35" s="8"/>
      <c r="L35" s="8"/>
      <c r="M35" s="8"/>
      <c r="N35" s="8"/>
      <c r="W35" s="104"/>
      <c r="Z35" s="8"/>
      <c r="AA35" s="94"/>
      <c r="AB35" s="110"/>
      <c r="AC35" s="110"/>
      <c r="AD35" s="92"/>
      <c r="AE35" s="92"/>
      <c r="AF35" s="92"/>
      <c r="AG35" s="8"/>
    </row>
    <row r="36" spans="2:34" x14ac:dyDescent="0.25">
      <c r="W36" s="104"/>
      <c r="X36" s="96"/>
      <c r="Z36" s="111"/>
      <c r="AA36" s="94">
        <v>1</v>
      </c>
      <c r="AB36" s="112" t="s">
        <v>41</v>
      </c>
      <c r="AC36" s="113">
        <v>0.69625000000000004</v>
      </c>
      <c r="AD36" s="114">
        <v>42370</v>
      </c>
      <c r="AE36" s="115">
        <v>136557.98636588035</v>
      </c>
      <c r="AF36" s="116">
        <v>95078.498007244198</v>
      </c>
      <c r="AG36" s="8"/>
    </row>
    <row r="37" spans="2:34" x14ac:dyDescent="0.25">
      <c r="W37" s="117"/>
      <c r="X37" s="96"/>
      <c r="Z37" s="111"/>
      <c r="AA37" s="94">
        <v>2</v>
      </c>
      <c r="AB37" s="112" t="s">
        <v>42</v>
      </c>
      <c r="AC37" s="113">
        <v>0.69452000000000003</v>
      </c>
      <c r="AD37" s="114">
        <v>42401</v>
      </c>
      <c r="AE37" s="115">
        <v>357873.11532832566</v>
      </c>
      <c r="AF37" s="116">
        <v>248550.03605782875</v>
      </c>
      <c r="AG37" s="8"/>
    </row>
    <row r="38" spans="2:34" x14ac:dyDescent="0.25">
      <c r="W38" s="117"/>
      <c r="X38" s="96"/>
      <c r="Z38" s="111"/>
      <c r="AA38" s="94">
        <v>3</v>
      </c>
      <c r="AB38" s="112" t="s">
        <v>43</v>
      </c>
      <c r="AC38" s="113">
        <v>0.67586999999999997</v>
      </c>
      <c r="AD38" s="114">
        <v>42430</v>
      </c>
      <c r="AE38" s="115">
        <v>232580.15432864008</v>
      </c>
      <c r="AF38" s="116">
        <v>157193.94890609797</v>
      </c>
      <c r="AG38" s="8"/>
    </row>
    <row r="39" spans="2:34" ht="14.25" customHeight="1" x14ac:dyDescent="0.25">
      <c r="Z39" s="118"/>
      <c r="AA39" s="94">
        <v>4</v>
      </c>
      <c r="AB39" s="112" t="s">
        <v>44</v>
      </c>
      <c r="AC39" s="113">
        <v>0.68857999999999997</v>
      </c>
      <c r="AD39" s="114">
        <v>42461</v>
      </c>
      <c r="AE39" s="115">
        <v>720544.50885865139</v>
      </c>
      <c r="AF39" s="116">
        <v>496152.53790989018</v>
      </c>
      <c r="AG39" s="8"/>
    </row>
    <row r="40" spans="2:34" x14ac:dyDescent="0.25">
      <c r="Z40" s="118"/>
      <c r="AA40" s="94">
        <v>5</v>
      </c>
      <c r="AB40" s="112" t="s">
        <v>45</v>
      </c>
      <c r="AC40" s="113">
        <v>0.66339999999999999</v>
      </c>
      <c r="AD40" s="114">
        <v>42491</v>
      </c>
      <c r="AE40" s="115">
        <v>512730.81024224276</v>
      </c>
      <c r="AF40" s="116">
        <v>340145.61951470387</v>
      </c>
      <c r="AG40" s="8"/>
    </row>
    <row r="41" spans="2:34" x14ac:dyDescent="0.25">
      <c r="Z41" s="118"/>
      <c r="AA41" s="94">
        <v>6</v>
      </c>
      <c r="AB41" s="112" t="s">
        <v>46</v>
      </c>
      <c r="AC41" s="113">
        <v>0.66213</v>
      </c>
      <c r="AD41" s="114">
        <v>42522</v>
      </c>
      <c r="AE41" s="115">
        <v>61200.762794510229</v>
      </c>
      <c r="AF41" s="116">
        <v>40522.86106912906</v>
      </c>
      <c r="AG41" s="8"/>
    </row>
    <row r="42" spans="2:34" x14ac:dyDescent="0.25">
      <c r="Z42" s="118"/>
      <c r="AA42" s="94">
        <v>7</v>
      </c>
      <c r="AB42" s="110" t="s">
        <v>47</v>
      </c>
      <c r="AC42" s="113">
        <v>0.55093999999999999</v>
      </c>
      <c r="AD42" s="114">
        <v>42552</v>
      </c>
      <c r="AE42" s="115">
        <v>53606.162215010962</v>
      </c>
      <c r="AF42" s="116">
        <v>29533.779010738137</v>
      </c>
      <c r="AG42" s="8"/>
    </row>
    <row r="43" spans="2:34" x14ac:dyDescent="0.25">
      <c r="Z43" s="118"/>
      <c r="AA43" s="94">
        <v>8</v>
      </c>
      <c r="AB43" s="110" t="s">
        <v>48</v>
      </c>
      <c r="AC43" s="113">
        <v>0.55149000000000004</v>
      </c>
      <c r="AD43" s="114">
        <v>42583</v>
      </c>
      <c r="AE43" s="115">
        <v>36682.46925874718</v>
      </c>
      <c r="AF43" s="116">
        <v>20230.014971506484</v>
      </c>
      <c r="AG43" s="8"/>
    </row>
    <row r="44" spans="2:34" x14ac:dyDescent="0.25">
      <c r="Z44" s="118"/>
      <c r="AA44" s="94">
        <v>9</v>
      </c>
      <c r="AB44" s="112" t="s">
        <v>49</v>
      </c>
      <c r="AC44" s="113">
        <v>0.55149000000000004</v>
      </c>
      <c r="AD44" s="114">
        <v>42614</v>
      </c>
      <c r="AE44" s="115">
        <v>63923.239117147634</v>
      </c>
      <c r="AF44" s="116">
        <v>35253.027140715749</v>
      </c>
      <c r="AG44" s="8"/>
    </row>
    <row r="45" spans="2:34" x14ac:dyDescent="0.25">
      <c r="Z45" s="118"/>
      <c r="AA45" s="94">
        <v>10</v>
      </c>
      <c r="AB45" s="112" t="s">
        <v>50</v>
      </c>
      <c r="AC45" s="113">
        <v>0.65803999999999996</v>
      </c>
      <c r="AD45" s="114">
        <v>42644</v>
      </c>
      <c r="AE45" s="115">
        <v>126056.71623699018</v>
      </c>
      <c r="AF45" s="116">
        <v>82950.361552589005</v>
      </c>
      <c r="AG45" s="8"/>
    </row>
    <row r="46" spans="2:34" x14ac:dyDescent="0.25">
      <c r="Z46" s="118"/>
      <c r="AA46" s="94">
        <v>11</v>
      </c>
      <c r="AB46" s="112" t="s">
        <v>51</v>
      </c>
      <c r="AC46" s="113">
        <v>0.67813000000000001</v>
      </c>
      <c r="AD46" s="114">
        <v>42675</v>
      </c>
      <c r="AE46" s="115">
        <v>0</v>
      </c>
      <c r="AF46" s="116">
        <v>0</v>
      </c>
      <c r="AG46" s="8"/>
      <c r="AH46" s="95"/>
    </row>
    <row r="47" spans="2:34" x14ac:dyDescent="0.25">
      <c r="Z47" s="118"/>
      <c r="AA47" s="94">
        <v>12</v>
      </c>
      <c r="AB47" s="112" t="s">
        <v>52</v>
      </c>
      <c r="AC47" s="113">
        <v>0.72023000000000004</v>
      </c>
      <c r="AD47" s="114">
        <v>42735</v>
      </c>
      <c r="AE47" s="119">
        <v>0</v>
      </c>
      <c r="AF47" s="116">
        <v>0</v>
      </c>
      <c r="AG47" s="8"/>
      <c r="AH47" s="95"/>
    </row>
    <row r="48" spans="2:34" ht="15.75" thickBot="1" x14ac:dyDescent="0.3">
      <c r="Z48" s="8"/>
      <c r="AB48" s="92" t="s">
        <v>28</v>
      </c>
      <c r="AC48" s="120"/>
      <c r="AD48" s="92"/>
      <c r="AE48" s="121">
        <v>2301755.9247461464</v>
      </c>
      <c r="AF48" s="122">
        <v>1545610.6841404438</v>
      </c>
      <c r="AG48" s="8"/>
      <c r="AH48" s="95"/>
    </row>
    <row r="49" spans="25:33" ht="15.75" thickTop="1" x14ac:dyDescent="0.25">
      <c r="Z49" s="8"/>
      <c r="AG49" s="8"/>
    </row>
    <row r="50" spans="25:33" x14ac:dyDescent="0.25">
      <c r="Z50" s="123"/>
      <c r="AA50" s="124"/>
      <c r="AB50" s="125" t="s">
        <v>53</v>
      </c>
      <c r="AC50" s="126" t="s">
        <v>54</v>
      </c>
      <c r="AG50" s="8"/>
    </row>
    <row r="51" spans="25:33" x14ac:dyDescent="0.25">
      <c r="Z51" s="8"/>
      <c r="AA51" t="s">
        <v>55</v>
      </c>
      <c r="AB51" s="127">
        <v>495</v>
      </c>
      <c r="AC51" s="127">
        <v>2315.4666666666667</v>
      </c>
      <c r="AG51" s="8"/>
    </row>
    <row r="52" spans="25:33" x14ac:dyDescent="0.25">
      <c r="Z52" s="8"/>
      <c r="AA52" s="128" t="s">
        <v>56</v>
      </c>
      <c r="AB52" s="127">
        <v>575</v>
      </c>
      <c r="AC52" s="127">
        <v>2686.6666666666665</v>
      </c>
      <c r="AG52" s="8"/>
    </row>
    <row r="53" spans="25:33" x14ac:dyDescent="0.25">
      <c r="Y53" s="96"/>
      <c r="Z53" s="8"/>
      <c r="AA53" t="s">
        <v>57</v>
      </c>
      <c r="AB53" s="127">
        <v>362</v>
      </c>
      <c r="AC53" s="127">
        <v>2098.4333333333334</v>
      </c>
      <c r="AG53" s="8"/>
    </row>
    <row r="54" spans="25:33" x14ac:dyDescent="0.25">
      <c r="Y54" s="96"/>
      <c r="Z54" s="8"/>
      <c r="AA54" t="s">
        <v>7</v>
      </c>
      <c r="AB54" s="127">
        <v>1432</v>
      </c>
      <c r="AC54" s="127">
        <v>7100.5666666666666</v>
      </c>
      <c r="AG54" s="8"/>
    </row>
    <row r="55" spans="25:33" x14ac:dyDescent="0.25">
      <c r="Y55" s="96"/>
      <c r="Z55" s="8"/>
      <c r="AA55" t="s">
        <v>58</v>
      </c>
      <c r="AB55" s="127">
        <v>477.33333333333331</v>
      </c>
      <c r="AC55" s="127">
        <v>2366.8555555555554</v>
      </c>
      <c r="AG55" s="8"/>
    </row>
    <row r="56" spans="25:33" x14ac:dyDescent="0.25">
      <c r="Z56" s="8"/>
      <c r="AA56" s="8"/>
      <c r="AB56" s="8"/>
      <c r="AC56" s="8"/>
      <c r="AD56" s="8"/>
      <c r="AE56" s="8"/>
      <c r="AF56" s="8"/>
      <c r="AG56" s="8"/>
    </row>
  </sheetData>
  <mergeCells count="13">
    <mergeCell ref="U2:X2"/>
    <mergeCell ref="P8:S8"/>
    <mergeCell ref="AI8:AL8"/>
    <mergeCell ref="P9:S9"/>
    <mergeCell ref="AI9:AL9"/>
    <mergeCell ref="P16:S16"/>
    <mergeCell ref="AI16:AL16"/>
    <mergeCell ref="Q10:Q11"/>
    <mergeCell ref="R10:R11"/>
    <mergeCell ref="S10:S11"/>
    <mergeCell ref="AJ10:AJ11"/>
    <mergeCell ref="AK10:AK11"/>
    <mergeCell ref="AL10:AL11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B1:AL56"/>
  <sheetViews>
    <sheetView view="pageBreakPreview" zoomScale="90" zoomScaleNormal="100" zoomScaleSheetLayoutView="90" workbookViewId="0">
      <selection activeCell="B1" sqref="B1"/>
    </sheetView>
  </sheetViews>
  <sheetFormatPr defaultRowHeight="15" x14ac:dyDescent="0.25"/>
  <cols>
    <col min="1" max="1" width="1" customWidth="1"/>
    <col min="2" max="2" width="11.5703125" bestFit="1" customWidth="1"/>
    <col min="3" max="3" width="16.140625" bestFit="1" customWidth="1"/>
    <col min="4" max="4" width="12.5703125" bestFit="1" customWidth="1"/>
    <col min="5" max="5" width="12.42578125" bestFit="1" customWidth="1"/>
    <col min="6" max="7" width="1.5703125" bestFit="1" customWidth="1"/>
    <col min="8" max="8" width="9.28515625" bestFit="1" customWidth="1"/>
    <col min="9" max="9" width="30.42578125" bestFit="1" customWidth="1"/>
    <col min="10" max="10" width="14.140625" customWidth="1"/>
    <col min="11" max="11" width="11.28515625" bestFit="1" customWidth="1"/>
    <col min="12" max="12" width="12.5703125" bestFit="1" customWidth="1"/>
    <col min="13" max="13" width="13.28515625" style="3" bestFit="1" customWidth="1"/>
    <col min="14" max="14" width="1.5703125" bestFit="1" customWidth="1"/>
    <col min="15" max="15" width="10.5703125" customWidth="1"/>
    <col min="16" max="16" width="9.85546875" bestFit="1" customWidth="1"/>
    <col min="17" max="17" width="18" bestFit="1" customWidth="1"/>
    <col min="18" max="18" width="11.28515625" bestFit="1" customWidth="1"/>
    <col min="19" max="19" width="24.7109375" bestFit="1" customWidth="1"/>
    <col min="21" max="21" width="6.85546875" bestFit="1" customWidth="1"/>
    <col min="22" max="22" width="11" bestFit="1" customWidth="1"/>
    <col min="23" max="23" width="11.28515625" bestFit="1" customWidth="1"/>
    <col min="24" max="24" width="11" bestFit="1" customWidth="1"/>
    <col min="26" max="26" width="1.5703125" bestFit="1" customWidth="1"/>
    <col min="27" max="27" width="10.28515625" bestFit="1" customWidth="1"/>
    <col min="28" max="28" width="26.42578125" bestFit="1" customWidth="1"/>
    <col min="29" max="29" width="16.5703125" bestFit="1" customWidth="1"/>
    <col min="30" max="30" width="10" bestFit="1" customWidth="1"/>
    <col min="31" max="31" width="10.28515625" bestFit="1" customWidth="1"/>
    <col min="32" max="32" width="11.28515625" bestFit="1" customWidth="1"/>
    <col min="33" max="33" width="1.5703125" bestFit="1" customWidth="1"/>
    <col min="35" max="35" width="12.7109375" bestFit="1" customWidth="1"/>
    <col min="36" max="36" width="17.85546875" bestFit="1" customWidth="1"/>
    <col min="37" max="37" width="10.140625" bestFit="1" customWidth="1"/>
    <col min="38" max="38" width="24.5703125" bestFit="1" customWidth="1"/>
  </cols>
  <sheetData>
    <row r="1" spans="2:38" ht="15" customHeight="1" thickBot="1" x14ac:dyDescent="0.3">
      <c r="B1" s="1"/>
      <c r="C1" s="1"/>
      <c r="D1" s="1"/>
      <c r="E1" s="2"/>
      <c r="F1" t="s">
        <v>0</v>
      </c>
      <c r="X1" s="4"/>
      <c r="Y1" s="4"/>
    </row>
    <row r="2" spans="2:38" ht="12.75" customHeight="1" x14ac:dyDescent="0.25">
      <c r="B2" s="5" t="s">
        <v>1</v>
      </c>
      <c r="C2" s="6"/>
      <c r="D2" s="6"/>
      <c r="E2" s="7"/>
      <c r="G2" s="8" t="s">
        <v>0</v>
      </c>
      <c r="H2" s="8"/>
      <c r="I2" s="8"/>
      <c r="J2" s="8"/>
      <c r="K2" s="8"/>
      <c r="L2" s="8"/>
      <c r="M2" s="8"/>
      <c r="N2" s="8" t="s">
        <v>0</v>
      </c>
      <c r="U2" s="159" t="s">
        <v>1</v>
      </c>
      <c r="V2" s="160"/>
      <c r="W2" s="160"/>
      <c r="X2" s="161"/>
      <c r="Y2" s="9"/>
      <c r="Z2" s="8" t="s">
        <v>0</v>
      </c>
      <c r="AA2" s="8"/>
      <c r="AB2" s="8"/>
      <c r="AC2" s="8"/>
      <c r="AD2" s="8"/>
      <c r="AE2" s="8"/>
      <c r="AF2" s="8"/>
      <c r="AG2" s="8" t="s">
        <v>0</v>
      </c>
    </row>
    <row r="3" spans="2:38" x14ac:dyDescent="0.25">
      <c r="B3" s="12"/>
      <c r="C3" s="13" t="s">
        <v>2</v>
      </c>
      <c r="D3" s="10" t="s">
        <v>3</v>
      </c>
      <c r="E3" s="11"/>
      <c r="G3" s="8"/>
      <c r="N3" s="8"/>
      <c r="U3" s="14"/>
      <c r="V3" s="15" t="s">
        <v>4</v>
      </c>
      <c r="W3" s="16" t="s">
        <v>5</v>
      </c>
      <c r="X3" s="17"/>
      <c r="Y3" s="18"/>
      <c r="Z3" s="8"/>
      <c r="AA3" s="19"/>
      <c r="AB3" s="20"/>
      <c r="AC3" s="20"/>
      <c r="AD3" s="20"/>
      <c r="AE3" s="20"/>
      <c r="AF3" s="19">
        <v>42723.343615162034</v>
      </c>
      <c r="AG3" s="8"/>
    </row>
    <row r="4" spans="2:38" x14ac:dyDescent="0.25">
      <c r="B4" s="23"/>
      <c r="C4" s="24" t="s">
        <v>6</v>
      </c>
      <c r="D4" s="21" t="s">
        <v>6</v>
      </c>
      <c r="E4" s="22" t="s">
        <v>7</v>
      </c>
      <c r="G4" s="8"/>
      <c r="H4" s="25" t="s">
        <v>8</v>
      </c>
      <c r="I4" s="26"/>
      <c r="J4" s="26"/>
      <c r="K4" s="26"/>
      <c r="L4" s="26"/>
      <c r="M4" s="27"/>
      <c r="N4" s="8"/>
      <c r="U4" s="28"/>
      <c r="V4" s="29" t="s">
        <v>6</v>
      </c>
      <c r="W4" s="30" t="s">
        <v>6</v>
      </c>
      <c r="X4" s="31" t="s">
        <v>7</v>
      </c>
      <c r="Y4" s="18"/>
      <c r="Z4" s="8"/>
      <c r="AA4" s="20"/>
      <c r="AB4" s="20"/>
      <c r="AC4" s="20"/>
      <c r="AD4" s="20"/>
      <c r="AE4" s="20"/>
      <c r="AF4" s="20"/>
      <c r="AG4" s="8"/>
    </row>
    <row r="5" spans="2:38" x14ac:dyDescent="0.25">
      <c r="B5" s="34" t="s">
        <v>9</v>
      </c>
      <c r="C5" s="35" t="s">
        <v>10</v>
      </c>
      <c r="D5" s="32" t="s">
        <v>10</v>
      </c>
      <c r="E5" s="33" t="s">
        <v>10</v>
      </c>
      <c r="G5" s="8"/>
      <c r="H5" s="36" t="s">
        <v>11</v>
      </c>
      <c r="I5" s="37"/>
      <c r="J5" s="37"/>
      <c r="K5" s="37"/>
      <c r="L5" s="37"/>
      <c r="M5" s="38"/>
      <c r="N5" s="8"/>
      <c r="U5" s="39" t="s">
        <v>9</v>
      </c>
      <c r="V5" s="40" t="s">
        <v>10</v>
      </c>
      <c r="W5" s="41" t="s">
        <v>10</v>
      </c>
      <c r="X5" s="42" t="s">
        <v>10</v>
      </c>
      <c r="Y5" s="18"/>
      <c r="Z5" s="8"/>
      <c r="AA5" s="25" t="s">
        <v>8</v>
      </c>
      <c r="AB5" s="26"/>
      <c r="AC5" s="26"/>
      <c r="AD5" s="26"/>
      <c r="AE5" s="26"/>
      <c r="AF5" s="26"/>
      <c r="AG5" s="8"/>
    </row>
    <row r="6" spans="2:38" x14ac:dyDescent="0.25">
      <c r="B6" s="44">
        <f>Data!A1</f>
        <v>44927</v>
      </c>
      <c r="C6" s="45">
        <f>SUM('503 - 60a'!Z19:AC19)</f>
        <v>2738615.8120279582</v>
      </c>
      <c r="D6" s="45">
        <f>SUM('504 - 60a'!Z19:AC19)</f>
        <v>1522406.9338393381</v>
      </c>
      <c r="E6" s="46">
        <f>SUM(C6:D6)</f>
        <v>4261022.7458672961</v>
      </c>
      <c r="G6" s="8"/>
      <c r="H6" s="36" t="str">
        <f>CONCATENATE("For Twelve Months Ended ",TEXT(B50,"mm/d/yyyy"))</f>
        <v>For Twelve Months Ended 12/31/2023</v>
      </c>
      <c r="I6" s="37"/>
      <c r="J6" s="37"/>
      <c r="K6" s="37"/>
      <c r="L6" s="37"/>
      <c r="M6" s="38"/>
      <c r="N6" s="8"/>
      <c r="U6" s="43">
        <v>42370</v>
      </c>
      <c r="V6" s="47">
        <v>32867.589908785303</v>
      </c>
      <c r="W6" s="48">
        <v>121829.23472464024</v>
      </c>
      <c r="X6" s="49">
        <v>154696.82463342554</v>
      </c>
      <c r="Y6" s="50"/>
      <c r="Z6" s="8"/>
      <c r="AA6" s="25" t="s">
        <v>11</v>
      </c>
      <c r="AB6" s="26"/>
      <c r="AC6" s="26"/>
      <c r="AD6" s="26"/>
      <c r="AE6" s="26"/>
      <c r="AF6" s="26"/>
      <c r="AG6" s="8"/>
    </row>
    <row r="7" spans="2:38" x14ac:dyDescent="0.25">
      <c r="B7" s="51">
        <f>DATE(YEAR(B6),MONTH(B6)+1,1)</f>
        <v>44958</v>
      </c>
      <c r="C7" s="45">
        <f>SUM('503 - 60a'!Z20:AC20)</f>
        <v>-826321.97467397747</v>
      </c>
      <c r="D7" s="45">
        <f>SUM('504 - 60a'!Z20:AC20)</f>
        <v>-540986.62368212687</v>
      </c>
      <c r="E7" s="46">
        <f t="shared" ref="E7:E17" si="0">SUM(C7:D7)</f>
        <v>-1367308.5983561045</v>
      </c>
      <c r="G7" s="8"/>
      <c r="H7" s="36" t="s">
        <v>12</v>
      </c>
      <c r="I7" s="37"/>
      <c r="J7" s="37"/>
      <c r="K7" s="37"/>
      <c r="L7" s="37"/>
      <c r="M7" s="38"/>
      <c r="N7" s="8"/>
      <c r="U7" s="43">
        <v>42401</v>
      </c>
      <c r="V7" s="48">
        <v>472928.20939142461</v>
      </c>
      <c r="W7" s="48">
        <v>352780.67449185281</v>
      </c>
      <c r="X7" s="49">
        <v>825708.88388327742</v>
      </c>
      <c r="Y7" s="50"/>
      <c r="Z7" s="52"/>
      <c r="AA7" s="36" t="s">
        <v>59</v>
      </c>
      <c r="AB7" s="37"/>
      <c r="AC7" s="37"/>
      <c r="AD7" s="37"/>
      <c r="AE7" s="37"/>
      <c r="AF7" s="37"/>
      <c r="AG7" s="8"/>
    </row>
    <row r="8" spans="2:38" x14ac:dyDescent="0.25">
      <c r="B8" s="51">
        <f t="shared" ref="B8:B16" si="1">DATE(YEAR(B7),MONTH(B7)+1,1)</f>
        <v>44986</v>
      </c>
      <c r="C8" s="45">
        <f>SUM('503 - 60a'!Z21:AC21)</f>
        <v>-1356024.0612366993</v>
      </c>
      <c r="D8" s="45">
        <f>SUM('504 - 60a'!Z21:AC21)</f>
        <v>-915977.29466479807</v>
      </c>
      <c r="E8" s="46">
        <f t="shared" si="0"/>
        <v>-2272001.3559014974</v>
      </c>
      <c r="G8" s="8"/>
      <c r="H8" s="20"/>
      <c r="I8" s="20"/>
      <c r="J8" s="20"/>
      <c r="K8" s="53"/>
      <c r="L8" s="20"/>
      <c r="M8" s="54"/>
      <c r="N8" s="8"/>
      <c r="P8" s="162" t="s">
        <v>11</v>
      </c>
      <c r="Q8" s="163"/>
      <c r="R8" s="163"/>
      <c r="S8" s="164"/>
      <c r="U8" s="43">
        <v>42430</v>
      </c>
      <c r="V8" s="48">
        <v>100942.95995671232</v>
      </c>
      <c r="W8" s="48">
        <v>211852.1940222038</v>
      </c>
      <c r="X8" s="49">
        <v>312795.15397891612</v>
      </c>
      <c r="Y8" s="50"/>
      <c r="Z8" s="8"/>
      <c r="AA8" s="25" t="s">
        <v>13</v>
      </c>
      <c r="AB8" s="26"/>
      <c r="AC8" s="26"/>
      <c r="AD8" s="26"/>
      <c r="AE8" s="26"/>
      <c r="AF8" s="26"/>
      <c r="AG8" s="8"/>
      <c r="AI8" s="162" t="s">
        <v>8</v>
      </c>
      <c r="AJ8" s="163"/>
      <c r="AK8" s="163"/>
      <c r="AL8" s="164"/>
    </row>
    <row r="9" spans="2:38" x14ac:dyDescent="0.25">
      <c r="B9" s="51">
        <f t="shared" si="1"/>
        <v>45017</v>
      </c>
      <c r="C9" s="45">
        <f>SUM('503 - 60a'!Z22:AC22)</f>
        <v>-1023230.556557961</v>
      </c>
      <c r="D9" s="45">
        <f>SUM('504 - 60a'!Z22:AC22)</f>
        <v>-543490.06464924838</v>
      </c>
      <c r="E9" s="46">
        <f t="shared" si="0"/>
        <v>-1566720.6212072093</v>
      </c>
      <c r="G9" s="8"/>
      <c r="H9" s="55" t="s">
        <v>14</v>
      </c>
      <c r="I9" s="56" t="s">
        <v>15</v>
      </c>
      <c r="J9" s="56"/>
      <c r="K9" s="53"/>
      <c r="L9" s="57" t="s">
        <v>16</v>
      </c>
      <c r="M9" s="58" t="s">
        <v>17</v>
      </c>
      <c r="N9" s="8"/>
      <c r="P9" s="154" t="s">
        <v>59</v>
      </c>
      <c r="Q9" s="155"/>
      <c r="R9" s="155"/>
      <c r="S9" s="156"/>
      <c r="U9" s="43">
        <v>42461</v>
      </c>
      <c r="V9" s="48">
        <v>917470.4993704157</v>
      </c>
      <c r="W9" s="48">
        <v>617913.50980320503</v>
      </c>
      <c r="X9" s="49">
        <v>1535384.0091736207</v>
      </c>
      <c r="Y9" s="50"/>
      <c r="Z9" s="8"/>
      <c r="AA9" s="20"/>
      <c r="AB9" s="20"/>
      <c r="AC9" s="20"/>
      <c r="AD9" s="20"/>
      <c r="AE9" s="20"/>
      <c r="AF9" s="20"/>
      <c r="AG9" s="8"/>
      <c r="AI9" s="154" t="s">
        <v>11</v>
      </c>
      <c r="AJ9" s="155"/>
      <c r="AK9" s="155"/>
      <c r="AL9" s="156"/>
    </row>
    <row r="10" spans="2:38" x14ac:dyDescent="0.25">
      <c r="B10" s="51">
        <f t="shared" si="1"/>
        <v>45047</v>
      </c>
      <c r="C10" s="45">
        <f>SUM('503 - 60a'!Z23:AC23)</f>
        <v>1701892.872655892</v>
      </c>
      <c r="D10" s="45">
        <f>SUM('504 - 60a'!Z23:AC23)</f>
        <v>743245.35453608632</v>
      </c>
      <c r="E10" s="46">
        <f t="shared" si="0"/>
        <v>2445138.2271919781</v>
      </c>
      <c r="G10" s="8"/>
      <c r="H10" s="20"/>
      <c r="I10" s="20"/>
      <c r="J10" s="20"/>
      <c r="K10" s="53"/>
      <c r="L10" s="20"/>
      <c r="M10" s="54"/>
      <c r="N10" s="8"/>
      <c r="P10" s="59"/>
      <c r="Q10" s="157" t="s">
        <v>18</v>
      </c>
      <c r="R10" s="157" t="s">
        <v>19</v>
      </c>
      <c r="S10" s="158" t="s">
        <v>20</v>
      </c>
      <c r="U10" s="43">
        <v>42491</v>
      </c>
      <c r="V10" s="48">
        <v>519135.15836859093</v>
      </c>
      <c r="W10" s="48">
        <v>300070.69432501914</v>
      </c>
      <c r="X10" s="49">
        <v>819205.85269361013</v>
      </c>
      <c r="Y10" s="50"/>
      <c r="Z10" s="8"/>
      <c r="AA10" s="20"/>
      <c r="AB10" s="20"/>
      <c r="AC10" s="20"/>
      <c r="AD10" s="20"/>
      <c r="AE10" s="20"/>
      <c r="AF10" s="20"/>
      <c r="AG10" s="8"/>
      <c r="AI10" s="59"/>
      <c r="AJ10" s="157" t="s">
        <v>18</v>
      </c>
      <c r="AK10" s="157" t="s">
        <v>19</v>
      </c>
      <c r="AL10" s="158" t="s">
        <v>20</v>
      </c>
    </row>
    <row r="11" spans="2:38" x14ac:dyDescent="0.25">
      <c r="B11" s="51">
        <f t="shared" si="1"/>
        <v>45078</v>
      </c>
      <c r="C11" s="45">
        <f>SUM('503 - 60a'!Z24:AC24)</f>
        <v>131589.88996060847</v>
      </c>
      <c r="D11" s="45">
        <f>SUM('504 - 60a'!Z24:AC24)</f>
        <v>0</v>
      </c>
      <c r="E11" s="46">
        <f t="shared" si="0"/>
        <v>131589.88996060847</v>
      </c>
      <c r="G11" s="8"/>
      <c r="H11" s="60"/>
      <c r="I11" s="55" t="s">
        <v>21</v>
      </c>
      <c r="J11" s="61"/>
      <c r="K11" s="53"/>
      <c r="L11" s="20"/>
      <c r="M11" s="54"/>
      <c r="N11" s="8"/>
      <c r="P11" s="59"/>
      <c r="Q11" s="157"/>
      <c r="R11" s="157"/>
      <c r="S11" s="158"/>
      <c r="U11" s="43">
        <v>42522</v>
      </c>
      <c r="V11" s="48">
        <v>114801.75681359443</v>
      </c>
      <c r="W11" s="48">
        <v>60116.072969910078</v>
      </c>
      <c r="X11" s="49">
        <v>174917.82978350451</v>
      </c>
      <c r="Y11" s="50"/>
      <c r="Z11" s="8"/>
      <c r="AA11" s="55" t="s">
        <v>14</v>
      </c>
      <c r="AB11" s="56" t="s">
        <v>15</v>
      </c>
      <c r="AC11" s="56"/>
      <c r="AD11" s="20"/>
      <c r="AE11" s="57" t="s">
        <v>16</v>
      </c>
      <c r="AF11" s="57" t="s">
        <v>17</v>
      </c>
      <c r="AG11" s="8"/>
      <c r="AI11" s="59"/>
      <c r="AJ11" s="157"/>
      <c r="AK11" s="157"/>
      <c r="AL11" s="158"/>
    </row>
    <row r="12" spans="2:38" x14ac:dyDescent="0.25">
      <c r="B12" s="51">
        <f t="shared" si="1"/>
        <v>45108</v>
      </c>
      <c r="C12" s="45">
        <f>SUM('503 - 60a'!Z25:AC25)</f>
        <v>0</v>
      </c>
      <c r="D12" s="45">
        <f>SUM('504 - 60a'!Z25:AC25)</f>
        <v>0</v>
      </c>
      <c r="E12" s="46">
        <f t="shared" si="0"/>
        <v>0</v>
      </c>
      <c r="G12" s="8"/>
      <c r="H12" s="20"/>
      <c r="I12" s="20" t="s">
        <v>22</v>
      </c>
      <c r="J12" s="20"/>
      <c r="K12" s="53"/>
      <c r="L12" s="20"/>
      <c r="M12" s="54"/>
      <c r="N12" s="8"/>
      <c r="P12" s="59" t="s">
        <v>23</v>
      </c>
      <c r="Q12" s="50">
        <v>11590534.153569695</v>
      </c>
      <c r="R12" s="62">
        <v>0.81515999999999988</v>
      </c>
      <c r="S12" s="63">
        <v>9448139.8206238709</v>
      </c>
      <c r="U12" s="43">
        <v>42552</v>
      </c>
      <c r="V12" s="48">
        <v>40942.88754970138</v>
      </c>
      <c r="W12" s="48">
        <v>4200.2892765934521</v>
      </c>
      <c r="X12" s="49">
        <v>45143.176826294832</v>
      </c>
      <c r="Y12" s="50"/>
      <c r="Z12" s="8"/>
      <c r="AA12" s="20"/>
      <c r="AB12" s="20"/>
      <c r="AC12" s="20"/>
      <c r="AD12" s="20"/>
      <c r="AE12" s="20"/>
      <c r="AF12" s="20"/>
      <c r="AG12" s="8"/>
      <c r="AI12" s="59" t="s">
        <v>24</v>
      </c>
      <c r="AJ12" s="50">
        <v>2247351.2243613368</v>
      </c>
      <c r="AK12" s="62">
        <v>1.2480800000000001</v>
      </c>
      <c r="AL12" s="63">
        <v>2804874.1161008975</v>
      </c>
    </row>
    <row r="13" spans="2:38" x14ac:dyDescent="0.25">
      <c r="B13" s="51">
        <f t="shared" si="1"/>
        <v>45139</v>
      </c>
      <c r="C13" s="45">
        <f>SUM('503 - 60a'!Z26:AC26)</f>
        <v>0</v>
      </c>
      <c r="D13" s="45">
        <f>SUM('504 - 60a'!Z26:AC26)</f>
        <v>0</v>
      </c>
      <c r="E13" s="46">
        <f t="shared" si="0"/>
        <v>0</v>
      </c>
      <c r="G13" s="8"/>
      <c r="H13" s="60">
        <v>1</v>
      </c>
      <c r="I13" s="20" t="s">
        <v>25</v>
      </c>
      <c r="J13" s="20"/>
      <c r="K13" s="53"/>
      <c r="L13" s="64">
        <f>C18</f>
        <v>7216829.547358972</v>
      </c>
      <c r="M13" s="54"/>
      <c r="N13" s="8"/>
      <c r="P13" s="59" t="s">
        <v>26</v>
      </c>
      <c r="Q13" s="50">
        <v>7057216.3128665444</v>
      </c>
      <c r="R13" s="62">
        <v>0.7815700000000001</v>
      </c>
      <c r="S13" s="63">
        <v>5515708.5536471056</v>
      </c>
      <c r="U13" s="43">
        <v>42583</v>
      </c>
      <c r="V13" s="48">
        <v>96044.574846251096</v>
      </c>
      <c r="W13" s="48">
        <v>30935.352579109138</v>
      </c>
      <c r="X13" s="49">
        <v>126979.92742536023</v>
      </c>
      <c r="Y13" s="50"/>
      <c r="Z13" s="8"/>
      <c r="AA13" s="60"/>
      <c r="AB13" s="55" t="s">
        <v>21</v>
      </c>
      <c r="AC13" s="61"/>
      <c r="AD13" s="20"/>
      <c r="AE13" s="20"/>
      <c r="AF13" s="20"/>
      <c r="AG13" s="8"/>
      <c r="AI13" s="59" t="s">
        <v>27</v>
      </c>
      <c r="AJ13" s="50">
        <v>1596275.8838281862</v>
      </c>
      <c r="AK13" s="62">
        <v>1.14466</v>
      </c>
      <c r="AL13" s="63">
        <v>1827193.1531827715</v>
      </c>
    </row>
    <row r="14" spans="2:38" x14ac:dyDescent="0.25">
      <c r="B14" s="51">
        <f t="shared" si="1"/>
        <v>45170</v>
      </c>
      <c r="C14" s="45">
        <f>SUM('503 - 60a'!Z27:AC27)</f>
        <v>202162.51408263494</v>
      </c>
      <c r="D14" s="45">
        <f>SUM('504 - 60a'!Z27:AC27)</f>
        <v>109797.84215800287</v>
      </c>
      <c r="E14" s="46">
        <f t="shared" si="0"/>
        <v>311960.35624063783</v>
      </c>
      <c r="G14" s="8"/>
      <c r="H14" s="20"/>
      <c r="I14" s="20"/>
      <c r="J14" s="20"/>
      <c r="K14" s="53"/>
      <c r="L14" s="20"/>
      <c r="M14" s="54"/>
      <c r="N14" s="8"/>
      <c r="P14" s="59" t="s">
        <v>28</v>
      </c>
      <c r="Q14" s="50">
        <v>18647750.466436237</v>
      </c>
      <c r="R14" s="65"/>
      <c r="S14" s="63">
        <v>14963848.374270976</v>
      </c>
      <c r="U14" s="43">
        <v>42614</v>
      </c>
      <c r="V14" s="48">
        <v>-113792.18170515505</v>
      </c>
      <c r="W14" s="48">
        <v>-79091.092681973634</v>
      </c>
      <c r="X14" s="49">
        <v>-192883.27438712868</v>
      </c>
      <c r="Y14" s="50"/>
      <c r="Z14" s="8"/>
      <c r="AA14" s="20"/>
      <c r="AB14" s="20"/>
      <c r="AC14" s="20"/>
      <c r="AD14" s="20"/>
      <c r="AE14" s="20"/>
      <c r="AF14" s="20"/>
      <c r="AG14" s="8"/>
      <c r="AI14" s="59" t="s">
        <v>28</v>
      </c>
      <c r="AJ14" s="50">
        <v>3843627.1081895232</v>
      </c>
      <c r="AK14" s="65"/>
      <c r="AL14" s="63">
        <v>4632067.2692836691</v>
      </c>
    </row>
    <row r="15" spans="2:38" x14ac:dyDescent="0.25">
      <c r="B15" s="51">
        <f t="shared" si="1"/>
        <v>45200</v>
      </c>
      <c r="C15" s="45">
        <f>SUM('503 - 60a'!Z28:AC28)</f>
        <v>903174.34025319701</v>
      </c>
      <c r="D15" s="45">
        <f>SUM('504 - 60a'!Z28:AC28)</f>
        <v>630469.9446319663</v>
      </c>
      <c r="E15" s="46">
        <f t="shared" si="0"/>
        <v>1533644.2848851634</v>
      </c>
      <c r="G15" s="8"/>
      <c r="H15" s="60">
        <v>2</v>
      </c>
      <c r="I15" s="20" t="s">
        <v>29</v>
      </c>
      <c r="J15" s="20"/>
      <c r="K15" s="66">
        <f>+K28+0.29484</f>
        <v>0.79052999999999995</v>
      </c>
      <c r="L15" s="20"/>
      <c r="M15" s="54">
        <f>ROUND(L13*K15,2)</f>
        <v>5705120.2599999998</v>
      </c>
      <c r="N15" s="8"/>
      <c r="P15" s="59"/>
      <c r="Q15" s="65"/>
      <c r="R15" s="65"/>
      <c r="S15" s="67"/>
      <c r="U15" s="43">
        <v>42644</v>
      </c>
      <c r="V15" s="48">
        <v>66009.769861015084</v>
      </c>
      <c r="W15" s="48">
        <v>-24331.04568237206</v>
      </c>
      <c r="X15" s="49">
        <v>41678.724178643024</v>
      </c>
      <c r="Y15" s="50"/>
      <c r="Z15" s="8"/>
      <c r="AA15" s="20"/>
      <c r="AB15" s="20" t="s">
        <v>30</v>
      </c>
      <c r="AC15" s="20"/>
      <c r="AD15" s="20"/>
      <c r="AE15" s="20"/>
      <c r="AF15" s="20"/>
      <c r="AG15" s="8"/>
      <c r="AI15" s="59"/>
      <c r="AJ15" s="65"/>
      <c r="AK15" s="65"/>
      <c r="AL15" s="67"/>
    </row>
    <row r="16" spans="2:38" x14ac:dyDescent="0.25">
      <c r="B16" s="51">
        <f t="shared" si="1"/>
        <v>45231</v>
      </c>
      <c r="C16" s="45">
        <f>SUM('503 - 60a'!Z29:AC29)</f>
        <v>-420744.93659515603</v>
      </c>
      <c r="D16" s="45">
        <f>SUM('504 - 60a'!Z29:AC29)</f>
        <v>-172629.34584128085</v>
      </c>
      <c r="E16" s="46">
        <f t="shared" si="0"/>
        <v>-593374.28243643686</v>
      </c>
      <c r="G16" s="8"/>
      <c r="H16" s="20"/>
      <c r="I16" s="20"/>
      <c r="J16" s="20"/>
      <c r="K16" s="53"/>
      <c r="L16" s="20"/>
      <c r="M16" s="54"/>
      <c r="N16" s="8"/>
      <c r="P16" s="154" t="s">
        <v>31</v>
      </c>
      <c r="Q16" s="155"/>
      <c r="R16" s="155"/>
      <c r="S16" s="156"/>
      <c r="U16" s="43">
        <v>42675</v>
      </c>
      <c r="V16" s="48">
        <v>0</v>
      </c>
      <c r="W16" s="48">
        <v>0</v>
      </c>
      <c r="X16" s="49">
        <v>0</v>
      </c>
      <c r="Y16" s="50"/>
      <c r="Z16" s="8"/>
      <c r="AA16" s="60">
        <v>1</v>
      </c>
      <c r="AB16" s="20" t="s">
        <v>25</v>
      </c>
      <c r="AC16" s="20"/>
      <c r="AD16" s="20"/>
      <c r="AE16" s="64">
        <v>2247351.2243613368</v>
      </c>
      <c r="AF16" s="20"/>
      <c r="AG16" s="8"/>
      <c r="AI16" s="154" t="s">
        <v>31</v>
      </c>
      <c r="AJ16" s="155"/>
      <c r="AK16" s="155"/>
      <c r="AL16" s="156"/>
    </row>
    <row r="17" spans="2:38" x14ac:dyDescent="0.25">
      <c r="B17" s="51">
        <f>DATE(YEAR(B16),MONTH(B16)+1,1)</f>
        <v>45261</v>
      </c>
      <c r="C17" s="45">
        <f>SUM('503 - 60a'!Z30:AC30)</f>
        <v>5165715.647442475</v>
      </c>
      <c r="D17" s="45">
        <f>SUM('504 - 60a'!Z30:AC30)</f>
        <v>3005589.129380947</v>
      </c>
      <c r="E17" s="46">
        <f t="shared" si="0"/>
        <v>8171304.7768234219</v>
      </c>
      <c r="G17" s="8"/>
      <c r="H17" s="20"/>
      <c r="I17" s="55" t="s">
        <v>32</v>
      </c>
      <c r="J17" s="20"/>
      <c r="K17" s="53"/>
      <c r="L17" s="20"/>
      <c r="M17" s="54"/>
      <c r="N17" s="8"/>
      <c r="P17" s="59"/>
      <c r="Q17" s="65"/>
      <c r="R17" s="65" t="s">
        <v>33</v>
      </c>
      <c r="S17" s="67"/>
      <c r="U17" s="43">
        <v>42735</v>
      </c>
      <c r="V17" s="48">
        <v>0</v>
      </c>
      <c r="W17" s="48">
        <v>0</v>
      </c>
      <c r="X17" s="68">
        <v>0</v>
      </c>
      <c r="Y17" s="50"/>
      <c r="Z17" s="8"/>
      <c r="AA17" s="20"/>
      <c r="AB17" s="20"/>
      <c r="AC17" s="20"/>
      <c r="AD17" s="20"/>
      <c r="AE17" s="20"/>
      <c r="AF17" s="20"/>
      <c r="AG17" s="8"/>
      <c r="AI17" s="59"/>
      <c r="AJ17" s="65"/>
      <c r="AK17" s="65" t="s">
        <v>33</v>
      </c>
      <c r="AL17" s="67"/>
    </row>
    <row r="18" spans="2:38" ht="15.75" thickBot="1" x14ac:dyDescent="0.3">
      <c r="B18" s="69" t="s">
        <v>7</v>
      </c>
      <c r="C18" s="70">
        <f>SUM(C6:C17)</f>
        <v>7216829.547358972</v>
      </c>
      <c r="D18" s="70">
        <f>SUM(D6:D17)</f>
        <v>3838425.8757088864</v>
      </c>
      <c r="E18" s="71">
        <f>SUM(E6:E17)</f>
        <v>11055255.423067857</v>
      </c>
      <c r="F18" s="72"/>
      <c r="G18" s="8"/>
      <c r="H18" s="20"/>
      <c r="I18" s="20" t="s">
        <v>34</v>
      </c>
      <c r="J18" s="20"/>
      <c r="K18" s="53"/>
      <c r="L18" s="20"/>
      <c r="M18" s="54"/>
      <c r="N18" s="8"/>
      <c r="P18" s="59" t="s">
        <v>35</v>
      </c>
      <c r="Q18" s="50">
        <v>11590534.153569695</v>
      </c>
      <c r="R18" s="62">
        <v>0.55267999999999995</v>
      </c>
      <c r="S18" s="63">
        <v>6405856.4159948984</v>
      </c>
      <c r="U18" s="73" t="s">
        <v>7</v>
      </c>
      <c r="V18" s="74">
        <v>2247351.2243613368</v>
      </c>
      <c r="W18" s="74">
        <v>1596275.8838281862</v>
      </c>
      <c r="X18" s="75">
        <v>3843627.1081895232</v>
      </c>
      <c r="Y18" s="50"/>
      <c r="Z18" s="8"/>
      <c r="AA18" s="60">
        <v>2</v>
      </c>
      <c r="AB18" s="20" t="s">
        <v>29</v>
      </c>
      <c r="AC18" s="20"/>
      <c r="AD18" s="76">
        <v>1.2480800000000001</v>
      </c>
      <c r="AE18" s="20"/>
      <c r="AF18" s="54">
        <v>2804874.12</v>
      </c>
      <c r="AG18" s="8"/>
      <c r="AI18" s="59" t="s">
        <v>24</v>
      </c>
      <c r="AJ18" s="50">
        <v>2247351.2243613368</v>
      </c>
      <c r="AK18" s="62">
        <v>0</v>
      </c>
      <c r="AL18" s="63">
        <v>0</v>
      </c>
    </row>
    <row r="19" spans="2:38" x14ac:dyDescent="0.25">
      <c r="B19" s="1"/>
      <c r="C19" s="77"/>
      <c r="D19" s="77"/>
      <c r="E19" s="77"/>
      <c r="G19" s="8"/>
      <c r="H19" s="60">
        <v>3</v>
      </c>
      <c r="I19" s="20" t="s">
        <v>25</v>
      </c>
      <c r="J19" s="20"/>
      <c r="K19" s="53"/>
      <c r="L19" s="64">
        <f>D18</f>
        <v>3838425.8757088864</v>
      </c>
      <c r="M19" s="54"/>
      <c r="N19" s="8"/>
      <c r="P19" s="59" t="s">
        <v>26</v>
      </c>
      <c r="Q19" s="50">
        <v>7057216.3128665444</v>
      </c>
      <c r="R19" s="62">
        <v>0.54978000000000005</v>
      </c>
      <c r="S19" s="63">
        <v>3879916.3844877691</v>
      </c>
      <c r="X19" s="72"/>
      <c r="Y19" s="72"/>
      <c r="Z19" s="8"/>
      <c r="AA19" s="20"/>
      <c r="AB19" s="20"/>
      <c r="AC19" s="20"/>
      <c r="AD19" s="20"/>
      <c r="AE19" s="20"/>
      <c r="AF19" s="20"/>
      <c r="AG19" s="8"/>
      <c r="AI19" s="59" t="s">
        <v>27</v>
      </c>
      <c r="AJ19" s="50">
        <v>1596275.8838281862</v>
      </c>
      <c r="AK19" s="62">
        <v>0</v>
      </c>
      <c r="AL19" s="63">
        <v>0</v>
      </c>
    </row>
    <row r="20" spans="2:38" ht="14.25" customHeight="1" x14ac:dyDescent="0.25">
      <c r="B20" s="145"/>
      <c r="C20" s="151"/>
      <c r="D20" s="151"/>
      <c r="E20" s="145"/>
      <c r="G20" s="8"/>
      <c r="H20" s="20"/>
      <c r="I20" s="20"/>
      <c r="J20" s="20"/>
      <c r="K20" s="53"/>
      <c r="L20" s="20"/>
      <c r="M20" s="54"/>
      <c r="N20" s="8"/>
      <c r="P20" s="78" t="s">
        <v>28</v>
      </c>
      <c r="Q20" s="79">
        <v>18647750.466436237</v>
      </c>
      <c r="R20" s="80"/>
      <c r="S20" s="81">
        <v>10285772.800482668</v>
      </c>
      <c r="Z20" s="8"/>
      <c r="AA20" s="20"/>
      <c r="AB20" s="20"/>
      <c r="AC20" s="20"/>
      <c r="AD20" s="20"/>
      <c r="AE20" s="20"/>
      <c r="AF20" s="20"/>
      <c r="AG20" s="8"/>
      <c r="AI20" s="78" t="s">
        <v>28</v>
      </c>
      <c r="AJ20" s="79">
        <v>3843627.1081895232</v>
      </c>
      <c r="AK20" s="80"/>
      <c r="AL20" s="81">
        <v>0</v>
      </c>
    </row>
    <row r="21" spans="2:38" x14ac:dyDescent="0.25">
      <c r="B21" s="145"/>
      <c r="C21" s="145"/>
      <c r="D21" s="145"/>
      <c r="E21" s="145"/>
      <c r="G21" s="8"/>
      <c r="H21" s="60">
        <v>4</v>
      </c>
      <c r="I21" s="20" t="s">
        <v>29</v>
      </c>
      <c r="J21" s="20"/>
      <c r="K21" s="66">
        <f>+K31+0.24608</f>
        <v>0.73912</v>
      </c>
      <c r="L21" s="82"/>
      <c r="M21" s="83">
        <f>ROUND(L19*K21,2)</f>
        <v>2837057.33</v>
      </c>
      <c r="N21" s="8"/>
      <c r="Z21" s="8"/>
      <c r="AA21" s="20"/>
      <c r="AB21" s="20"/>
      <c r="AC21" s="20"/>
      <c r="AD21" s="20"/>
      <c r="AE21" s="20"/>
      <c r="AF21" s="20"/>
      <c r="AG21" s="8"/>
    </row>
    <row r="22" spans="2:38" x14ac:dyDescent="0.25">
      <c r="B22" s="4"/>
      <c r="C22" s="127"/>
      <c r="D22" s="127"/>
      <c r="E22" s="127"/>
      <c r="G22" s="8"/>
      <c r="H22" s="20"/>
      <c r="I22" s="20"/>
      <c r="J22" s="20"/>
      <c r="K22" s="53"/>
      <c r="L22" s="20"/>
      <c r="M22" s="54"/>
      <c r="N22" s="8"/>
      <c r="Z22" s="8"/>
      <c r="AA22" s="20"/>
      <c r="AB22" s="55" t="s">
        <v>32</v>
      </c>
      <c r="AC22" s="20"/>
      <c r="AD22" s="20"/>
      <c r="AE22" s="20"/>
      <c r="AF22" s="20"/>
      <c r="AG22" s="8"/>
    </row>
    <row r="23" spans="2:38" ht="15.75" thickBot="1" x14ac:dyDescent="0.3">
      <c r="B23" s="4"/>
      <c r="C23" s="127"/>
      <c r="D23" s="127"/>
      <c r="E23" s="145"/>
      <c r="F23" s="1"/>
      <c r="G23" s="8"/>
      <c r="H23" s="60">
        <v>5</v>
      </c>
      <c r="I23" s="84" t="s">
        <v>28</v>
      </c>
      <c r="J23" s="85"/>
      <c r="K23" s="86"/>
      <c r="L23" s="87">
        <f>SUM(L13,L19)</f>
        <v>11055255.423067858</v>
      </c>
      <c r="M23" s="88">
        <f>SUM(M15,M21)</f>
        <v>8542177.5899999999</v>
      </c>
      <c r="N23" s="8"/>
      <c r="Z23" s="8"/>
      <c r="AA23" s="20"/>
      <c r="AB23" s="20"/>
      <c r="AC23" s="20"/>
      <c r="AD23" s="20"/>
      <c r="AE23" s="20"/>
      <c r="AF23" s="20"/>
      <c r="AG23" s="8"/>
    </row>
    <row r="24" spans="2:38" ht="15.75" thickTop="1" x14ac:dyDescent="0.25">
      <c r="B24" s="4"/>
      <c r="C24" s="127"/>
      <c r="D24" s="127"/>
      <c r="E24" s="145"/>
      <c r="F24" s="1"/>
      <c r="G24" s="8"/>
      <c r="H24" s="20"/>
      <c r="I24" s="20"/>
      <c r="J24" s="20"/>
      <c r="K24" s="53"/>
      <c r="L24" s="20"/>
      <c r="M24" s="54"/>
      <c r="N24" s="8"/>
      <c r="Y24" s="89"/>
      <c r="Z24" s="8"/>
      <c r="AA24" s="20"/>
      <c r="AB24" s="20" t="s">
        <v>36</v>
      </c>
      <c r="AC24" s="20"/>
      <c r="AD24" s="20"/>
      <c r="AE24" s="20"/>
      <c r="AF24" s="20"/>
      <c r="AG24" s="8"/>
    </row>
    <row r="25" spans="2:38" x14ac:dyDescent="0.25">
      <c r="B25" s="4"/>
      <c r="C25" s="127"/>
      <c r="D25" s="127"/>
      <c r="E25" s="127"/>
      <c r="F25" s="1"/>
      <c r="G25" s="8"/>
      <c r="H25" s="20"/>
      <c r="I25" s="55" t="s">
        <v>31</v>
      </c>
      <c r="J25" s="20"/>
      <c r="K25" s="53"/>
      <c r="L25" s="20"/>
      <c r="M25" s="54"/>
      <c r="N25" s="8"/>
      <c r="Y25" s="90"/>
      <c r="Z25" s="8"/>
      <c r="AA25" s="60">
        <v>3</v>
      </c>
      <c r="AB25" s="20" t="s">
        <v>25</v>
      </c>
      <c r="AC25" s="20"/>
      <c r="AD25" s="20"/>
      <c r="AE25" s="64">
        <v>1596275.8838281862</v>
      </c>
      <c r="AF25" s="20"/>
      <c r="AG25" s="8"/>
    </row>
    <row r="26" spans="2:38" x14ac:dyDescent="0.25">
      <c r="B26" s="4"/>
      <c r="C26" s="127"/>
      <c r="D26" s="127"/>
      <c r="E26" s="145"/>
      <c r="G26" s="8"/>
      <c r="H26" s="20"/>
      <c r="I26" s="20"/>
      <c r="J26" s="20"/>
      <c r="K26" s="53"/>
      <c r="L26" s="20"/>
      <c r="M26" s="54"/>
      <c r="N26" s="8"/>
      <c r="Y26" s="91"/>
      <c r="Z26" s="8"/>
      <c r="AA26" s="20"/>
      <c r="AB26" s="20"/>
      <c r="AC26" s="20"/>
      <c r="AD26" s="20"/>
      <c r="AE26" s="20"/>
      <c r="AF26" s="20"/>
      <c r="AG26" s="8"/>
    </row>
    <row r="27" spans="2:38" x14ac:dyDescent="0.25">
      <c r="B27" s="4"/>
      <c r="C27" s="127"/>
      <c r="D27" s="127"/>
      <c r="E27" s="145"/>
      <c r="G27" s="8"/>
      <c r="H27" s="60">
        <v>6</v>
      </c>
      <c r="I27" s="92" t="s">
        <v>37</v>
      </c>
      <c r="J27" s="92"/>
      <c r="K27" s="93"/>
      <c r="L27" s="92"/>
      <c r="M27" s="54"/>
      <c r="N27" s="8"/>
      <c r="V27" s="94"/>
      <c r="W27" s="95"/>
      <c r="X27" s="96"/>
      <c r="Y27" s="91"/>
      <c r="Z27" s="8"/>
      <c r="AA27" s="60">
        <v>4</v>
      </c>
      <c r="AB27" s="20" t="s">
        <v>29</v>
      </c>
      <c r="AC27" s="20"/>
      <c r="AD27" s="76">
        <v>1.14466</v>
      </c>
      <c r="AE27" s="82"/>
      <c r="AF27" s="83">
        <v>1827193.15</v>
      </c>
      <c r="AG27" s="8"/>
    </row>
    <row r="28" spans="2:38" x14ac:dyDescent="0.25">
      <c r="B28" s="4"/>
      <c r="C28" s="127"/>
      <c r="D28" s="127"/>
      <c r="E28" s="127"/>
      <c r="F28" s="97"/>
      <c r="G28" s="8"/>
      <c r="H28" s="60"/>
      <c r="I28" s="92" t="s">
        <v>38</v>
      </c>
      <c r="J28" s="92"/>
      <c r="K28" s="98">
        <v>0.49569000000000002</v>
      </c>
      <c r="L28" s="99">
        <f>L13</f>
        <v>7216829.547358972</v>
      </c>
      <c r="M28" s="100">
        <f>ROUND(K28*L28,2)</f>
        <v>3577310.24</v>
      </c>
      <c r="N28" s="8"/>
      <c r="V28" s="94"/>
      <c r="W28" s="95"/>
      <c r="X28" s="96"/>
      <c r="Y28" s="91"/>
      <c r="Z28" s="8"/>
      <c r="AA28" s="20"/>
      <c r="AB28" s="20"/>
      <c r="AC28" s="20"/>
      <c r="AD28" s="20"/>
      <c r="AE28" s="20"/>
      <c r="AF28" s="20"/>
      <c r="AG28" s="8"/>
    </row>
    <row r="29" spans="2:38" ht="15.75" thickBot="1" x14ac:dyDescent="0.3">
      <c r="B29" s="4"/>
      <c r="C29" s="127"/>
      <c r="D29" s="127"/>
      <c r="E29" s="145"/>
      <c r="G29" s="8"/>
      <c r="H29" s="20"/>
      <c r="I29" s="92"/>
      <c r="J29" s="92"/>
      <c r="K29" s="93"/>
      <c r="L29" s="92"/>
      <c r="M29" s="100"/>
      <c r="N29" s="8"/>
      <c r="Q29" s="146"/>
      <c r="U29" s="101"/>
      <c r="V29" s="94"/>
      <c r="W29" s="95"/>
      <c r="X29" s="96"/>
      <c r="Y29" s="91"/>
      <c r="Z29" s="8"/>
      <c r="AA29" s="60">
        <v>5</v>
      </c>
      <c r="AB29" s="20" t="s">
        <v>28</v>
      </c>
      <c r="AC29" s="20"/>
      <c r="AD29" s="20"/>
      <c r="AE29" s="102">
        <v>3843627.1081895232</v>
      </c>
      <c r="AF29" s="103">
        <v>4632067.2699999996</v>
      </c>
      <c r="AG29" s="8"/>
    </row>
    <row r="30" spans="2:38" ht="15.75" thickTop="1" x14ac:dyDescent="0.25">
      <c r="B30" s="4"/>
      <c r="C30" s="127"/>
      <c r="D30" s="127"/>
      <c r="E30" s="145"/>
      <c r="G30" s="8"/>
      <c r="H30" s="60">
        <v>7</v>
      </c>
      <c r="I30" s="92" t="s">
        <v>39</v>
      </c>
      <c r="J30" s="92"/>
      <c r="K30" s="93"/>
      <c r="L30" s="92"/>
      <c r="M30" s="100"/>
      <c r="N30" s="8"/>
      <c r="W30" s="104"/>
      <c r="Y30" s="91"/>
      <c r="Z30" s="8"/>
      <c r="AA30" s="20"/>
      <c r="AB30" s="20"/>
      <c r="AC30" s="20"/>
      <c r="AD30" s="20"/>
      <c r="AE30" s="20"/>
      <c r="AF30" s="20"/>
      <c r="AG30" s="8"/>
    </row>
    <row r="31" spans="2:38" x14ac:dyDescent="0.25">
      <c r="B31" s="4"/>
      <c r="C31" s="127"/>
      <c r="D31" s="127"/>
      <c r="E31" s="127"/>
      <c r="G31" s="8"/>
      <c r="H31" s="60"/>
      <c r="I31" s="92" t="s">
        <v>38</v>
      </c>
      <c r="J31" s="92"/>
      <c r="K31" s="98">
        <v>0.49303999999999998</v>
      </c>
      <c r="L31" s="105">
        <f>L19</f>
        <v>3838425.8757088864</v>
      </c>
      <c r="M31" s="83">
        <f>ROUND(K31*L31,2)</f>
        <v>1892497.49</v>
      </c>
      <c r="N31" s="8"/>
      <c r="W31" s="104"/>
      <c r="Y31" s="91"/>
      <c r="Z31" s="8"/>
      <c r="AA31" s="20"/>
      <c r="AB31" s="20"/>
      <c r="AC31" s="20"/>
      <c r="AD31" s="20"/>
      <c r="AE31" s="20"/>
      <c r="AF31" s="20"/>
      <c r="AG31" s="8"/>
    </row>
    <row r="32" spans="2:38" x14ac:dyDescent="0.25">
      <c r="B32" s="4"/>
      <c r="C32" s="127"/>
      <c r="D32" s="127"/>
      <c r="E32" s="127"/>
      <c r="G32" s="8"/>
      <c r="H32" s="92"/>
      <c r="I32" s="92"/>
      <c r="J32" s="92"/>
      <c r="K32" s="93"/>
      <c r="L32" s="92"/>
      <c r="M32" s="106"/>
      <c r="N32" s="8"/>
      <c r="Y32" s="91"/>
      <c r="Z32" s="8"/>
      <c r="AA32" s="92"/>
      <c r="AB32" s="107" t="s">
        <v>31</v>
      </c>
      <c r="AC32" s="92"/>
      <c r="AD32" s="92"/>
      <c r="AE32" s="92"/>
      <c r="AF32" s="92"/>
      <c r="AG32" s="8"/>
    </row>
    <row r="33" spans="2:34" ht="15.75" thickBot="1" x14ac:dyDescent="0.3">
      <c r="B33" s="4"/>
      <c r="C33" s="127"/>
      <c r="D33" s="127"/>
      <c r="E33" s="127"/>
      <c r="G33" s="8"/>
      <c r="H33" s="94">
        <v>8</v>
      </c>
      <c r="I33" s="92" t="s">
        <v>28</v>
      </c>
      <c r="J33" s="92"/>
      <c r="K33" s="92"/>
      <c r="L33" s="108">
        <f>SUM(L28,L31)</f>
        <v>11055255.423067858</v>
      </c>
      <c r="M33" s="108">
        <f>SUM(M28,M31)</f>
        <v>5469807.7300000004</v>
      </c>
      <c r="N33" s="8"/>
      <c r="W33" s="104"/>
      <c r="Z33" s="8"/>
      <c r="AA33" s="92"/>
      <c r="AB33" s="92"/>
      <c r="AC33" s="92"/>
      <c r="AD33" s="92"/>
      <c r="AE33" s="92"/>
      <c r="AF33" s="92"/>
      <c r="AG33" s="8"/>
    </row>
    <row r="34" spans="2:34" ht="15.75" thickTop="1" x14ac:dyDescent="0.25">
      <c r="C34" s="72"/>
      <c r="D34" s="72"/>
      <c r="G34" s="8"/>
      <c r="N34" s="8"/>
      <c r="W34" s="109"/>
      <c r="Z34" s="8"/>
      <c r="AA34" s="94"/>
      <c r="AB34" s="110" t="s">
        <v>9</v>
      </c>
      <c r="AC34" s="110" t="s">
        <v>40</v>
      </c>
      <c r="AD34" s="92"/>
      <c r="AE34" s="92"/>
      <c r="AF34" s="92"/>
      <c r="AG34" s="8"/>
    </row>
    <row r="35" spans="2:34" x14ac:dyDescent="0.25">
      <c r="G35" s="8"/>
      <c r="H35" s="8"/>
      <c r="I35" s="8"/>
      <c r="J35" s="8"/>
      <c r="K35" s="8"/>
      <c r="L35" s="8"/>
      <c r="M35" s="8"/>
      <c r="N35" s="8"/>
      <c r="W35" s="104"/>
      <c r="Z35" s="8"/>
      <c r="AA35" s="94"/>
      <c r="AB35" s="110"/>
      <c r="AC35" s="110"/>
      <c r="AD35" s="92"/>
      <c r="AE35" s="92"/>
      <c r="AF35" s="92"/>
      <c r="AG35" s="8"/>
    </row>
    <row r="36" spans="2:34" x14ac:dyDescent="0.25">
      <c r="W36" s="104"/>
      <c r="X36" s="96"/>
      <c r="Z36" s="111"/>
      <c r="AA36" s="94">
        <v>1</v>
      </c>
      <c r="AB36" s="112" t="s">
        <v>41</v>
      </c>
      <c r="AC36" s="113">
        <v>0.69625000000000004</v>
      </c>
      <c r="AD36" s="114">
        <v>42370</v>
      </c>
      <c r="AE36" s="115">
        <v>136557.98636588035</v>
      </c>
      <c r="AF36" s="116">
        <v>95078.498007244198</v>
      </c>
      <c r="AG36" s="8"/>
    </row>
    <row r="37" spans="2:34" x14ac:dyDescent="0.25">
      <c r="W37" s="117"/>
      <c r="X37" s="96"/>
      <c r="Z37" s="111"/>
      <c r="AA37" s="94">
        <v>2</v>
      </c>
      <c r="AB37" s="112" t="s">
        <v>42</v>
      </c>
      <c r="AC37" s="113">
        <v>0.69452000000000003</v>
      </c>
      <c r="AD37" s="114">
        <v>42401</v>
      </c>
      <c r="AE37" s="115">
        <v>357873.11532832566</v>
      </c>
      <c r="AF37" s="116">
        <v>248550.03605782875</v>
      </c>
      <c r="AG37" s="8"/>
    </row>
    <row r="38" spans="2:34" x14ac:dyDescent="0.25">
      <c r="W38" s="117"/>
      <c r="X38" s="96"/>
      <c r="Z38" s="111"/>
      <c r="AA38" s="94">
        <v>3</v>
      </c>
      <c r="AB38" s="112" t="s">
        <v>43</v>
      </c>
      <c r="AC38" s="113">
        <v>0.67586999999999997</v>
      </c>
      <c r="AD38" s="114">
        <v>42430</v>
      </c>
      <c r="AE38" s="115">
        <v>232580.15432864008</v>
      </c>
      <c r="AF38" s="116">
        <v>157193.94890609797</v>
      </c>
      <c r="AG38" s="8"/>
    </row>
    <row r="39" spans="2:34" ht="14.25" customHeight="1" x14ac:dyDescent="0.25">
      <c r="Z39" s="118"/>
      <c r="AA39" s="94">
        <v>4</v>
      </c>
      <c r="AB39" s="112" t="s">
        <v>44</v>
      </c>
      <c r="AC39" s="113">
        <v>0.68857999999999997</v>
      </c>
      <c r="AD39" s="114">
        <v>42461</v>
      </c>
      <c r="AE39" s="115">
        <v>720544.50885865139</v>
      </c>
      <c r="AF39" s="116">
        <v>496152.53790989018</v>
      </c>
      <c r="AG39" s="8"/>
    </row>
    <row r="40" spans="2:34" x14ac:dyDescent="0.25">
      <c r="Z40" s="118"/>
      <c r="AA40" s="94">
        <v>5</v>
      </c>
      <c r="AB40" s="112" t="s">
        <v>45</v>
      </c>
      <c r="AC40" s="113">
        <v>0.66339999999999999</v>
      </c>
      <c r="AD40" s="114">
        <v>42491</v>
      </c>
      <c r="AE40" s="115">
        <v>512730.81024224276</v>
      </c>
      <c r="AF40" s="116">
        <v>340145.61951470387</v>
      </c>
      <c r="AG40" s="8"/>
    </row>
    <row r="41" spans="2:34" x14ac:dyDescent="0.25">
      <c r="Z41" s="118"/>
      <c r="AA41" s="94">
        <v>6</v>
      </c>
      <c r="AB41" s="112" t="s">
        <v>46</v>
      </c>
      <c r="AC41" s="113">
        <v>0.66213</v>
      </c>
      <c r="AD41" s="114">
        <v>42522</v>
      </c>
      <c r="AE41" s="115">
        <v>61200.762794510229</v>
      </c>
      <c r="AF41" s="116">
        <v>40522.86106912906</v>
      </c>
      <c r="AG41" s="8"/>
    </row>
    <row r="42" spans="2:34" x14ac:dyDescent="0.25">
      <c r="Z42" s="118"/>
      <c r="AA42" s="94">
        <v>7</v>
      </c>
      <c r="AB42" s="110" t="s">
        <v>47</v>
      </c>
      <c r="AC42" s="113">
        <v>0.55093999999999999</v>
      </c>
      <c r="AD42" s="114">
        <v>42552</v>
      </c>
      <c r="AE42" s="115">
        <v>53606.162215010962</v>
      </c>
      <c r="AF42" s="116">
        <v>29533.779010738137</v>
      </c>
      <c r="AG42" s="8"/>
    </row>
    <row r="43" spans="2:34" x14ac:dyDescent="0.25">
      <c r="Z43" s="118"/>
      <c r="AA43" s="94">
        <v>8</v>
      </c>
      <c r="AB43" s="110" t="s">
        <v>48</v>
      </c>
      <c r="AC43" s="113">
        <v>0.55149000000000004</v>
      </c>
      <c r="AD43" s="114">
        <v>42583</v>
      </c>
      <c r="AE43" s="115">
        <v>36682.46925874718</v>
      </c>
      <c r="AF43" s="116">
        <v>20230.014971506484</v>
      </c>
      <c r="AG43" s="8"/>
    </row>
    <row r="44" spans="2:34" x14ac:dyDescent="0.25">
      <c r="Z44" s="118"/>
      <c r="AA44" s="94">
        <v>9</v>
      </c>
      <c r="AB44" s="112" t="s">
        <v>49</v>
      </c>
      <c r="AC44" s="113">
        <v>0.55149000000000004</v>
      </c>
      <c r="AD44" s="114">
        <v>42614</v>
      </c>
      <c r="AE44" s="115">
        <v>63923.239117147634</v>
      </c>
      <c r="AF44" s="116">
        <v>35253.027140715749</v>
      </c>
      <c r="AG44" s="8"/>
    </row>
    <row r="45" spans="2:34" x14ac:dyDescent="0.25">
      <c r="Z45" s="118"/>
      <c r="AA45" s="94">
        <v>10</v>
      </c>
      <c r="AB45" s="112" t="s">
        <v>50</v>
      </c>
      <c r="AC45" s="113">
        <v>0.65803999999999996</v>
      </c>
      <c r="AD45" s="114">
        <v>42644</v>
      </c>
      <c r="AE45" s="115">
        <v>126056.71623699018</v>
      </c>
      <c r="AF45" s="116">
        <v>82950.361552589005</v>
      </c>
      <c r="AG45" s="8"/>
    </row>
    <row r="46" spans="2:34" x14ac:dyDescent="0.25">
      <c r="Z46" s="118"/>
      <c r="AA46" s="94">
        <v>11</v>
      </c>
      <c r="AB46" s="112" t="s">
        <v>51</v>
      </c>
      <c r="AC46" s="113">
        <v>0.67813000000000001</v>
      </c>
      <c r="AD46" s="114">
        <v>42675</v>
      </c>
      <c r="AE46" s="115">
        <v>0</v>
      </c>
      <c r="AF46" s="116">
        <v>0</v>
      </c>
      <c r="AG46" s="8"/>
      <c r="AH46" s="95"/>
    </row>
    <row r="47" spans="2:34" x14ac:dyDescent="0.25">
      <c r="Z47" s="118"/>
      <c r="AA47" s="94">
        <v>12</v>
      </c>
      <c r="AB47" s="112" t="s">
        <v>52</v>
      </c>
      <c r="AC47" s="113">
        <v>0.72023000000000004</v>
      </c>
      <c r="AD47" s="114">
        <v>42735</v>
      </c>
      <c r="AE47" s="119">
        <v>0</v>
      </c>
      <c r="AF47" s="116">
        <v>0</v>
      </c>
      <c r="AG47" s="8"/>
      <c r="AH47" s="95"/>
    </row>
    <row r="48" spans="2:34" ht="15.75" thickBot="1" x14ac:dyDescent="0.3">
      <c r="Z48" s="8"/>
      <c r="AB48" s="92" t="s">
        <v>28</v>
      </c>
      <c r="AC48" s="120"/>
      <c r="AD48" s="92"/>
      <c r="AE48" s="121">
        <v>2301755.9247461464</v>
      </c>
      <c r="AF48" s="122">
        <v>1545610.6841404438</v>
      </c>
      <c r="AG48" s="8"/>
      <c r="AH48" s="95"/>
    </row>
    <row r="49" spans="2:33" ht="15.75" thickTop="1" x14ac:dyDescent="0.25">
      <c r="Z49" s="8"/>
      <c r="AG49" s="8"/>
    </row>
    <row r="50" spans="2:33" x14ac:dyDescent="0.25">
      <c r="B50" s="4">
        <f>DATE(YEAR(B17),MONTH(B17)+1,DAY(B17)-1)</f>
        <v>45291</v>
      </c>
      <c r="Z50" s="123"/>
      <c r="AA50" s="124"/>
      <c r="AB50" s="125" t="s">
        <v>53</v>
      </c>
      <c r="AC50" s="126" t="s">
        <v>54</v>
      </c>
      <c r="AG50" s="8"/>
    </row>
    <row r="51" spans="2:33" x14ac:dyDescent="0.25">
      <c r="Z51" s="8"/>
      <c r="AA51" t="s">
        <v>55</v>
      </c>
      <c r="AB51" s="127">
        <v>495</v>
      </c>
      <c r="AC51" s="127">
        <v>2315.4666666666667</v>
      </c>
      <c r="AG51" s="8"/>
    </row>
    <row r="52" spans="2:33" x14ac:dyDescent="0.25">
      <c r="Z52" s="8"/>
      <c r="AA52" s="128" t="s">
        <v>56</v>
      </c>
      <c r="AB52" s="127">
        <v>575</v>
      </c>
      <c r="AC52" s="127">
        <v>2686.6666666666665</v>
      </c>
      <c r="AG52" s="8"/>
    </row>
    <row r="53" spans="2:33" x14ac:dyDescent="0.25">
      <c r="Y53" s="96"/>
      <c r="Z53" s="8"/>
      <c r="AA53" t="s">
        <v>57</v>
      </c>
      <c r="AB53" s="127">
        <v>362</v>
      </c>
      <c r="AC53" s="127">
        <v>2098.4333333333334</v>
      </c>
      <c r="AG53" s="8"/>
    </row>
    <row r="54" spans="2:33" x14ac:dyDescent="0.25">
      <c r="Y54" s="96"/>
      <c r="Z54" s="8"/>
      <c r="AA54" t="s">
        <v>7</v>
      </c>
      <c r="AB54" s="127">
        <v>1432</v>
      </c>
      <c r="AC54" s="127">
        <v>7100.5666666666666</v>
      </c>
      <c r="AG54" s="8"/>
    </row>
    <row r="55" spans="2:33" x14ac:dyDescent="0.25">
      <c r="Y55" s="96"/>
      <c r="Z55" s="8"/>
      <c r="AA55" t="s">
        <v>58</v>
      </c>
      <c r="AB55" s="127">
        <v>477.33333333333331</v>
      </c>
      <c r="AC55" s="127">
        <v>2366.8555555555554</v>
      </c>
      <c r="AG55" s="8"/>
    </row>
    <row r="56" spans="2:33" x14ac:dyDescent="0.25">
      <c r="Z56" s="8"/>
      <c r="AA56" s="8"/>
      <c r="AB56" s="8"/>
      <c r="AC56" s="8"/>
      <c r="AD56" s="8"/>
      <c r="AE56" s="8"/>
      <c r="AF56" s="8"/>
      <c r="AG56" s="8"/>
    </row>
  </sheetData>
  <mergeCells count="13">
    <mergeCell ref="U2:X2"/>
    <mergeCell ref="P8:S8"/>
    <mergeCell ref="AI8:AL8"/>
    <mergeCell ref="P9:S9"/>
    <mergeCell ref="AI9:AL9"/>
    <mergeCell ref="P16:S16"/>
    <mergeCell ref="AI16:AL16"/>
    <mergeCell ref="Q10:Q11"/>
    <mergeCell ref="R10:R11"/>
    <mergeCell ref="S10:S11"/>
    <mergeCell ref="AJ10:AJ11"/>
    <mergeCell ref="AK10:AK11"/>
    <mergeCell ref="AL10:AL11"/>
  </mergeCells>
  <pageMargins left="0.7" right="0.7" top="0.75" bottom="0.75" header="0.3" footer="0.3"/>
  <pageSetup scale="31" orientation="portrait" r:id="rId1"/>
  <colBreaks count="1" manualBreakCount="1">
    <brk id="14" min="1" max="3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24"/>
  <sheetViews>
    <sheetView workbookViewId="0">
      <selection activeCell="F24" sqref="F24"/>
    </sheetView>
  </sheetViews>
  <sheetFormatPr defaultRowHeight="15" x14ac:dyDescent="0.25"/>
  <cols>
    <col min="1" max="1" width="9.42578125" bestFit="1" customWidth="1"/>
    <col min="2" max="2" width="9" bestFit="1" customWidth="1"/>
    <col min="3" max="4" width="8" bestFit="1" customWidth="1"/>
    <col min="5" max="5" width="9" bestFit="1" customWidth="1"/>
    <col min="6" max="8" width="8" bestFit="1" customWidth="1"/>
    <col min="9" max="9" width="1.42578125" customWidth="1"/>
    <col min="10" max="10" width="9.42578125" bestFit="1" customWidth="1"/>
    <col min="11" max="11" width="9" bestFit="1" customWidth="1"/>
    <col min="12" max="17" width="8" bestFit="1" customWidth="1"/>
    <col min="18" max="18" width="1.42578125" customWidth="1"/>
    <col min="19" max="19" width="9.42578125" bestFit="1" customWidth="1"/>
    <col min="20" max="22" width="6" bestFit="1" customWidth="1"/>
    <col min="23" max="23" width="6.7109375" bestFit="1" customWidth="1"/>
    <col min="24" max="24" width="6" bestFit="1" customWidth="1"/>
    <col min="25" max="25" width="5.42578125" bestFit="1" customWidth="1"/>
    <col min="26" max="26" width="6" bestFit="1" customWidth="1"/>
    <col min="27" max="27" width="1.42578125" customWidth="1"/>
    <col min="28" max="28" width="9.42578125" bestFit="1" customWidth="1"/>
    <col min="29" max="29" width="6" bestFit="1" customWidth="1"/>
    <col min="30" max="30" width="5" bestFit="1" customWidth="1"/>
    <col min="31" max="31" width="5.85546875" bestFit="1" customWidth="1"/>
    <col min="32" max="32" width="6.7109375" bestFit="1" customWidth="1"/>
    <col min="33" max="33" width="5" bestFit="1" customWidth="1"/>
    <col min="34" max="34" width="5.42578125" bestFit="1" customWidth="1"/>
    <col min="35" max="35" width="5" bestFit="1" customWidth="1"/>
    <col min="36" max="36" width="1.42578125" customWidth="1"/>
    <col min="37" max="37" width="9.42578125" bestFit="1" customWidth="1"/>
    <col min="38" max="40" width="6" bestFit="1" customWidth="1"/>
    <col min="41" max="41" width="6.7109375" bestFit="1" customWidth="1"/>
    <col min="42" max="42" width="6" bestFit="1" customWidth="1"/>
    <col min="43" max="43" width="7" bestFit="1" customWidth="1"/>
    <col min="44" max="44" width="6" bestFit="1" customWidth="1"/>
    <col min="45" max="45" width="1.42578125" customWidth="1"/>
    <col min="46" max="46" width="9.42578125" bestFit="1" customWidth="1"/>
    <col min="47" max="49" width="6" bestFit="1" customWidth="1"/>
    <col min="50" max="50" width="6.7109375" bestFit="1" customWidth="1"/>
    <col min="51" max="51" width="6" bestFit="1" customWidth="1"/>
    <col min="52" max="52" width="7" bestFit="1" customWidth="1"/>
    <col min="53" max="53" width="6" bestFit="1" customWidth="1"/>
  </cols>
  <sheetData>
    <row r="1" spans="1:53" x14ac:dyDescent="0.25">
      <c r="A1" s="165">
        <v>44927</v>
      </c>
      <c r="B1" s="166"/>
      <c r="C1" s="166"/>
      <c r="D1" s="166"/>
    </row>
    <row r="2" spans="1:53" x14ac:dyDescent="0.25">
      <c r="A2" s="166"/>
      <c r="B2" s="166"/>
      <c r="C2" s="166"/>
      <c r="D2" s="166"/>
    </row>
    <row r="3" spans="1:53" ht="23.25" x14ac:dyDescent="0.35">
      <c r="A3" s="138"/>
      <c r="B3" s="169" t="s">
        <v>85</v>
      </c>
      <c r="C3" s="169"/>
      <c r="D3" s="169"/>
      <c r="E3" s="169"/>
      <c r="F3" s="169"/>
      <c r="G3" s="169"/>
      <c r="H3" s="169"/>
      <c r="I3" s="139"/>
      <c r="K3" s="169" t="s">
        <v>86</v>
      </c>
      <c r="L3" s="169"/>
      <c r="M3" s="169"/>
      <c r="N3" s="169"/>
      <c r="O3" s="169"/>
      <c r="P3" s="169"/>
      <c r="Q3" s="169"/>
      <c r="R3" s="139"/>
      <c r="S3" s="168" t="s">
        <v>60</v>
      </c>
      <c r="T3" s="168"/>
      <c r="U3" s="168"/>
      <c r="V3" s="168"/>
      <c r="W3" s="168"/>
      <c r="X3" s="168"/>
      <c r="Y3" s="168"/>
      <c r="Z3" s="168"/>
      <c r="AA3" s="139"/>
      <c r="AB3" s="168" t="s">
        <v>61</v>
      </c>
      <c r="AC3" s="168"/>
      <c r="AD3" s="168"/>
      <c r="AE3" s="168"/>
      <c r="AF3" s="168"/>
      <c r="AG3" s="168"/>
      <c r="AH3" s="168"/>
      <c r="AI3" s="168"/>
      <c r="AJ3" s="139"/>
      <c r="AK3" s="167" t="s">
        <v>83</v>
      </c>
      <c r="AL3" s="167"/>
      <c r="AM3" s="167"/>
      <c r="AN3" s="167"/>
      <c r="AO3" s="167"/>
      <c r="AP3" s="167"/>
      <c r="AQ3" s="167"/>
      <c r="AR3" s="167"/>
      <c r="AS3" s="139"/>
      <c r="AT3" s="167" t="s">
        <v>84</v>
      </c>
      <c r="AU3" s="167"/>
      <c r="AV3" s="167"/>
      <c r="AW3" s="167"/>
      <c r="AX3" s="167"/>
      <c r="AY3" s="167"/>
      <c r="AZ3" s="167"/>
      <c r="BA3" s="167"/>
    </row>
    <row r="4" spans="1:53" x14ac:dyDescent="0.25">
      <c r="A4" s="129" t="s">
        <v>9</v>
      </c>
      <c r="B4" s="130" t="s">
        <v>62</v>
      </c>
      <c r="C4" s="130" t="s">
        <v>63</v>
      </c>
      <c r="D4" s="130" t="s">
        <v>64</v>
      </c>
      <c r="E4" s="130" t="s">
        <v>65</v>
      </c>
      <c r="F4" s="131" t="s">
        <v>55</v>
      </c>
      <c r="G4" s="131" t="s">
        <v>66</v>
      </c>
      <c r="H4" s="131" t="s">
        <v>67</v>
      </c>
      <c r="I4" s="139"/>
      <c r="J4" s="129" t="s">
        <v>9</v>
      </c>
      <c r="K4" s="130" t="s">
        <v>62</v>
      </c>
      <c r="L4" s="130" t="s">
        <v>63</v>
      </c>
      <c r="M4" s="130" t="s">
        <v>64</v>
      </c>
      <c r="N4" s="130" t="s">
        <v>65</v>
      </c>
      <c r="O4" s="131" t="s">
        <v>55</v>
      </c>
      <c r="P4" s="131" t="s">
        <v>66</v>
      </c>
      <c r="Q4" s="131" t="s">
        <v>67</v>
      </c>
      <c r="R4" s="139"/>
      <c r="S4" s="129" t="s">
        <v>9</v>
      </c>
      <c r="T4" s="130" t="s">
        <v>62</v>
      </c>
      <c r="U4" s="130" t="s">
        <v>63</v>
      </c>
      <c r="V4" s="130" t="s">
        <v>64</v>
      </c>
      <c r="W4" s="130" t="s">
        <v>65</v>
      </c>
      <c r="X4" s="131" t="s">
        <v>55</v>
      </c>
      <c r="Y4" s="131" t="s">
        <v>66</v>
      </c>
      <c r="Z4" s="131" t="s">
        <v>67</v>
      </c>
      <c r="AA4" s="139"/>
      <c r="AB4" s="129" t="s">
        <v>9</v>
      </c>
      <c r="AC4" s="130" t="s">
        <v>62</v>
      </c>
      <c r="AD4" s="130" t="s">
        <v>63</v>
      </c>
      <c r="AE4" s="130" t="s">
        <v>64</v>
      </c>
      <c r="AF4" s="130" t="s">
        <v>65</v>
      </c>
      <c r="AG4" s="131" t="s">
        <v>55</v>
      </c>
      <c r="AH4" s="131" t="s">
        <v>66</v>
      </c>
      <c r="AI4" s="131" t="s">
        <v>67</v>
      </c>
      <c r="AJ4" s="139"/>
      <c r="AK4" s="129" t="s">
        <v>9</v>
      </c>
      <c r="AL4" s="130" t="s">
        <v>62</v>
      </c>
      <c r="AM4" s="130" t="s">
        <v>63</v>
      </c>
      <c r="AN4" s="130" t="s">
        <v>64</v>
      </c>
      <c r="AO4" s="130" t="s">
        <v>65</v>
      </c>
      <c r="AP4" s="131" t="s">
        <v>55</v>
      </c>
      <c r="AQ4" s="131" t="s">
        <v>66</v>
      </c>
      <c r="AR4" s="131" t="s">
        <v>67</v>
      </c>
      <c r="AS4" s="139"/>
      <c r="AT4" s="129" t="s">
        <v>9</v>
      </c>
      <c r="AU4" s="130" t="s">
        <v>62</v>
      </c>
      <c r="AV4" s="130" t="s">
        <v>63</v>
      </c>
      <c r="AW4" s="130" t="s">
        <v>64</v>
      </c>
      <c r="AX4" s="130" t="s">
        <v>65</v>
      </c>
      <c r="AY4" s="131" t="s">
        <v>55</v>
      </c>
      <c r="AZ4" s="131" t="s">
        <v>66</v>
      </c>
      <c r="BA4" s="131" t="s">
        <v>67</v>
      </c>
    </row>
    <row r="5" spans="1:53" x14ac:dyDescent="0.25">
      <c r="A5" s="132">
        <f>A1</f>
        <v>44927</v>
      </c>
      <c r="B5" s="140">
        <f>VLOOKUP($A5,'[2]Data Input'!$A$2:$I$1048576,3,FALSE)</f>
        <v>8731628.5059304703</v>
      </c>
      <c r="C5" s="140">
        <f>VLOOKUP($A5,'[2]Data Input'!$A$2:$I$1048576,4,FALSE)</f>
        <v>3817457.7381324689</v>
      </c>
      <c r="D5" s="140">
        <f>VLOOKUP($A5,'[2]Data Input'!$A$2:$I$1048576,5,FALSE)</f>
        <v>4820365.0155164842</v>
      </c>
      <c r="E5" s="140">
        <f>VLOOKUP($A5,'[2]Data Input'!$A$2:$I$1048576,6,FALSE)</f>
        <v>3513264.7404205767</v>
      </c>
      <c r="F5" s="141"/>
      <c r="G5" s="141"/>
      <c r="H5" s="141"/>
      <c r="I5" s="139"/>
      <c r="J5" s="132">
        <f>A5</f>
        <v>44927</v>
      </c>
      <c r="K5" s="140">
        <f>VLOOKUP($J5,'[2]Data Input'!$V$2:$AC$1048576,2,FALSE)</f>
        <v>4494251.294393234</v>
      </c>
      <c r="L5" s="140">
        <f>VLOOKUP($J5,'[2]Data Input'!$V$2:$AC$1048576,3,FALSE)</f>
        <v>2545585.0497042723</v>
      </c>
      <c r="M5" s="140">
        <f>VLOOKUP($J5,'[2]Data Input'!$V$2:$AC$1048576,4,FALSE)</f>
        <v>3820617.8208631761</v>
      </c>
      <c r="N5" s="140">
        <f>VLOOKUP($J5,'[2]Data Input'!$V$2:$AC$1048576,5,FALSE)</f>
        <v>4557988.8350393176</v>
      </c>
      <c r="O5" s="141"/>
      <c r="P5" s="141"/>
      <c r="Q5" s="141"/>
      <c r="R5" s="139"/>
      <c r="S5" s="132">
        <f>A5</f>
        <v>44927</v>
      </c>
      <c r="T5" s="133">
        <f>VLOOKUP($S5,'[2]Data Input'!$AP:$AW,2,FALSE)</f>
        <v>87136</v>
      </c>
      <c r="U5" s="133">
        <f>VLOOKUP($S5,'[2]Data Input'!$AP:$AW,3,FALSE)</f>
        <v>42375</v>
      </c>
      <c r="V5" s="133">
        <f>VLOOKUP($S5,'[2]Data Input'!$AP:$AW,4,FALSE)</f>
        <v>45427</v>
      </c>
      <c r="W5" s="133">
        <f>VLOOKUP($S5,'[2]Data Input'!$AP:$AW,5,FALSE)</f>
        <v>28073</v>
      </c>
      <c r="X5" s="133"/>
      <c r="Y5" s="133"/>
      <c r="Z5" s="133"/>
      <c r="AA5" s="139"/>
      <c r="AB5" s="132">
        <f>A5</f>
        <v>44927</v>
      </c>
      <c r="AC5" s="133">
        <f>VLOOKUP($AB5,'[2]Data Input'!$AY:$BF,2,FALSE)</f>
        <v>10642</v>
      </c>
      <c r="AD5" s="133">
        <f>VLOOKUP($AB5,'[2]Data Input'!$AY:$BF,3,FALSE)</f>
        <v>5119</v>
      </c>
      <c r="AE5" s="133">
        <f>VLOOKUP($AB5,'[2]Data Input'!$AY:$BF,4,FALSE)</f>
        <v>5991</v>
      </c>
      <c r="AF5" s="133">
        <f>VLOOKUP($AB5,'[2]Data Input'!$AY:$BF,5,FALSE)</f>
        <v>5863</v>
      </c>
      <c r="AG5" s="133"/>
      <c r="AH5" s="133"/>
      <c r="AI5" s="133"/>
      <c r="AJ5" s="139"/>
      <c r="AK5" s="132">
        <f>J5</f>
        <v>44927</v>
      </c>
      <c r="AL5" s="150"/>
      <c r="AM5" s="150"/>
      <c r="AN5" s="150"/>
      <c r="AO5" s="150"/>
      <c r="AP5" s="150"/>
      <c r="AQ5" s="150"/>
      <c r="AR5" s="150"/>
      <c r="AS5" s="139"/>
      <c r="AT5" s="132">
        <f>S5</f>
        <v>44927</v>
      </c>
      <c r="AU5" s="150">
        <f>VLOOKUP($AT5,'[2]Data Input'!$BZ:$CG,2,FALSE)</f>
        <v>547</v>
      </c>
      <c r="AV5" s="150">
        <f>VLOOKUP($AT5,'[2]Data Input'!$BZ:$CG,3,FALSE)</f>
        <v>436.5</v>
      </c>
      <c r="AW5" s="150">
        <f>VLOOKUP($AT5,'[2]Data Input'!$BZ:$CG,4,FALSE)</f>
        <v>707.5</v>
      </c>
      <c r="AX5" s="150">
        <f>VLOOKUP($AT5,'[2]Data Input'!$BZ:$CG,5,FALSE)</f>
        <v>835</v>
      </c>
      <c r="AY5" s="150"/>
      <c r="AZ5" s="150"/>
      <c r="BA5" s="150"/>
    </row>
    <row r="6" spans="1:53" x14ac:dyDescent="0.25">
      <c r="A6" s="132">
        <f>DATE(YEAR(A5),MONTH(A5)+1,1)</f>
        <v>44958</v>
      </c>
      <c r="B6" s="140">
        <f>VLOOKUP($A6,'[2]Data Input'!$A$2:$I$1048576,3,FALSE)</f>
        <v>7608094.3828089312</v>
      </c>
      <c r="C6" s="140">
        <f>VLOOKUP($A6,'[2]Data Input'!$A$2:$I$1048576,4,FALSE)</f>
        <v>3592223.1796111236</v>
      </c>
      <c r="D6" s="140">
        <f>VLOOKUP($A6,'[2]Data Input'!$A$2:$I$1048576,5,FALSE)</f>
        <v>4075323.6730992612</v>
      </c>
      <c r="E6" s="140">
        <f>VLOOKUP($A6,'[2]Data Input'!$A$2:$I$1048576,6,FALSE)</f>
        <v>2917647.764480684</v>
      </c>
      <c r="F6" s="141"/>
      <c r="G6" s="141"/>
      <c r="H6" s="141"/>
      <c r="I6" s="139"/>
      <c r="J6" s="132">
        <f t="shared" ref="J6:J16" si="0">A6</f>
        <v>44958</v>
      </c>
      <c r="K6" s="140">
        <f>VLOOKUP($J6,'[2]Data Input'!$V$2:$AC$1048576,2,FALSE)</f>
        <v>3486329.3785784263</v>
      </c>
      <c r="L6" s="140">
        <f>VLOOKUP($J6,'[2]Data Input'!$V$2:$AC$1048576,3,FALSE)</f>
        <v>2181730.6088406146</v>
      </c>
      <c r="M6" s="140">
        <f>VLOOKUP($J6,'[2]Data Input'!$V$2:$AC$1048576,4,FALSE)</f>
        <v>2848984.4257565765</v>
      </c>
      <c r="N6" s="140">
        <f>VLOOKUP($J6,'[2]Data Input'!$V$2:$AC$1048576,5,FALSE)</f>
        <v>3422676.5868243827</v>
      </c>
      <c r="O6" s="141"/>
      <c r="P6" s="141"/>
      <c r="Q6" s="141"/>
      <c r="R6" s="139"/>
      <c r="S6" s="132">
        <f t="shared" ref="S6:S16" si="1">A6</f>
        <v>44958</v>
      </c>
      <c r="T6" s="133">
        <f>VLOOKUP($S6,'[2]Data Input'!$AP:$AW,2,FALSE)</f>
        <v>87169</v>
      </c>
      <c r="U6" s="133">
        <f>VLOOKUP($S6,'[2]Data Input'!$AP:$AW,3,FALSE)</f>
        <v>42406</v>
      </c>
      <c r="V6" s="133">
        <f>VLOOKUP($S6,'[2]Data Input'!$AP:$AW,4,FALSE)</f>
        <v>45454</v>
      </c>
      <c r="W6" s="133">
        <f>VLOOKUP($S6,'[2]Data Input'!$AP:$AW,5,FALSE)</f>
        <v>28060</v>
      </c>
      <c r="X6" s="133"/>
      <c r="Y6" s="133"/>
      <c r="Z6" s="133"/>
      <c r="AA6" s="139"/>
      <c r="AB6" s="132">
        <f t="shared" ref="AB6:AB16" si="2">A6</f>
        <v>44958</v>
      </c>
      <c r="AC6" s="133">
        <f>VLOOKUP($AB6,'[2]Data Input'!$AY:$BF,2,FALSE)</f>
        <v>10652</v>
      </c>
      <c r="AD6" s="133">
        <f>VLOOKUP($AB6,'[2]Data Input'!$AY:$BF,3,FALSE)</f>
        <v>5110</v>
      </c>
      <c r="AE6" s="133">
        <f>VLOOKUP($AB6,'[2]Data Input'!$AY:$BF,4,FALSE)</f>
        <v>5996</v>
      </c>
      <c r="AF6" s="133">
        <f>VLOOKUP($AB6,'[2]Data Input'!$AY:$BF,5,FALSE)</f>
        <v>5868</v>
      </c>
      <c r="AG6" s="133"/>
      <c r="AH6" s="133"/>
      <c r="AI6" s="133"/>
      <c r="AJ6" s="139"/>
      <c r="AK6" s="132">
        <f t="shared" ref="AK6:AK16" si="3">J6</f>
        <v>44958</v>
      </c>
      <c r="AL6" s="150"/>
      <c r="AM6" s="150"/>
      <c r="AN6" s="150"/>
      <c r="AO6" s="150"/>
      <c r="AP6" s="150"/>
      <c r="AQ6" s="150"/>
      <c r="AR6" s="150"/>
      <c r="AS6" s="139"/>
      <c r="AT6" s="132">
        <f t="shared" ref="AT6:AT16" si="4">S6</f>
        <v>44958</v>
      </c>
      <c r="AU6" s="150">
        <f>VLOOKUP($AT6,'[2]Data Input'!$BZ:$CG,2,FALSE)</f>
        <v>573.5</v>
      </c>
      <c r="AV6" s="150">
        <f>VLOOKUP($AT6,'[2]Data Input'!$BZ:$CG,3,FALSE)</f>
        <v>486</v>
      </c>
      <c r="AW6" s="150">
        <f>VLOOKUP($AT6,'[2]Data Input'!$BZ:$CG,4,FALSE)</f>
        <v>651</v>
      </c>
      <c r="AX6" s="150">
        <f>VLOOKUP($AT6,'[2]Data Input'!$BZ:$CG,5,FALSE)</f>
        <v>707</v>
      </c>
      <c r="AY6" s="150"/>
      <c r="AZ6" s="150"/>
      <c r="BA6" s="150"/>
    </row>
    <row r="7" spans="1:53" x14ac:dyDescent="0.25">
      <c r="A7" s="132">
        <f>DATE(YEAR(A6),MONTH(A6)+1,1)</f>
        <v>44986</v>
      </c>
      <c r="B7" s="140">
        <f>VLOOKUP($A7,'[2]Data Input'!$A$2:$I$1048576,3,FALSE)</f>
        <v>7328477.2183080707</v>
      </c>
      <c r="C7" s="140">
        <f>VLOOKUP($A7,'[2]Data Input'!$A$2:$I$1048576,4,FALSE)</f>
        <v>3502747.6355895358</v>
      </c>
      <c r="D7" s="140">
        <f>VLOOKUP($A7,'[2]Data Input'!$A$2:$I$1048576,5,FALSE)</f>
        <v>3342668.9529961981</v>
      </c>
      <c r="E7" s="140">
        <f>VLOOKUP($A7,'[2]Data Input'!$A$2:$I$1048576,6,FALSE)</f>
        <v>2370655.193106195</v>
      </c>
      <c r="F7" s="141"/>
      <c r="G7" s="141"/>
      <c r="H7" s="141"/>
      <c r="I7" s="139"/>
      <c r="J7" s="132">
        <f t="shared" si="0"/>
        <v>44986</v>
      </c>
      <c r="K7" s="140">
        <f>VLOOKUP($J7,'[2]Data Input'!$V$2:$AC$1048576,2,FALSE)</f>
        <v>3658629.8002219032</v>
      </c>
      <c r="L7" s="140">
        <f>VLOOKUP($J7,'[2]Data Input'!$V$2:$AC$1048576,3,FALSE)</f>
        <v>2250568.3098912728</v>
      </c>
      <c r="M7" s="140">
        <f>VLOOKUP($J7,'[2]Data Input'!$V$2:$AC$1048576,4,FALSE)</f>
        <v>2498511.0523653836</v>
      </c>
      <c r="N7" s="140">
        <f>VLOOKUP($J7,'[2]Data Input'!$V$2:$AC$1048576,5,FALSE)</f>
        <v>2916345.8375214399</v>
      </c>
      <c r="O7" s="141"/>
      <c r="P7" s="141"/>
      <c r="Q7" s="141"/>
      <c r="R7" s="139"/>
      <c r="S7" s="132">
        <f t="shared" si="1"/>
        <v>44986</v>
      </c>
      <c r="T7" s="133">
        <f>VLOOKUP($S7,'[2]Data Input'!$AP:$AW,2,FALSE)</f>
        <v>87162</v>
      </c>
      <c r="U7" s="133">
        <f>VLOOKUP($S7,'[2]Data Input'!$AP:$AW,3,FALSE)</f>
        <v>42451</v>
      </c>
      <c r="V7" s="133">
        <f>VLOOKUP($S7,'[2]Data Input'!$AP:$AW,4,FALSE)</f>
        <v>45489</v>
      </c>
      <c r="W7" s="133">
        <f>VLOOKUP($S7,'[2]Data Input'!$AP:$AW,5,FALSE)</f>
        <v>28018</v>
      </c>
      <c r="X7" s="133"/>
      <c r="Y7" s="133"/>
      <c r="Z7" s="133"/>
      <c r="AA7" s="139"/>
      <c r="AB7" s="132">
        <f t="shared" si="2"/>
        <v>44986</v>
      </c>
      <c r="AC7" s="133">
        <f>VLOOKUP($AB7,'[2]Data Input'!$AY:$BF,2,FALSE)</f>
        <v>10650</v>
      </c>
      <c r="AD7" s="133">
        <f>VLOOKUP($AB7,'[2]Data Input'!$AY:$BF,3,FALSE)</f>
        <v>5102</v>
      </c>
      <c r="AE7" s="133">
        <f>VLOOKUP($AB7,'[2]Data Input'!$AY:$BF,4,FALSE)</f>
        <v>5990</v>
      </c>
      <c r="AF7" s="133">
        <f>VLOOKUP($AB7,'[2]Data Input'!$AY:$BF,5,FALSE)</f>
        <v>5854</v>
      </c>
      <c r="AG7" s="133"/>
      <c r="AH7" s="133"/>
      <c r="AI7" s="133"/>
      <c r="AJ7" s="139"/>
      <c r="AK7" s="132">
        <f t="shared" si="3"/>
        <v>44986</v>
      </c>
      <c r="AL7" s="150"/>
      <c r="AM7" s="150"/>
      <c r="AN7" s="150"/>
      <c r="AO7" s="150"/>
      <c r="AP7" s="150"/>
      <c r="AQ7" s="150"/>
      <c r="AR7" s="150"/>
      <c r="AS7" s="139"/>
      <c r="AT7" s="132">
        <f t="shared" si="4"/>
        <v>44986</v>
      </c>
      <c r="AU7" s="150">
        <f>VLOOKUP($AT7,'[2]Data Input'!$BZ:$CG,2,FALSE)</f>
        <v>504</v>
      </c>
      <c r="AV7" s="150">
        <f>VLOOKUP($AT7,'[2]Data Input'!$BZ:$CG,3,FALSE)</f>
        <v>478</v>
      </c>
      <c r="AW7" s="150">
        <f>VLOOKUP($AT7,'[2]Data Input'!$BZ:$CG,4,FALSE)</f>
        <v>539</v>
      </c>
      <c r="AX7" s="150">
        <f>VLOOKUP($AT7,'[2]Data Input'!$BZ:$CG,5,FALSE)</f>
        <v>624</v>
      </c>
      <c r="AY7" s="150"/>
      <c r="AZ7" s="150"/>
      <c r="BA7" s="150"/>
    </row>
    <row r="8" spans="1:53" x14ac:dyDescent="0.25">
      <c r="A8" s="132">
        <f t="shared" ref="A8:A16" si="5">DATE(YEAR(A7),MONTH(A7)+1,1)</f>
        <v>45017</v>
      </c>
      <c r="B8" s="140">
        <f>VLOOKUP($A8,'[2]Data Input'!$A$2:$I$1048576,3,FALSE)</f>
        <v>4574293.203131346</v>
      </c>
      <c r="C8" s="140">
        <f>VLOOKUP($A8,'[2]Data Input'!$A$2:$I$1048576,4,FALSE)</f>
        <v>2254518.6146188704</v>
      </c>
      <c r="D8" s="140">
        <f>VLOOKUP($A8,'[2]Data Input'!$A$2:$I$1048576,5,FALSE)</f>
        <v>1887927.4558677496</v>
      </c>
      <c r="E8" s="140">
        <f>VLOOKUP($A8,'[2]Data Input'!$A$2:$I$1048576,6,FALSE)</f>
        <v>1396378.7263820332</v>
      </c>
      <c r="F8" s="141"/>
      <c r="G8" s="141"/>
      <c r="H8" s="141"/>
      <c r="I8" s="139"/>
      <c r="J8" s="132">
        <f t="shared" si="0"/>
        <v>45017</v>
      </c>
      <c r="K8" s="140">
        <f>VLOOKUP($J8,'[2]Data Input'!$V$2:$AC$1048576,2,FALSE)</f>
        <v>2461940.914676981</v>
      </c>
      <c r="L8" s="140">
        <f>VLOOKUP($J8,'[2]Data Input'!$V$2:$AC$1048576,3,FALSE)</f>
        <v>1563090.3713013735</v>
      </c>
      <c r="M8" s="140">
        <f>VLOOKUP($J8,'[2]Data Input'!$V$2:$AC$1048576,4,FALSE)</f>
        <v>1542818.380075295</v>
      </c>
      <c r="N8" s="140">
        <f>VLOOKUP($J8,'[2]Data Input'!$V$2:$AC$1048576,5,FALSE)</f>
        <v>1816064.3339463505</v>
      </c>
      <c r="O8" s="141"/>
      <c r="P8" s="141"/>
      <c r="Q8" s="141"/>
      <c r="R8" s="139"/>
      <c r="S8" s="132">
        <f t="shared" si="1"/>
        <v>45017</v>
      </c>
      <c r="T8" s="133">
        <f>VLOOKUP($S8,'[2]Data Input'!$AP:$AW,2,FALSE)</f>
        <v>87185</v>
      </c>
      <c r="U8" s="133">
        <f>VLOOKUP($S8,'[2]Data Input'!$AP:$AW,3,FALSE)</f>
        <v>42503</v>
      </c>
      <c r="V8" s="133">
        <f>VLOOKUP($S8,'[2]Data Input'!$AP:$AW,4,FALSE)</f>
        <v>45521</v>
      </c>
      <c r="W8" s="133">
        <f>VLOOKUP($S8,'[2]Data Input'!$AP:$AW,5,FALSE)</f>
        <v>27961</v>
      </c>
      <c r="X8" s="133"/>
      <c r="Y8" s="133"/>
      <c r="Z8" s="133"/>
      <c r="AA8" s="139"/>
      <c r="AB8" s="132">
        <f t="shared" si="2"/>
        <v>45017</v>
      </c>
      <c r="AC8" s="133">
        <f>VLOOKUP($AB8,'[2]Data Input'!$AY:$BF,2,FALSE)</f>
        <v>10644</v>
      </c>
      <c r="AD8" s="133">
        <f>VLOOKUP($AB8,'[2]Data Input'!$AY:$BF,3,FALSE)</f>
        <v>5096</v>
      </c>
      <c r="AE8" s="133">
        <f>VLOOKUP($AB8,'[2]Data Input'!$AY:$BF,4,FALSE)</f>
        <v>5981</v>
      </c>
      <c r="AF8" s="133">
        <f>VLOOKUP($AB8,'[2]Data Input'!$AY:$BF,5,FALSE)</f>
        <v>5849</v>
      </c>
      <c r="AG8" s="133"/>
      <c r="AH8" s="133"/>
      <c r="AI8" s="133"/>
      <c r="AJ8" s="139"/>
      <c r="AK8" s="132">
        <f t="shared" si="3"/>
        <v>45017</v>
      </c>
      <c r="AL8" s="150"/>
      <c r="AM8" s="150"/>
      <c r="AN8" s="150"/>
      <c r="AO8" s="150"/>
      <c r="AP8" s="150"/>
      <c r="AQ8" s="150"/>
      <c r="AR8" s="150"/>
      <c r="AS8" s="139"/>
      <c r="AT8" s="132">
        <f t="shared" si="4"/>
        <v>45017</v>
      </c>
      <c r="AU8" s="150">
        <f>VLOOKUP($AT8,'[2]Data Input'!$BZ:$CG,2,FALSE)</f>
        <v>377</v>
      </c>
      <c r="AV8" s="150">
        <f>VLOOKUP($AT8,'[2]Data Input'!$BZ:$CG,3,FALSE)</f>
        <v>354.5</v>
      </c>
      <c r="AW8" s="150">
        <f>VLOOKUP($AT8,'[2]Data Input'!$BZ:$CG,4,FALSE)</f>
        <v>320</v>
      </c>
      <c r="AX8" s="150">
        <f>VLOOKUP($AT8,'[2]Data Input'!$BZ:$CG,5,FALSE)</f>
        <v>390.5</v>
      </c>
      <c r="AY8" s="150"/>
      <c r="AZ8" s="150"/>
      <c r="BA8" s="150"/>
    </row>
    <row r="9" spans="1:53" x14ac:dyDescent="0.25">
      <c r="A9" s="132">
        <f t="shared" si="5"/>
        <v>45047</v>
      </c>
      <c r="B9" s="140">
        <f>VLOOKUP($A9,'[2]Data Input'!$A$2:$I$1048576,3,FALSE)</f>
        <v>2383718.1056010891</v>
      </c>
      <c r="C9" s="140">
        <f>VLOOKUP($A9,'[2]Data Input'!$A$2:$I$1048576,4,FALSE)</f>
        <v>1122424.4427282137</v>
      </c>
      <c r="D9" s="140">
        <f>VLOOKUP($A9,'[2]Data Input'!$A$2:$I$1048576,5,FALSE)</f>
        <v>770112.03602205589</v>
      </c>
      <c r="E9" s="140">
        <f>VLOOKUP($A9,'[2]Data Input'!$A$2:$I$1048576,6,FALSE)</f>
        <v>575327.41564864106</v>
      </c>
      <c r="F9" s="141"/>
      <c r="G9" s="141"/>
      <c r="H9" s="141"/>
      <c r="I9" s="139"/>
      <c r="J9" s="132">
        <f t="shared" si="0"/>
        <v>45047</v>
      </c>
      <c r="K9" s="140">
        <f>VLOOKUP($J9,'[2]Data Input'!$V$2:$AC$1048576,2,FALSE)</f>
        <v>1396037.5727130999</v>
      </c>
      <c r="L9" s="140">
        <f>VLOOKUP($J9,'[2]Data Input'!$V$2:$AC$1048576,3,FALSE)</f>
        <v>889343.65344572556</v>
      </c>
      <c r="M9" s="140">
        <f>VLOOKUP($J9,'[2]Data Input'!$V$2:$AC$1048576,4,FALSE)</f>
        <v>703567.463977359</v>
      </c>
      <c r="N9" s="140">
        <f>VLOOKUP($J9,'[2]Data Input'!$V$2:$AC$1048576,5,FALSE)</f>
        <v>819825.30986381555</v>
      </c>
      <c r="O9" s="141"/>
      <c r="P9" s="141"/>
      <c r="Q9" s="141"/>
      <c r="R9" s="139"/>
      <c r="S9" s="132">
        <f t="shared" si="1"/>
        <v>45047</v>
      </c>
      <c r="T9" s="133">
        <f>VLOOKUP($S9,'[2]Data Input'!$AP:$AW,2,FALSE)</f>
        <v>87115</v>
      </c>
      <c r="U9" s="133">
        <f>VLOOKUP($S9,'[2]Data Input'!$AP:$AW,3,FALSE)</f>
        <v>42522</v>
      </c>
      <c r="V9" s="133">
        <f>VLOOKUP($S9,'[2]Data Input'!$AP:$AW,4,FALSE)</f>
        <v>45470</v>
      </c>
      <c r="W9" s="133">
        <f>VLOOKUP($S9,'[2]Data Input'!$AP:$AW,5,FALSE)</f>
        <v>27768</v>
      </c>
      <c r="X9" s="133"/>
      <c r="Y9" s="133"/>
      <c r="Z9" s="133"/>
      <c r="AA9" s="139"/>
      <c r="AB9" s="132">
        <f t="shared" si="2"/>
        <v>45047</v>
      </c>
      <c r="AC9" s="133">
        <f>VLOOKUP($AB9,'[2]Data Input'!$AY:$BF,2,FALSE)</f>
        <v>10626</v>
      </c>
      <c r="AD9" s="133">
        <f>VLOOKUP($AB9,'[2]Data Input'!$AY:$BF,3,FALSE)</f>
        <v>5084</v>
      </c>
      <c r="AE9" s="133">
        <f>VLOOKUP($AB9,'[2]Data Input'!$AY:$BF,4,FALSE)</f>
        <v>5962</v>
      </c>
      <c r="AF9" s="133">
        <f>VLOOKUP($AB9,'[2]Data Input'!$AY:$BF,5,FALSE)</f>
        <v>5828</v>
      </c>
      <c r="AG9" s="133"/>
      <c r="AH9" s="133"/>
      <c r="AI9" s="133"/>
      <c r="AJ9" s="139"/>
      <c r="AK9" s="132">
        <f t="shared" si="3"/>
        <v>45047</v>
      </c>
      <c r="AL9" s="150"/>
      <c r="AM9" s="150"/>
      <c r="AN9" s="150"/>
      <c r="AO9" s="150"/>
      <c r="AP9" s="150"/>
      <c r="AQ9" s="150"/>
      <c r="AR9" s="150"/>
      <c r="AS9" s="139"/>
      <c r="AT9" s="132">
        <f t="shared" si="4"/>
        <v>45047</v>
      </c>
      <c r="AU9" s="150">
        <f>VLOOKUP($AT9,'[2]Data Input'!$BZ:$CG,2,FALSE)</f>
        <v>81</v>
      </c>
      <c r="AV9" s="150">
        <f>VLOOKUP($AT9,'[2]Data Input'!$BZ:$CG,3,FALSE)</f>
        <v>117</v>
      </c>
      <c r="AW9" s="150">
        <f>VLOOKUP($AT9,'[2]Data Input'!$BZ:$CG,4,FALSE)</f>
        <v>50</v>
      </c>
      <c r="AX9" s="150">
        <f>VLOOKUP($AT9,'[2]Data Input'!$BZ:$CG,5,FALSE)</f>
        <v>33</v>
      </c>
      <c r="AY9" s="150"/>
      <c r="AZ9" s="150"/>
      <c r="BA9" s="150"/>
    </row>
    <row r="10" spans="1:53" x14ac:dyDescent="0.25">
      <c r="A10" s="132">
        <f t="shared" si="5"/>
        <v>45078</v>
      </c>
      <c r="B10" s="140">
        <f>VLOOKUP($A10,'[2]Data Input'!$A$2:$I$1048576,3,FALSE)</f>
        <v>1894762.0904723899</v>
      </c>
      <c r="C10" s="140">
        <f>VLOOKUP($A10,'[2]Data Input'!$A$2:$I$1048576,4,FALSE)</f>
        <v>813902.1596255179</v>
      </c>
      <c r="D10" s="140">
        <f>VLOOKUP($A10,'[2]Data Input'!$A$2:$I$1048576,5,FALSE)</f>
        <v>589249.72520704288</v>
      </c>
      <c r="E10" s="140">
        <f>VLOOKUP($A10,'[2]Data Input'!$A$2:$I$1048576,6,FALSE)</f>
        <v>349007.02469504927</v>
      </c>
      <c r="F10" s="141"/>
      <c r="G10" s="141"/>
      <c r="H10" s="141"/>
      <c r="I10" s="139"/>
      <c r="J10" s="132">
        <f t="shared" si="0"/>
        <v>45078</v>
      </c>
      <c r="K10" s="140">
        <f>VLOOKUP($J10,'[2]Data Input'!$V$2:$AC$1048576,2,FALSE)</f>
        <v>1262674.5228041804</v>
      </c>
      <c r="L10" s="140">
        <f>VLOOKUP($J10,'[2]Data Input'!$V$2:$AC$1048576,3,FALSE)</f>
        <v>802428.99263891589</v>
      </c>
      <c r="M10" s="140">
        <f>VLOOKUP($J10,'[2]Data Input'!$V$2:$AC$1048576,4,FALSE)</f>
        <v>686587.64072716818</v>
      </c>
      <c r="N10" s="140">
        <f>VLOOKUP($J10,'[2]Data Input'!$V$2:$AC$1048576,5,FALSE)</f>
        <v>715225.84382973553</v>
      </c>
      <c r="O10" s="141"/>
      <c r="P10" s="141"/>
      <c r="Q10" s="141"/>
      <c r="R10" s="139"/>
      <c r="S10" s="132">
        <f t="shared" si="1"/>
        <v>45078</v>
      </c>
      <c r="T10" s="133">
        <f>VLOOKUP($S10,'[2]Data Input'!$AP:$AW,2,FALSE)</f>
        <v>87090</v>
      </c>
      <c r="U10" s="133">
        <f>VLOOKUP($S10,'[2]Data Input'!$AP:$AW,3,FALSE)</f>
        <v>42549</v>
      </c>
      <c r="V10" s="133">
        <f>VLOOKUP($S10,'[2]Data Input'!$AP:$AW,4,FALSE)</f>
        <v>45499</v>
      </c>
      <c r="W10" s="133">
        <f>VLOOKUP($S10,'[2]Data Input'!$AP:$AW,5,FALSE)</f>
        <v>27723</v>
      </c>
      <c r="X10" s="133"/>
      <c r="Y10" s="133"/>
      <c r="Z10" s="133"/>
      <c r="AA10" s="139"/>
      <c r="AB10" s="132">
        <f t="shared" si="2"/>
        <v>45078</v>
      </c>
      <c r="AC10" s="133">
        <f>VLOOKUP($AB10,'[2]Data Input'!$AY:$BF,2,FALSE)</f>
        <v>10618</v>
      </c>
      <c r="AD10" s="133">
        <f>VLOOKUP($AB10,'[2]Data Input'!$AY:$BF,3,FALSE)</f>
        <v>5077</v>
      </c>
      <c r="AE10" s="133">
        <f>VLOOKUP($AB10,'[2]Data Input'!$AY:$BF,4,FALSE)</f>
        <v>5953</v>
      </c>
      <c r="AF10" s="133">
        <f>VLOOKUP($AB10,'[2]Data Input'!$AY:$BF,5,FALSE)</f>
        <v>5809</v>
      </c>
      <c r="AG10" s="133"/>
      <c r="AH10" s="133"/>
      <c r="AI10" s="133"/>
      <c r="AJ10" s="139"/>
      <c r="AK10" s="132">
        <f t="shared" si="3"/>
        <v>45078</v>
      </c>
      <c r="AL10" s="150"/>
      <c r="AM10" s="150"/>
      <c r="AN10" s="150"/>
      <c r="AO10" s="150"/>
      <c r="AP10" s="150"/>
      <c r="AQ10" s="150"/>
      <c r="AR10" s="150"/>
      <c r="AS10" s="139"/>
      <c r="AT10" s="132">
        <f t="shared" si="4"/>
        <v>45078</v>
      </c>
      <c r="AU10" s="150">
        <f>VLOOKUP($AT10,'[2]Data Input'!$BZ:$CG,2,FALSE)</f>
        <v>50.5</v>
      </c>
      <c r="AV10" s="150">
        <f>VLOOKUP($AT10,'[2]Data Input'!$BZ:$CG,3,FALSE)</f>
        <v>60.5</v>
      </c>
      <c r="AW10" s="150">
        <f>VLOOKUP($AT10,'[2]Data Input'!$BZ:$CG,4,FALSE)</f>
        <v>8</v>
      </c>
      <c r="AX10" s="150">
        <f>VLOOKUP($AT10,'[2]Data Input'!$BZ:$CG,5,FALSE)</f>
        <v>15.5</v>
      </c>
      <c r="AY10" s="150"/>
      <c r="AZ10" s="150"/>
      <c r="BA10" s="150"/>
    </row>
    <row r="11" spans="1:53" x14ac:dyDescent="0.25">
      <c r="A11" s="132">
        <f t="shared" si="5"/>
        <v>45108</v>
      </c>
      <c r="B11" s="140">
        <f>VLOOKUP($A11,'[2]Data Input'!$A$2:$I$1048576,3,FALSE)</f>
        <v>951160.62121091504</v>
      </c>
      <c r="C11" s="140">
        <f>VLOOKUP($A11,'[2]Data Input'!$A$2:$I$1048576,4,FALSE)</f>
        <v>410364.56601013592</v>
      </c>
      <c r="D11" s="140">
        <f>VLOOKUP($A11,'[2]Data Input'!$A$2:$I$1048576,5,FALSE)</f>
        <v>306142.09802925214</v>
      </c>
      <c r="E11" s="140">
        <f>VLOOKUP($A11,'[2]Data Input'!$A$2:$I$1048576,6,FALSE)</f>
        <v>177485.71474969696</v>
      </c>
      <c r="F11" s="141"/>
      <c r="G11" s="141"/>
      <c r="H11" s="141"/>
      <c r="I11" s="139"/>
      <c r="J11" s="132">
        <f t="shared" si="0"/>
        <v>45108</v>
      </c>
      <c r="K11" s="140">
        <f>VLOOKUP($J11,'[2]Data Input'!$V$2:$AC$1048576,2,FALSE)</f>
        <v>613738.62020198128</v>
      </c>
      <c r="L11" s="140">
        <f>VLOOKUP($J11,'[2]Data Input'!$V$2:$AC$1048576,3,FALSE)</f>
        <v>410773.96710144274</v>
      </c>
      <c r="M11" s="140">
        <f>VLOOKUP($J11,'[2]Data Input'!$V$2:$AC$1048576,4,FALSE)</f>
        <v>369865.19670992997</v>
      </c>
      <c r="N11" s="140">
        <f>VLOOKUP($J11,'[2]Data Input'!$V$2:$AC$1048576,5,FALSE)</f>
        <v>390067.21598664601</v>
      </c>
      <c r="O11" s="141"/>
      <c r="P11" s="141"/>
      <c r="Q11" s="141"/>
      <c r="R11" s="139"/>
      <c r="S11" s="132">
        <f t="shared" si="1"/>
        <v>45108</v>
      </c>
      <c r="T11" s="133">
        <f>VLOOKUP($S11,'[2]Data Input'!$AP:$AW,2,FALSE)</f>
        <v>87020</v>
      </c>
      <c r="U11" s="133">
        <f>VLOOKUP($S11,'[2]Data Input'!$AP:$AW,3,FALSE)</f>
        <v>42568</v>
      </c>
      <c r="V11" s="133">
        <f>VLOOKUP($S11,'[2]Data Input'!$AP:$AW,4,FALSE)</f>
        <v>45500</v>
      </c>
      <c r="W11" s="133">
        <f>VLOOKUP($S11,'[2]Data Input'!$AP:$AW,5,FALSE)</f>
        <v>27652</v>
      </c>
      <c r="X11" s="133"/>
      <c r="Y11" s="133"/>
      <c r="Z11" s="133"/>
      <c r="AA11" s="139"/>
      <c r="AB11" s="132">
        <f t="shared" si="2"/>
        <v>45108</v>
      </c>
      <c r="AC11" s="133">
        <f>VLOOKUP($AB11,'[2]Data Input'!$AY:$BF,2,FALSE)</f>
        <v>10602</v>
      </c>
      <c r="AD11" s="133">
        <f>VLOOKUP($AB11,'[2]Data Input'!$AY:$BF,3,FALSE)</f>
        <v>5063</v>
      </c>
      <c r="AE11" s="133">
        <f>VLOOKUP($AB11,'[2]Data Input'!$AY:$BF,4,FALSE)</f>
        <v>5949</v>
      </c>
      <c r="AF11" s="133">
        <f>VLOOKUP($AB11,'[2]Data Input'!$AY:$BF,5,FALSE)</f>
        <v>5806</v>
      </c>
      <c r="AG11" s="133"/>
      <c r="AH11" s="133"/>
      <c r="AI11" s="133"/>
      <c r="AJ11" s="139"/>
      <c r="AK11" s="132">
        <f t="shared" si="3"/>
        <v>45108</v>
      </c>
      <c r="AL11" s="150"/>
      <c r="AM11" s="150"/>
      <c r="AN11" s="150"/>
      <c r="AO11" s="150"/>
      <c r="AP11" s="150"/>
      <c r="AQ11" s="150"/>
      <c r="AR11" s="150"/>
      <c r="AS11" s="139"/>
      <c r="AT11" s="132">
        <f t="shared" si="4"/>
        <v>45108</v>
      </c>
      <c r="AU11" s="150">
        <f>VLOOKUP($AT11,'[2]Data Input'!$BZ:$CG,2,FALSE)</f>
        <v>0</v>
      </c>
      <c r="AV11" s="150">
        <f>VLOOKUP($AT11,'[2]Data Input'!$BZ:$CG,3,FALSE)</f>
        <v>1.5</v>
      </c>
      <c r="AW11" s="150">
        <f>VLOOKUP($AT11,'[2]Data Input'!$BZ:$CG,4,FALSE)</f>
        <v>0</v>
      </c>
      <c r="AX11" s="150">
        <f>VLOOKUP($AT11,'[2]Data Input'!$BZ:$CG,5,FALSE)</f>
        <v>0</v>
      </c>
      <c r="AY11" s="150"/>
      <c r="AZ11" s="150"/>
      <c r="BA11" s="150"/>
    </row>
    <row r="12" spans="1:53" x14ac:dyDescent="0.25">
      <c r="A12" s="132">
        <f t="shared" si="5"/>
        <v>45139</v>
      </c>
      <c r="B12" s="140">
        <f>VLOOKUP($A12,'[2]Data Input'!$A$2:$I$1048576,3,FALSE)</f>
        <v>1282790.89960484</v>
      </c>
      <c r="C12" s="140">
        <f>VLOOKUP($A12,'[2]Data Input'!$A$2:$I$1048576,4,FALSE)</f>
        <v>527222.74276507786</v>
      </c>
      <c r="D12" s="140">
        <f>VLOOKUP($A12,'[2]Data Input'!$A$2:$I$1048576,5,FALSE)</f>
        <v>455407.18117992312</v>
      </c>
      <c r="E12" s="140">
        <f>VLOOKUP($A12,'[2]Data Input'!$A$2:$I$1048576,6,FALSE)</f>
        <v>265430.17645015894</v>
      </c>
      <c r="F12" s="141"/>
      <c r="G12" s="141"/>
      <c r="H12" s="141"/>
      <c r="I12" s="139"/>
      <c r="J12" s="132">
        <f t="shared" si="0"/>
        <v>45139</v>
      </c>
      <c r="K12" s="140">
        <f>VLOOKUP($J12,'[2]Data Input'!$V$2:$AC$1048576,2,FALSE)</f>
        <v>894155.47954184888</v>
      </c>
      <c r="L12" s="140">
        <f>VLOOKUP($J12,'[2]Data Input'!$V$2:$AC$1048576,3,FALSE)</f>
        <v>580484.52132475015</v>
      </c>
      <c r="M12" s="140">
        <f>VLOOKUP($J12,'[2]Data Input'!$V$2:$AC$1048576,4,FALSE)</f>
        <v>533835.29177110584</v>
      </c>
      <c r="N12" s="140">
        <f>VLOOKUP($J12,'[2]Data Input'!$V$2:$AC$1048576,5,FALSE)</f>
        <v>593981.70736229513</v>
      </c>
      <c r="O12" s="141"/>
      <c r="P12" s="141"/>
      <c r="Q12" s="141"/>
      <c r="R12" s="139"/>
      <c r="S12" s="132">
        <f t="shared" si="1"/>
        <v>45139</v>
      </c>
      <c r="T12" s="133">
        <f>VLOOKUP($S12,'[2]Data Input'!$AP:$AW,2,FALSE)</f>
        <v>86983</v>
      </c>
      <c r="U12" s="133">
        <f>VLOOKUP($S12,'[2]Data Input'!$AP:$AW,3,FALSE)</f>
        <v>42583</v>
      </c>
      <c r="V12" s="133">
        <f>VLOOKUP($S12,'[2]Data Input'!$AP:$AW,4,FALSE)</f>
        <v>45504</v>
      </c>
      <c r="W12" s="133">
        <f>VLOOKUP($S12,'[2]Data Input'!$AP:$AW,5,FALSE)</f>
        <v>27544</v>
      </c>
      <c r="X12" s="133"/>
      <c r="Y12" s="133"/>
      <c r="Z12" s="133"/>
      <c r="AA12" s="139"/>
      <c r="AB12" s="132">
        <f t="shared" si="2"/>
        <v>45139</v>
      </c>
      <c r="AC12" s="133">
        <f>VLOOKUP($AB12,'[2]Data Input'!$AY:$BF,2,FALSE)</f>
        <v>10558</v>
      </c>
      <c r="AD12" s="133">
        <f>VLOOKUP($AB12,'[2]Data Input'!$AY:$BF,3,FALSE)</f>
        <v>5046</v>
      </c>
      <c r="AE12" s="133">
        <f>VLOOKUP($AB12,'[2]Data Input'!$AY:$BF,4,FALSE)</f>
        <v>5938</v>
      </c>
      <c r="AF12" s="133">
        <f>VLOOKUP($AB12,'[2]Data Input'!$AY:$BF,5,FALSE)</f>
        <v>5779</v>
      </c>
      <c r="AG12" s="133"/>
      <c r="AH12" s="133"/>
      <c r="AI12" s="133"/>
      <c r="AJ12" s="139"/>
      <c r="AK12" s="132">
        <f t="shared" si="3"/>
        <v>45139</v>
      </c>
      <c r="AL12" s="150"/>
      <c r="AM12" s="150"/>
      <c r="AN12" s="150"/>
      <c r="AO12" s="150"/>
      <c r="AP12" s="150"/>
      <c r="AQ12" s="150"/>
      <c r="AR12" s="150"/>
      <c r="AS12" s="139"/>
      <c r="AT12" s="132">
        <f t="shared" si="4"/>
        <v>45139</v>
      </c>
      <c r="AU12" s="150">
        <f>VLOOKUP($AT12,'[2]Data Input'!$BZ:$CG,2,FALSE)</f>
        <v>0</v>
      </c>
      <c r="AV12" s="150">
        <f>VLOOKUP($AT12,'[2]Data Input'!$BZ:$CG,3,FALSE)</f>
        <v>0</v>
      </c>
      <c r="AW12" s="150">
        <f>VLOOKUP($AT12,'[2]Data Input'!$BZ:$CG,4,FALSE)</f>
        <v>0</v>
      </c>
      <c r="AX12" s="150">
        <f>VLOOKUP($AT12,'[2]Data Input'!$BZ:$CG,5,FALSE)</f>
        <v>0</v>
      </c>
      <c r="AY12" s="150"/>
      <c r="AZ12" s="150"/>
      <c r="BA12" s="150"/>
    </row>
    <row r="13" spans="1:53" x14ac:dyDescent="0.25">
      <c r="A13" s="132">
        <f t="shared" si="5"/>
        <v>45170</v>
      </c>
      <c r="B13" s="140">
        <f>VLOOKUP($A13,'[2]Data Input'!$A$2:$I$1048576,3,FALSE)</f>
        <v>2030423.238329693</v>
      </c>
      <c r="C13" s="140">
        <f>VLOOKUP($A13,'[2]Data Input'!$A$2:$I$1048576,4,FALSE)</f>
        <v>824743.78120906488</v>
      </c>
      <c r="D13" s="140">
        <f>VLOOKUP($A13,'[2]Data Input'!$A$2:$I$1048576,5,FALSE)</f>
        <v>695857.46491725219</v>
      </c>
      <c r="E13" s="140">
        <f>VLOOKUP($A13,'[2]Data Input'!$A$2:$I$1048576,6,FALSE)</f>
        <v>433055.51554399001</v>
      </c>
      <c r="F13" s="141"/>
      <c r="G13" s="141"/>
      <c r="H13" s="141"/>
      <c r="I13" s="139"/>
      <c r="J13" s="132">
        <f t="shared" si="0"/>
        <v>45170</v>
      </c>
      <c r="K13" s="140">
        <f>VLOOKUP($J13,'[2]Data Input'!$V$2:$AC$1048576,2,FALSE)</f>
        <v>1295660.6684081501</v>
      </c>
      <c r="L13" s="140">
        <f>VLOOKUP($J13,'[2]Data Input'!$V$2:$AC$1048576,3,FALSE)</f>
        <v>823695.43829885591</v>
      </c>
      <c r="M13" s="140">
        <f>VLOOKUP($J13,'[2]Data Input'!$V$2:$AC$1048576,4,FALSE)</f>
        <v>792412.70430098975</v>
      </c>
      <c r="N13" s="140">
        <f>VLOOKUP($J13,'[2]Data Input'!$V$2:$AC$1048576,5,FALSE)</f>
        <v>897490.18899200414</v>
      </c>
      <c r="O13" s="141"/>
      <c r="P13" s="141"/>
      <c r="Q13" s="141"/>
      <c r="R13" s="139"/>
      <c r="S13" s="132">
        <f t="shared" si="1"/>
        <v>45170</v>
      </c>
      <c r="T13" s="133">
        <f>VLOOKUP($S13,'[2]Data Input'!$AP:$AW,2,FALSE)</f>
        <v>87044</v>
      </c>
      <c r="U13" s="133">
        <f>VLOOKUP($S13,'[2]Data Input'!$AP:$AW,3,FALSE)</f>
        <v>42677</v>
      </c>
      <c r="V13" s="133">
        <f>VLOOKUP($S13,'[2]Data Input'!$AP:$AW,4,FALSE)</f>
        <v>45597</v>
      </c>
      <c r="W13" s="133">
        <f>VLOOKUP($S13,'[2]Data Input'!$AP:$AW,5,FALSE)</f>
        <v>27531</v>
      </c>
      <c r="X13" s="133"/>
      <c r="Y13" s="133"/>
      <c r="Z13" s="133"/>
      <c r="AA13" s="139"/>
      <c r="AB13" s="132">
        <f t="shared" si="2"/>
        <v>45170</v>
      </c>
      <c r="AC13" s="133">
        <f>VLOOKUP($AB13,'[2]Data Input'!$AY:$BF,2,FALSE)</f>
        <v>10570</v>
      </c>
      <c r="AD13" s="133">
        <f>VLOOKUP($AB13,'[2]Data Input'!$AY:$BF,3,FALSE)</f>
        <v>5035</v>
      </c>
      <c r="AE13" s="133">
        <f>VLOOKUP($AB13,'[2]Data Input'!$AY:$BF,4,FALSE)</f>
        <v>5946</v>
      </c>
      <c r="AF13" s="133">
        <f>VLOOKUP($AB13,'[2]Data Input'!$AY:$BF,5,FALSE)</f>
        <v>5752</v>
      </c>
      <c r="AG13" s="133"/>
      <c r="AH13" s="133"/>
      <c r="AI13" s="133"/>
      <c r="AJ13" s="139"/>
      <c r="AK13" s="132">
        <f t="shared" si="3"/>
        <v>45170</v>
      </c>
      <c r="AL13" s="150"/>
      <c r="AM13" s="150"/>
      <c r="AN13" s="150"/>
      <c r="AO13" s="150"/>
      <c r="AP13" s="150"/>
      <c r="AQ13" s="150"/>
      <c r="AR13" s="150"/>
      <c r="AS13" s="139"/>
      <c r="AT13" s="132">
        <f t="shared" si="4"/>
        <v>45170</v>
      </c>
      <c r="AU13" s="150">
        <f>VLOOKUP($AT13,'[2]Data Input'!$BZ:$CG,2,FALSE)</f>
        <v>61.5</v>
      </c>
      <c r="AV13" s="150">
        <f>VLOOKUP($AT13,'[2]Data Input'!$BZ:$CG,3,FALSE)</f>
        <v>65</v>
      </c>
      <c r="AW13" s="150">
        <f>VLOOKUP($AT13,'[2]Data Input'!$BZ:$CG,4,FALSE)</f>
        <v>43</v>
      </c>
      <c r="AX13" s="150">
        <f>VLOOKUP($AT13,'[2]Data Input'!$BZ:$CG,5,FALSE)</f>
        <v>53</v>
      </c>
      <c r="AY13" s="150"/>
      <c r="AZ13" s="150"/>
      <c r="BA13" s="150"/>
    </row>
    <row r="14" spans="1:53" x14ac:dyDescent="0.25">
      <c r="A14" s="132">
        <f t="shared" si="5"/>
        <v>45200</v>
      </c>
      <c r="B14" s="140">
        <f>VLOOKUP($A14,'[2]Data Input'!$A$2:$I$1048576,3,FALSE)</f>
        <v>4181683.3523687515</v>
      </c>
      <c r="C14" s="140">
        <f>VLOOKUP($A14,'[2]Data Input'!$A$2:$I$1048576,4,FALSE)</f>
        <v>1942198.3478336623</v>
      </c>
      <c r="D14" s="140">
        <f>VLOOKUP($A14,'[2]Data Input'!$A$2:$I$1048576,5,FALSE)</f>
        <v>1314662.0287273566</v>
      </c>
      <c r="E14" s="140">
        <f>VLOOKUP($A14,'[2]Data Input'!$A$2:$I$1048576,6,FALSE)</f>
        <v>862938.27107022982</v>
      </c>
      <c r="F14" s="141"/>
      <c r="G14" s="141"/>
      <c r="H14" s="141"/>
      <c r="I14" s="139"/>
      <c r="J14" s="132">
        <f t="shared" si="0"/>
        <v>45200</v>
      </c>
      <c r="K14" s="140">
        <f>VLOOKUP($J14,'[2]Data Input'!$V$2:$AC$1048576,2,FALSE)</f>
        <v>2111863.4687197027</v>
      </c>
      <c r="L14" s="140">
        <f>VLOOKUP($J14,'[2]Data Input'!$V$2:$AC$1048576,3,FALSE)</f>
        <v>1437862.2085861317</v>
      </c>
      <c r="M14" s="140">
        <f>VLOOKUP($J14,'[2]Data Input'!$V$2:$AC$1048576,4,FALSE)</f>
        <v>1324653.2354584122</v>
      </c>
      <c r="N14" s="140">
        <f>VLOOKUP($J14,'[2]Data Input'!$V$2:$AC$1048576,5,FALSE)</f>
        <v>1696147.0872357537</v>
      </c>
      <c r="O14" s="141"/>
      <c r="P14" s="141"/>
      <c r="Q14" s="141"/>
      <c r="R14" s="139"/>
      <c r="S14" s="132">
        <f t="shared" si="1"/>
        <v>45200</v>
      </c>
      <c r="T14" s="133">
        <f>VLOOKUP($S14,'[2]Data Input'!$AP:$AW,2,FALSE)</f>
        <v>87255</v>
      </c>
      <c r="U14" s="133">
        <f>VLOOKUP($S14,'[2]Data Input'!$AP:$AW,3,FALSE)</f>
        <v>42836</v>
      </c>
      <c r="V14" s="133">
        <f>VLOOKUP($S14,'[2]Data Input'!$AP:$AW,4,FALSE)</f>
        <v>45756</v>
      </c>
      <c r="W14" s="133">
        <f>VLOOKUP($S14,'[2]Data Input'!$AP:$AW,5,FALSE)</f>
        <v>27852</v>
      </c>
      <c r="X14" s="133"/>
      <c r="Y14" s="133"/>
      <c r="Z14" s="133"/>
      <c r="AA14" s="139"/>
      <c r="AB14" s="132">
        <f t="shared" si="2"/>
        <v>45200</v>
      </c>
      <c r="AC14" s="133">
        <f>VLOOKUP($AB14,'[2]Data Input'!$AY:$BF,2,FALSE)</f>
        <v>10615</v>
      </c>
      <c r="AD14" s="133">
        <f>VLOOKUP($AB14,'[2]Data Input'!$AY:$BF,3,FALSE)</f>
        <v>5062</v>
      </c>
      <c r="AE14" s="133">
        <f>VLOOKUP($AB14,'[2]Data Input'!$AY:$BF,4,FALSE)</f>
        <v>5987</v>
      </c>
      <c r="AF14" s="133">
        <f>VLOOKUP($AB14,'[2]Data Input'!$AY:$BF,5,FALSE)</f>
        <v>5794</v>
      </c>
      <c r="AG14" s="133"/>
      <c r="AH14" s="133"/>
      <c r="AI14" s="133"/>
      <c r="AJ14" s="139"/>
      <c r="AK14" s="132">
        <f t="shared" si="3"/>
        <v>45200</v>
      </c>
      <c r="AL14" s="150"/>
      <c r="AM14" s="150"/>
      <c r="AN14" s="150"/>
      <c r="AO14" s="150"/>
      <c r="AP14" s="150"/>
      <c r="AQ14" s="150"/>
      <c r="AR14" s="150"/>
      <c r="AS14" s="139"/>
      <c r="AT14" s="132">
        <f t="shared" si="4"/>
        <v>45200</v>
      </c>
      <c r="AU14" s="150">
        <f>VLOOKUP($AT14,'[2]Data Input'!$BZ:$CG,2,FALSE)</f>
        <v>272.5</v>
      </c>
      <c r="AV14" s="150">
        <f>VLOOKUP($AT14,'[2]Data Input'!$BZ:$CG,3,FALSE)</f>
        <v>200</v>
      </c>
      <c r="AW14" s="150">
        <f>VLOOKUP($AT14,'[2]Data Input'!$BZ:$CG,4,FALSE)</f>
        <v>224.5</v>
      </c>
      <c r="AX14" s="150">
        <f>VLOOKUP($AT14,'[2]Data Input'!$BZ:$CG,5,FALSE)</f>
        <v>283.5</v>
      </c>
      <c r="AY14" s="150"/>
      <c r="AZ14" s="150"/>
      <c r="BA14" s="150"/>
    </row>
    <row r="15" spans="1:53" x14ac:dyDescent="0.25">
      <c r="A15" s="132">
        <f t="shared" si="5"/>
        <v>45231</v>
      </c>
      <c r="B15" s="140">
        <f>VLOOKUP($A15,'[2]Data Input'!$A$2:$I$1048576,3,FALSE)</f>
        <v>7806329.8361077793</v>
      </c>
      <c r="C15" s="140">
        <f>VLOOKUP($A15,'[2]Data Input'!$A$2:$I$1048576,4,FALSE)</f>
        <v>3665733.1842432446</v>
      </c>
      <c r="D15" s="140">
        <f>VLOOKUP($A15,'[2]Data Input'!$A$2:$I$1048576,5,FALSE)</f>
        <v>2861132.0997402044</v>
      </c>
      <c r="E15" s="140">
        <f>VLOOKUP($A15,'[2]Data Input'!$A$2:$I$1048576,6,FALSE)</f>
        <v>2230714.8799087722</v>
      </c>
      <c r="F15" s="141"/>
      <c r="G15" s="141"/>
      <c r="H15" s="141"/>
      <c r="I15" s="139"/>
      <c r="J15" s="132">
        <f t="shared" si="0"/>
        <v>45231</v>
      </c>
      <c r="K15" s="140">
        <f>VLOOKUP($J15,'[2]Data Input'!$V$2:$AC$1048576,2,FALSE)</f>
        <v>3447625.6936955526</v>
      </c>
      <c r="L15" s="140">
        <f>VLOOKUP($J15,'[2]Data Input'!$V$2:$AC$1048576,3,FALSE)</f>
        <v>2117759.9311349979</v>
      </c>
      <c r="M15" s="140">
        <f>VLOOKUP($J15,'[2]Data Input'!$V$2:$AC$1048576,4,FALSE)</f>
        <v>2192367.7894825181</v>
      </c>
      <c r="N15" s="140">
        <f>VLOOKUP($J15,'[2]Data Input'!$V$2:$AC$1048576,5,FALSE)</f>
        <v>3003709.5856869314</v>
      </c>
      <c r="O15" s="141"/>
      <c r="P15" s="141"/>
      <c r="Q15" s="141"/>
      <c r="R15" s="139"/>
      <c r="S15" s="132">
        <f t="shared" si="1"/>
        <v>45231</v>
      </c>
      <c r="T15" s="133">
        <f>VLOOKUP($S15,'[2]Data Input'!$AP:$AW,2,FALSE)</f>
        <v>87400</v>
      </c>
      <c r="U15" s="133">
        <f>VLOOKUP($S15,'[2]Data Input'!$AP:$AW,3,FALSE)</f>
        <v>42921</v>
      </c>
      <c r="V15" s="133">
        <f>VLOOKUP($S15,'[2]Data Input'!$AP:$AW,4,FALSE)</f>
        <v>45920</v>
      </c>
      <c r="W15" s="133">
        <f>VLOOKUP($S15,'[2]Data Input'!$AP:$AW,5,FALSE)</f>
        <v>28008</v>
      </c>
      <c r="X15" s="133"/>
      <c r="Y15" s="133"/>
      <c r="Z15" s="133"/>
      <c r="AA15" s="139"/>
      <c r="AB15" s="132">
        <f t="shared" si="2"/>
        <v>45231</v>
      </c>
      <c r="AC15" s="133">
        <f>VLOOKUP($AB15,'[2]Data Input'!$AY:$BF,2,FALSE)</f>
        <v>10647</v>
      </c>
      <c r="AD15" s="133">
        <f>VLOOKUP($AB15,'[2]Data Input'!$AY:$BF,3,FALSE)</f>
        <v>5073</v>
      </c>
      <c r="AE15" s="133">
        <f>VLOOKUP($AB15,'[2]Data Input'!$AY:$BF,4,FALSE)</f>
        <v>6035</v>
      </c>
      <c r="AF15" s="133">
        <f>VLOOKUP($AB15,'[2]Data Input'!$AY:$BF,5,FALSE)</f>
        <v>5839</v>
      </c>
      <c r="AG15" s="133"/>
      <c r="AH15" s="133"/>
      <c r="AI15" s="133"/>
      <c r="AJ15" s="139"/>
      <c r="AK15" s="132">
        <f t="shared" si="3"/>
        <v>45231</v>
      </c>
      <c r="AL15" s="150"/>
      <c r="AM15" s="150"/>
      <c r="AN15" s="150"/>
      <c r="AO15" s="150"/>
      <c r="AP15" s="150"/>
      <c r="AQ15" s="150"/>
      <c r="AR15" s="150"/>
      <c r="AS15" s="139"/>
      <c r="AT15" s="132">
        <f t="shared" si="4"/>
        <v>45231</v>
      </c>
      <c r="AU15" s="150">
        <f>VLOOKUP($AT15,'[2]Data Input'!$BZ:$CG,2,FALSE)</f>
        <v>526.5</v>
      </c>
      <c r="AV15" s="150">
        <f>VLOOKUP($AT15,'[2]Data Input'!$BZ:$CG,3,FALSE)</f>
        <v>452</v>
      </c>
      <c r="AW15" s="150">
        <f>VLOOKUP($AT15,'[2]Data Input'!$BZ:$CG,4,FALSE)</f>
        <v>611</v>
      </c>
      <c r="AX15" s="150">
        <f>VLOOKUP($AT15,'[2]Data Input'!$BZ:$CG,5,FALSE)</f>
        <v>649.5</v>
      </c>
      <c r="AY15" s="150"/>
      <c r="AZ15" s="150"/>
      <c r="BA15" s="150"/>
    </row>
    <row r="16" spans="1:53" x14ac:dyDescent="0.25">
      <c r="A16" s="132">
        <f t="shared" si="5"/>
        <v>45261</v>
      </c>
      <c r="B16" s="140">
        <f>VLOOKUP($A16,'[2]Data Input'!$A$2:$I$1048576,3,FALSE)</f>
        <v>7889163.566146709</v>
      </c>
      <c r="C16" s="140">
        <f>VLOOKUP($A16,'[2]Data Input'!$A$2:$I$1048576,4,FALSE)</f>
        <v>3568089.138877098</v>
      </c>
      <c r="D16" s="140">
        <f>VLOOKUP($A16,'[2]Data Input'!$A$2:$I$1048576,5,FALSE)</f>
        <v>3702242.7452266021</v>
      </c>
      <c r="E16" s="140">
        <f>VLOOKUP($A16,'[2]Data Input'!$A$2:$I$1048576,6,FALSE)</f>
        <v>2605599.5497495909</v>
      </c>
      <c r="F16" s="141"/>
      <c r="G16" s="141"/>
      <c r="H16" s="141"/>
      <c r="I16" s="139"/>
      <c r="J16" s="132">
        <f t="shared" si="0"/>
        <v>45261</v>
      </c>
      <c r="K16" s="140">
        <f>VLOOKUP($J16,'[2]Data Input'!$V$2:$AC$1048576,2,FALSE)</f>
        <v>3919271.9293048615</v>
      </c>
      <c r="L16" s="140">
        <f>VLOOKUP($J16,'[2]Data Input'!$V$2:$AC$1048576,3,FALSE)</f>
        <v>2368255.1665033768</v>
      </c>
      <c r="M16" s="140">
        <f>VLOOKUP($J16,'[2]Data Input'!$V$2:$AC$1048576,4,FALSE)</f>
        <v>2858349.5537389689</v>
      </c>
      <c r="N16" s="140">
        <f>VLOOKUP($J16,'[2]Data Input'!$V$2:$AC$1048576,5,FALSE)</f>
        <v>3368312.3504527933</v>
      </c>
      <c r="O16" s="141"/>
      <c r="P16" s="141"/>
      <c r="Q16" s="141"/>
      <c r="R16" s="139"/>
      <c r="S16" s="132">
        <f t="shared" si="1"/>
        <v>45261</v>
      </c>
      <c r="T16" s="133">
        <f>VLOOKUP($S16,'[2]Data Input'!$AP:$AW,2,FALSE)</f>
        <v>87479</v>
      </c>
      <c r="U16" s="133">
        <f>VLOOKUP($S16,'[2]Data Input'!$AP:$AW,3,FALSE)</f>
        <v>43017</v>
      </c>
      <c r="V16" s="133">
        <f>VLOOKUP($S16,'[2]Data Input'!$AP:$AW,4,FALSE)</f>
        <v>45966</v>
      </c>
      <c r="W16" s="133">
        <f>VLOOKUP($S16,'[2]Data Input'!$AP:$AW,5,FALSE)</f>
        <v>28054</v>
      </c>
      <c r="X16" s="133"/>
      <c r="Y16" s="133"/>
      <c r="Z16" s="133"/>
      <c r="AA16" s="139"/>
      <c r="AB16" s="132">
        <f t="shared" si="2"/>
        <v>45261</v>
      </c>
      <c r="AC16" s="133">
        <f>VLOOKUP($AB16,'[2]Data Input'!$AY:$BF,2,FALSE)</f>
        <v>10660</v>
      </c>
      <c r="AD16" s="133">
        <f>VLOOKUP($AB16,'[2]Data Input'!$AY:$BF,3,FALSE)</f>
        <v>5082</v>
      </c>
      <c r="AE16" s="133">
        <f>VLOOKUP($AB16,'[2]Data Input'!$AY:$BF,4,FALSE)</f>
        <v>6050</v>
      </c>
      <c r="AF16" s="133">
        <f>VLOOKUP($AB16,'[2]Data Input'!$AY:$BF,5,FALSE)</f>
        <v>5867</v>
      </c>
      <c r="AG16" s="133"/>
      <c r="AH16" s="133"/>
      <c r="AI16" s="133"/>
      <c r="AJ16" s="139"/>
      <c r="AK16" s="132">
        <f t="shared" si="3"/>
        <v>45261</v>
      </c>
      <c r="AL16" s="150"/>
      <c r="AM16" s="150"/>
      <c r="AN16" s="150"/>
      <c r="AO16" s="150"/>
      <c r="AP16" s="150"/>
      <c r="AQ16" s="150"/>
      <c r="AR16" s="150"/>
      <c r="AS16" s="139"/>
      <c r="AT16" s="132">
        <f t="shared" si="4"/>
        <v>45261</v>
      </c>
      <c r="AU16" s="150">
        <f>VLOOKUP($AT16,'[2]Data Input'!$BZ:$CG,2,FALSE)</f>
        <v>517</v>
      </c>
      <c r="AV16" s="150">
        <f>VLOOKUP($AT16,'[2]Data Input'!$BZ:$CG,3,FALSE)</f>
        <v>445</v>
      </c>
      <c r="AW16" s="150">
        <f>VLOOKUP($AT16,'[2]Data Input'!$BZ:$CG,4,FALSE)</f>
        <v>660.5</v>
      </c>
      <c r="AX16" s="150">
        <f>VLOOKUP($AT16,'[2]Data Input'!$BZ:$CG,5,FALSE)</f>
        <v>683</v>
      </c>
      <c r="AY16" s="150"/>
      <c r="AZ16" s="150"/>
      <c r="BA16" s="150"/>
    </row>
    <row r="17" spans="2:45" x14ac:dyDescent="0.25">
      <c r="I17" s="139"/>
      <c r="R17" s="139"/>
      <c r="AA17" s="139"/>
      <c r="AJ17" s="139"/>
      <c r="AS17" s="139"/>
    </row>
    <row r="18" spans="2:45" x14ac:dyDescent="0.25">
      <c r="B18" s="152"/>
      <c r="I18" s="139"/>
      <c r="K18" s="152"/>
      <c r="R18" s="139"/>
      <c r="AA18" s="139"/>
      <c r="AJ18" s="139"/>
      <c r="AS18" s="139"/>
    </row>
    <row r="19" spans="2:45" x14ac:dyDescent="0.25">
      <c r="B19" s="152"/>
      <c r="I19" s="139"/>
      <c r="K19" s="152"/>
      <c r="R19" s="139"/>
      <c r="AA19" s="139"/>
      <c r="AJ19" s="139"/>
      <c r="AS19" s="139"/>
    </row>
    <row r="20" spans="2:45" x14ac:dyDescent="0.25">
      <c r="B20" s="152"/>
      <c r="I20" s="139"/>
      <c r="K20" s="152"/>
      <c r="R20" s="139"/>
      <c r="AA20" s="139"/>
      <c r="AJ20" s="139"/>
      <c r="AS20" s="139"/>
    </row>
    <row r="21" spans="2:45" x14ac:dyDescent="0.25">
      <c r="B21" s="152"/>
      <c r="I21" s="139"/>
      <c r="K21" s="152"/>
      <c r="R21" s="139"/>
      <c r="AA21" s="139"/>
      <c r="AJ21" s="139"/>
      <c r="AS21" s="139"/>
    </row>
    <row r="22" spans="2:45" x14ac:dyDescent="0.25">
      <c r="B22" s="152"/>
      <c r="I22" s="139"/>
      <c r="K22" s="152"/>
      <c r="R22" s="139"/>
      <c r="AA22" s="139"/>
      <c r="AJ22" s="139"/>
      <c r="AS22" s="139"/>
    </row>
    <row r="23" spans="2:45" x14ac:dyDescent="0.25">
      <c r="B23" s="152"/>
      <c r="I23" s="139"/>
      <c r="K23" s="152"/>
      <c r="R23" s="139"/>
      <c r="AA23" s="139"/>
      <c r="AJ23" s="139"/>
      <c r="AS23" s="139"/>
    </row>
    <row r="24" spans="2:45" x14ac:dyDescent="0.25">
      <c r="B24" s="152"/>
      <c r="I24" s="139"/>
      <c r="K24" s="152"/>
      <c r="R24" s="139"/>
      <c r="AA24" s="139"/>
      <c r="AJ24" s="139"/>
      <c r="AS24" s="139"/>
    </row>
    <row r="25" spans="2:45" x14ac:dyDescent="0.25">
      <c r="B25" s="152"/>
      <c r="I25" s="139"/>
      <c r="K25" s="152"/>
      <c r="R25" s="139"/>
      <c r="AA25" s="139"/>
      <c r="AJ25" s="139"/>
      <c r="AS25" s="139"/>
    </row>
    <row r="26" spans="2:45" x14ac:dyDescent="0.25">
      <c r="B26" s="152"/>
      <c r="I26" s="139"/>
      <c r="K26" s="152"/>
      <c r="R26" s="139"/>
      <c r="AA26" s="139"/>
      <c r="AJ26" s="139"/>
      <c r="AS26" s="139"/>
    </row>
    <row r="27" spans="2:45" x14ac:dyDescent="0.25">
      <c r="B27" s="152"/>
      <c r="I27" s="139"/>
      <c r="K27" s="152"/>
      <c r="R27" s="139"/>
      <c r="AA27" s="139"/>
      <c r="AJ27" s="139"/>
      <c r="AS27" s="139"/>
    </row>
    <row r="28" spans="2:45" x14ac:dyDescent="0.25">
      <c r="B28" s="152"/>
      <c r="I28" s="139"/>
      <c r="K28" s="152"/>
      <c r="R28" s="139"/>
      <c r="AA28" s="139"/>
      <c r="AJ28" s="139"/>
      <c r="AS28" s="139"/>
    </row>
    <row r="29" spans="2:45" x14ac:dyDescent="0.25">
      <c r="B29" s="152"/>
      <c r="I29" s="139"/>
      <c r="K29" s="152"/>
      <c r="R29" s="139"/>
      <c r="AA29" s="139"/>
      <c r="AJ29" s="139"/>
      <c r="AS29" s="139"/>
    </row>
    <row r="30" spans="2:45" x14ac:dyDescent="0.25">
      <c r="I30" s="139"/>
      <c r="R30" s="139"/>
      <c r="AA30" s="139"/>
      <c r="AJ30" s="139"/>
      <c r="AS30" s="139"/>
    </row>
    <row r="31" spans="2:45" x14ac:dyDescent="0.25">
      <c r="I31" s="139"/>
      <c r="R31" s="139"/>
      <c r="AA31" s="139"/>
      <c r="AJ31" s="139"/>
      <c r="AS31" s="139"/>
    </row>
    <row r="32" spans="2:45" x14ac:dyDescent="0.25">
      <c r="I32" s="139"/>
      <c r="R32" s="139"/>
      <c r="AA32" s="139"/>
      <c r="AJ32" s="139"/>
      <c r="AS32" s="139"/>
    </row>
    <row r="33" spans="9:45" x14ac:dyDescent="0.25">
      <c r="I33" s="139"/>
      <c r="R33" s="139"/>
      <c r="AA33" s="139"/>
      <c r="AJ33" s="139"/>
      <c r="AS33" s="139"/>
    </row>
    <row r="34" spans="9:45" x14ac:dyDescent="0.25">
      <c r="I34" s="139"/>
      <c r="R34" s="139"/>
      <c r="AA34" s="139"/>
      <c r="AJ34" s="139"/>
      <c r="AS34" s="139"/>
    </row>
    <row r="35" spans="9:45" x14ac:dyDescent="0.25">
      <c r="I35" s="139"/>
      <c r="R35" s="139"/>
      <c r="AA35" s="139"/>
      <c r="AJ35" s="139"/>
      <c r="AS35" s="139"/>
    </row>
    <row r="36" spans="9:45" x14ac:dyDescent="0.25">
      <c r="I36" s="139"/>
      <c r="R36" s="139"/>
      <c r="AA36" s="139"/>
      <c r="AJ36" s="139"/>
      <c r="AS36" s="139"/>
    </row>
    <row r="37" spans="9:45" x14ac:dyDescent="0.25">
      <c r="I37" s="139"/>
      <c r="R37" s="139"/>
      <c r="AA37" s="139"/>
      <c r="AJ37" s="139"/>
      <c r="AS37" s="139"/>
    </row>
    <row r="38" spans="9:45" x14ac:dyDescent="0.25">
      <c r="I38" s="139"/>
      <c r="R38" s="139"/>
      <c r="AA38" s="139"/>
      <c r="AJ38" s="139"/>
      <c r="AS38" s="139"/>
    </row>
    <row r="39" spans="9:45" x14ac:dyDescent="0.25">
      <c r="I39" s="139"/>
      <c r="R39" s="139"/>
      <c r="AA39" s="139"/>
      <c r="AJ39" s="139"/>
      <c r="AS39" s="139"/>
    </row>
    <row r="40" spans="9:45" x14ac:dyDescent="0.25">
      <c r="I40" s="139"/>
      <c r="R40" s="139"/>
      <c r="AA40" s="139"/>
      <c r="AJ40" s="139"/>
      <c r="AS40" s="139"/>
    </row>
    <row r="41" spans="9:45" x14ac:dyDescent="0.25">
      <c r="I41" s="139"/>
      <c r="R41" s="139"/>
      <c r="AA41" s="139"/>
      <c r="AJ41" s="139"/>
      <c r="AS41" s="139"/>
    </row>
    <row r="42" spans="9:45" x14ac:dyDescent="0.25">
      <c r="I42" s="139"/>
      <c r="R42" s="139"/>
      <c r="AA42" s="139"/>
      <c r="AJ42" s="139"/>
      <c r="AS42" s="139"/>
    </row>
    <row r="43" spans="9:45" x14ac:dyDescent="0.25">
      <c r="I43" s="139"/>
      <c r="R43" s="139"/>
      <c r="AA43" s="139"/>
      <c r="AJ43" s="139"/>
      <c r="AS43" s="139"/>
    </row>
    <row r="44" spans="9:45" x14ac:dyDescent="0.25">
      <c r="I44" s="139"/>
      <c r="R44" s="139"/>
      <c r="AA44" s="139"/>
      <c r="AJ44" s="139"/>
      <c r="AS44" s="139"/>
    </row>
    <row r="45" spans="9:45" x14ac:dyDescent="0.25">
      <c r="I45" s="139"/>
      <c r="R45" s="139"/>
      <c r="AA45" s="139"/>
      <c r="AJ45" s="139"/>
      <c r="AS45" s="139"/>
    </row>
    <row r="46" spans="9:45" x14ac:dyDescent="0.25">
      <c r="I46" s="139"/>
      <c r="R46" s="139"/>
      <c r="AA46" s="139"/>
      <c r="AJ46" s="139"/>
      <c r="AS46" s="139"/>
    </row>
    <row r="47" spans="9:45" x14ac:dyDescent="0.25">
      <c r="I47" s="139"/>
      <c r="R47" s="139"/>
      <c r="AA47" s="139"/>
      <c r="AJ47" s="139"/>
      <c r="AS47" s="139"/>
    </row>
    <row r="48" spans="9:45" x14ac:dyDescent="0.25">
      <c r="I48" s="139"/>
      <c r="R48" s="139"/>
      <c r="AA48" s="139"/>
      <c r="AJ48" s="139"/>
      <c r="AS48" s="139"/>
    </row>
    <row r="49" spans="9:45" x14ac:dyDescent="0.25">
      <c r="I49" s="139"/>
      <c r="R49" s="139"/>
      <c r="AA49" s="139"/>
      <c r="AJ49" s="139"/>
      <c r="AS49" s="139"/>
    </row>
    <row r="50" spans="9:45" x14ac:dyDescent="0.25">
      <c r="I50" s="139"/>
      <c r="R50" s="139"/>
      <c r="AA50" s="139"/>
      <c r="AJ50" s="139"/>
      <c r="AS50" s="139"/>
    </row>
    <row r="51" spans="9:45" x14ac:dyDescent="0.25">
      <c r="I51" s="139"/>
      <c r="R51" s="139"/>
      <c r="AA51" s="139"/>
      <c r="AJ51" s="139"/>
      <c r="AS51" s="139"/>
    </row>
    <row r="52" spans="9:45" x14ac:dyDescent="0.25">
      <c r="I52" s="139"/>
      <c r="R52" s="139"/>
      <c r="AA52" s="139"/>
      <c r="AJ52" s="139"/>
      <c r="AS52" s="139"/>
    </row>
    <row r="53" spans="9:45" x14ac:dyDescent="0.25">
      <c r="I53" s="139"/>
      <c r="R53" s="139"/>
      <c r="AA53" s="139"/>
      <c r="AJ53" s="139"/>
      <c r="AS53" s="139"/>
    </row>
    <row r="54" spans="9:45" x14ac:dyDescent="0.25">
      <c r="I54" s="139"/>
      <c r="R54" s="139"/>
      <c r="AA54" s="139"/>
      <c r="AJ54" s="139"/>
      <c r="AS54" s="139"/>
    </row>
    <row r="55" spans="9:45" x14ac:dyDescent="0.25">
      <c r="I55" s="139"/>
      <c r="R55" s="139"/>
      <c r="AA55" s="139"/>
      <c r="AJ55" s="139"/>
      <c r="AS55" s="139"/>
    </row>
    <row r="56" spans="9:45" x14ac:dyDescent="0.25">
      <c r="I56" s="139"/>
      <c r="R56" s="139"/>
      <c r="AA56" s="139"/>
      <c r="AJ56" s="139"/>
      <c r="AS56" s="139"/>
    </row>
    <row r="57" spans="9:45" x14ac:dyDescent="0.25">
      <c r="I57" s="139"/>
      <c r="R57" s="139"/>
      <c r="AA57" s="139"/>
      <c r="AJ57" s="139"/>
      <c r="AS57" s="139"/>
    </row>
    <row r="58" spans="9:45" x14ac:dyDescent="0.25">
      <c r="I58" s="139"/>
      <c r="R58" s="139"/>
      <c r="AA58" s="139"/>
      <c r="AJ58" s="139"/>
      <c r="AS58" s="139"/>
    </row>
    <row r="59" spans="9:45" x14ac:dyDescent="0.25">
      <c r="I59" s="139"/>
      <c r="R59" s="139"/>
      <c r="AA59" s="139"/>
      <c r="AJ59" s="139"/>
      <c r="AS59" s="139"/>
    </row>
    <row r="60" spans="9:45" x14ac:dyDescent="0.25">
      <c r="I60" s="139"/>
      <c r="R60" s="139"/>
      <c r="AA60" s="139"/>
      <c r="AJ60" s="139"/>
      <c r="AS60" s="139"/>
    </row>
    <row r="61" spans="9:45" x14ac:dyDescent="0.25">
      <c r="I61" s="139"/>
      <c r="R61" s="139"/>
      <c r="AA61" s="139"/>
      <c r="AJ61" s="139"/>
      <c r="AS61" s="139"/>
    </row>
    <row r="62" spans="9:45" x14ac:dyDescent="0.25">
      <c r="I62" s="139"/>
      <c r="R62" s="139"/>
      <c r="AA62" s="139"/>
      <c r="AJ62" s="139"/>
      <c r="AS62" s="139"/>
    </row>
    <row r="63" spans="9:45" x14ac:dyDescent="0.25">
      <c r="I63" s="139"/>
      <c r="R63" s="139"/>
      <c r="AA63" s="139"/>
      <c r="AJ63" s="139"/>
      <c r="AS63" s="139"/>
    </row>
    <row r="64" spans="9:45" x14ac:dyDescent="0.25">
      <c r="I64" s="139"/>
      <c r="R64" s="139"/>
      <c r="AA64" s="139"/>
      <c r="AJ64" s="139"/>
      <c r="AS64" s="139"/>
    </row>
    <row r="65" spans="9:45" x14ac:dyDescent="0.25">
      <c r="I65" s="139"/>
      <c r="R65" s="139"/>
      <c r="AA65" s="139"/>
      <c r="AJ65" s="139"/>
      <c r="AS65" s="139"/>
    </row>
    <row r="66" spans="9:45" x14ac:dyDescent="0.25">
      <c r="I66" s="139"/>
      <c r="R66" s="139"/>
      <c r="AA66" s="139"/>
      <c r="AJ66" s="139"/>
      <c r="AS66" s="139"/>
    </row>
    <row r="67" spans="9:45" x14ac:dyDescent="0.25">
      <c r="I67" s="139"/>
      <c r="R67" s="139"/>
      <c r="AA67" s="139"/>
      <c r="AJ67" s="139"/>
      <c r="AS67" s="139"/>
    </row>
    <row r="68" spans="9:45" x14ac:dyDescent="0.25">
      <c r="I68" s="139"/>
      <c r="R68" s="139"/>
      <c r="AA68" s="139"/>
      <c r="AJ68" s="139"/>
      <c r="AS68" s="139"/>
    </row>
    <row r="69" spans="9:45" x14ac:dyDescent="0.25">
      <c r="I69" s="139"/>
      <c r="R69" s="139"/>
      <c r="AA69" s="139"/>
      <c r="AJ69" s="139"/>
      <c r="AS69" s="139"/>
    </row>
    <row r="70" spans="9:45" x14ac:dyDescent="0.25">
      <c r="I70" s="139"/>
      <c r="R70" s="139"/>
      <c r="AA70" s="139"/>
      <c r="AJ70" s="139"/>
      <c r="AS70" s="139"/>
    </row>
    <row r="71" spans="9:45" x14ac:dyDescent="0.25">
      <c r="I71" s="139"/>
      <c r="R71" s="139"/>
      <c r="AA71" s="139"/>
      <c r="AJ71" s="139"/>
      <c r="AS71" s="139"/>
    </row>
    <row r="72" spans="9:45" x14ac:dyDescent="0.25">
      <c r="I72" s="139"/>
      <c r="R72" s="139"/>
      <c r="AA72" s="139"/>
      <c r="AJ72" s="139"/>
      <c r="AS72" s="139"/>
    </row>
    <row r="73" spans="9:45" x14ac:dyDescent="0.25">
      <c r="I73" s="139"/>
      <c r="R73" s="139"/>
      <c r="AA73" s="139"/>
      <c r="AJ73" s="139"/>
      <c r="AS73" s="139"/>
    </row>
    <row r="74" spans="9:45" x14ac:dyDescent="0.25">
      <c r="I74" s="139"/>
      <c r="R74" s="139"/>
      <c r="AA74" s="139"/>
      <c r="AJ74" s="139"/>
      <c r="AS74" s="139"/>
    </row>
    <row r="75" spans="9:45" x14ac:dyDescent="0.25">
      <c r="I75" s="139"/>
      <c r="R75" s="139"/>
      <c r="AA75" s="139"/>
      <c r="AJ75" s="139"/>
      <c r="AS75" s="139"/>
    </row>
    <row r="76" spans="9:45" x14ac:dyDescent="0.25">
      <c r="I76" s="139"/>
      <c r="R76" s="139"/>
      <c r="AA76" s="139"/>
      <c r="AJ76" s="139"/>
      <c r="AS76" s="139"/>
    </row>
    <row r="77" spans="9:45" x14ac:dyDescent="0.25">
      <c r="I77" s="139"/>
      <c r="R77" s="139"/>
      <c r="AA77" s="139"/>
      <c r="AJ77" s="139"/>
      <c r="AS77" s="139"/>
    </row>
    <row r="78" spans="9:45" x14ac:dyDescent="0.25">
      <c r="I78" s="139"/>
      <c r="R78" s="139"/>
      <c r="AA78" s="139"/>
      <c r="AJ78" s="139"/>
      <c r="AS78" s="139"/>
    </row>
    <row r="79" spans="9:45" x14ac:dyDescent="0.25">
      <c r="I79" s="139"/>
      <c r="R79" s="139"/>
      <c r="AA79" s="139"/>
      <c r="AJ79" s="139"/>
      <c r="AS79" s="139"/>
    </row>
    <row r="80" spans="9:45" x14ac:dyDescent="0.25">
      <c r="I80" s="139"/>
      <c r="R80" s="139"/>
      <c r="AA80" s="139"/>
      <c r="AJ80" s="139"/>
      <c r="AS80" s="139"/>
    </row>
    <row r="81" spans="9:45" x14ac:dyDescent="0.25">
      <c r="I81" s="139"/>
      <c r="R81" s="139"/>
      <c r="AA81" s="139"/>
      <c r="AJ81" s="139"/>
      <c r="AS81" s="139"/>
    </row>
    <row r="82" spans="9:45" x14ac:dyDescent="0.25">
      <c r="I82" s="139"/>
      <c r="R82" s="139"/>
      <c r="AA82" s="139"/>
      <c r="AJ82" s="139"/>
      <c r="AS82" s="139"/>
    </row>
    <row r="83" spans="9:45" x14ac:dyDescent="0.25">
      <c r="I83" s="139"/>
      <c r="R83" s="139"/>
      <c r="AA83" s="139"/>
      <c r="AJ83" s="139"/>
      <c r="AS83" s="139"/>
    </row>
    <row r="84" spans="9:45" x14ac:dyDescent="0.25">
      <c r="I84" s="139"/>
      <c r="R84" s="139"/>
      <c r="AA84" s="139"/>
      <c r="AJ84" s="139"/>
      <c r="AS84" s="139"/>
    </row>
    <row r="85" spans="9:45" x14ac:dyDescent="0.25">
      <c r="I85" s="139"/>
      <c r="R85" s="139"/>
      <c r="AA85" s="139"/>
      <c r="AJ85" s="139"/>
      <c r="AS85" s="139"/>
    </row>
    <row r="86" spans="9:45" x14ac:dyDescent="0.25">
      <c r="I86" s="139"/>
      <c r="R86" s="139"/>
      <c r="AA86" s="139"/>
      <c r="AJ86" s="139"/>
      <c r="AS86" s="139"/>
    </row>
    <row r="87" spans="9:45" x14ac:dyDescent="0.25">
      <c r="I87" s="139"/>
      <c r="R87" s="139"/>
      <c r="AA87" s="139"/>
      <c r="AJ87" s="139"/>
      <c r="AS87" s="139"/>
    </row>
    <row r="88" spans="9:45" x14ac:dyDescent="0.25">
      <c r="I88" s="139"/>
      <c r="R88" s="139"/>
      <c r="AA88" s="139"/>
      <c r="AJ88" s="139"/>
      <c r="AS88" s="139"/>
    </row>
    <row r="89" spans="9:45" x14ac:dyDescent="0.25">
      <c r="I89" s="139"/>
      <c r="R89" s="139"/>
      <c r="AA89" s="139"/>
      <c r="AJ89" s="139"/>
      <c r="AS89" s="139"/>
    </row>
    <row r="90" spans="9:45" x14ac:dyDescent="0.25">
      <c r="I90" s="139"/>
      <c r="R90" s="139"/>
      <c r="AA90" s="139"/>
      <c r="AJ90" s="139"/>
      <c r="AS90" s="139"/>
    </row>
    <row r="91" spans="9:45" x14ac:dyDescent="0.25">
      <c r="I91" s="139"/>
      <c r="R91" s="139"/>
      <c r="AA91" s="139"/>
      <c r="AJ91" s="139"/>
      <c r="AS91" s="139"/>
    </row>
    <row r="92" spans="9:45" x14ac:dyDescent="0.25">
      <c r="I92" s="139"/>
      <c r="R92" s="139"/>
      <c r="AA92" s="139"/>
      <c r="AJ92" s="139"/>
      <c r="AS92" s="139"/>
    </row>
    <row r="93" spans="9:45" x14ac:dyDescent="0.25">
      <c r="I93" s="139"/>
      <c r="R93" s="139"/>
      <c r="AA93" s="139"/>
      <c r="AJ93" s="139"/>
      <c r="AS93" s="139"/>
    </row>
    <row r="94" spans="9:45" x14ac:dyDescent="0.25">
      <c r="I94" s="139"/>
      <c r="R94" s="139"/>
      <c r="AA94" s="139"/>
      <c r="AJ94" s="139"/>
      <c r="AS94" s="139"/>
    </row>
    <row r="95" spans="9:45" x14ac:dyDescent="0.25">
      <c r="I95" s="139"/>
      <c r="R95" s="139"/>
      <c r="AA95" s="139"/>
      <c r="AJ95" s="139"/>
      <c r="AS95" s="139"/>
    </row>
    <row r="96" spans="9:45" x14ac:dyDescent="0.25">
      <c r="I96" s="139"/>
      <c r="R96" s="139"/>
      <c r="AA96" s="139"/>
      <c r="AJ96" s="139"/>
      <c r="AS96" s="139"/>
    </row>
    <row r="97" spans="9:45" x14ac:dyDescent="0.25">
      <c r="I97" s="139"/>
      <c r="R97" s="139"/>
      <c r="AA97" s="139"/>
      <c r="AJ97" s="139"/>
      <c r="AS97" s="139"/>
    </row>
    <row r="98" spans="9:45" x14ac:dyDescent="0.25">
      <c r="I98" s="139"/>
      <c r="R98" s="139"/>
      <c r="AA98" s="139"/>
      <c r="AJ98" s="139"/>
      <c r="AS98" s="139"/>
    </row>
    <row r="99" spans="9:45" x14ac:dyDescent="0.25">
      <c r="I99" s="139"/>
      <c r="R99" s="139"/>
      <c r="AA99" s="139"/>
      <c r="AJ99" s="139"/>
      <c r="AS99" s="139"/>
    </row>
    <row r="100" spans="9:45" x14ac:dyDescent="0.25">
      <c r="I100" s="139"/>
      <c r="R100" s="139"/>
      <c r="AA100" s="139"/>
      <c r="AJ100" s="139"/>
      <c r="AS100" s="139"/>
    </row>
    <row r="101" spans="9:45" x14ac:dyDescent="0.25">
      <c r="I101" s="139"/>
      <c r="R101" s="139"/>
      <c r="AA101" s="139"/>
      <c r="AJ101" s="139"/>
      <c r="AS101" s="139"/>
    </row>
    <row r="102" spans="9:45" x14ac:dyDescent="0.25">
      <c r="I102" s="139"/>
      <c r="R102" s="139"/>
      <c r="AA102" s="139"/>
      <c r="AJ102" s="139"/>
      <c r="AS102" s="139"/>
    </row>
    <row r="103" spans="9:45" x14ac:dyDescent="0.25">
      <c r="I103" s="139"/>
      <c r="R103" s="139"/>
      <c r="AA103" s="139"/>
      <c r="AJ103" s="139"/>
      <c r="AS103" s="139"/>
    </row>
    <row r="104" spans="9:45" x14ac:dyDescent="0.25">
      <c r="I104" s="139"/>
      <c r="R104" s="139"/>
      <c r="AA104" s="139"/>
      <c r="AJ104" s="139"/>
      <c r="AS104" s="139"/>
    </row>
    <row r="105" spans="9:45" x14ac:dyDescent="0.25">
      <c r="I105" s="139"/>
      <c r="R105" s="139"/>
      <c r="AA105" s="139"/>
      <c r="AJ105" s="139"/>
      <c r="AS105" s="139"/>
    </row>
    <row r="106" spans="9:45" x14ac:dyDescent="0.25">
      <c r="I106" s="139"/>
      <c r="R106" s="139"/>
      <c r="AA106" s="139"/>
      <c r="AJ106" s="139"/>
      <c r="AS106" s="139"/>
    </row>
    <row r="107" spans="9:45" x14ac:dyDescent="0.25">
      <c r="I107" s="139"/>
      <c r="R107" s="139"/>
      <c r="AA107" s="139"/>
      <c r="AJ107" s="139"/>
      <c r="AS107" s="139"/>
    </row>
    <row r="108" spans="9:45" x14ac:dyDescent="0.25">
      <c r="I108" s="139"/>
      <c r="R108" s="139"/>
      <c r="AA108" s="139"/>
      <c r="AJ108" s="139"/>
      <c r="AS108" s="139"/>
    </row>
    <row r="109" spans="9:45" x14ac:dyDescent="0.25">
      <c r="I109" s="139"/>
      <c r="R109" s="139"/>
      <c r="AA109" s="139"/>
      <c r="AJ109" s="139"/>
      <c r="AS109" s="139"/>
    </row>
    <row r="110" spans="9:45" x14ac:dyDescent="0.25">
      <c r="I110" s="139"/>
      <c r="R110" s="139"/>
      <c r="AA110" s="139"/>
      <c r="AJ110" s="139"/>
      <c r="AS110" s="139"/>
    </row>
    <row r="111" spans="9:45" x14ac:dyDescent="0.25">
      <c r="I111" s="139"/>
      <c r="R111" s="139"/>
      <c r="AA111" s="139"/>
      <c r="AJ111" s="139"/>
      <c r="AS111" s="139"/>
    </row>
    <row r="112" spans="9:45" x14ac:dyDescent="0.25">
      <c r="I112" s="139"/>
      <c r="R112" s="139"/>
      <c r="AA112" s="139"/>
      <c r="AJ112" s="139"/>
      <c r="AS112" s="139"/>
    </row>
    <row r="113" spans="9:45" x14ac:dyDescent="0.25">
      <c r="I113" s="139"/>
      <c r="R113" s="139"/>
      <c r="AA113" s="139"/>
      <c r="AJ113" s="139"/>
      <c r="AS113" s="139"/>
    </row>
    <row r="114" spans="9:45" x14ac:dyDescent="0.25">
      <c r="I114" s="139"/>
      <c r="R114" s="139"/>
      <c r="AA114" s="139"/>
      <c r="AJ114" s="139"/>
      <c r="AS114" s="139"/>
    </row>
    <row r="115" spans="9:45" x14ac:dyDescent="0.25">
      <c r="I115" s="139"/>
      <c r="R115" s="139"/>
      <c r="AA115" s="139"/>
      <c r="AJ115" s="139"/>
      <c r="AS115" s="139"/>
    </row>
    <row r="116" spans="9:45" x14ac:dyDescent="0.25">
      <c r="I116" s="139"/>
      <c r="R116" s="139"/>
      <c r="AA116" s="139"/>
      <c r="AJ116" s="139"/>
      <c r="AS116" s="139"/>
    </row>
    <row r="117" spans="9:45" x14ac:dyDescent="0.25">
      <c r="I117" s="139"/>
      <c r="R117" s="139"/>
      <c r="AA117" s="139"/>
      <c r="AJ117" s="139"/>
      <c r="AS117" s="139"/>
    </row>
    <row r="118" spans="9:45" x14ac:dyDescent="0.25">
      <c r="I118" s="139"/>
      <c r="R118" s="139"/>
      <c r="AA118" s="139"/>
      <c r="AJ118" s="139"/>
      <c r="AS118" s="139"/>
    </row>
    <row r="119" spans="9:45" x14ac:dyDescent="0.25">
      <c r="I119" s="139"/>
      <c r="R119" s="139"/>
      <c r="AA119" s="139"/>
      <c r="AJ119" s="139"/>
      <c r="AS119" s="139"/>
    </row>
    <row r="120" spans="9:45" x14ac:dyDescent="0.25">
      <c r="I120" s="139"/>
      <c r="R120" s="139"/>
      <c r="AA120" s="139"/>
      <c r="AJ120" s="139"/>
      <c r="AS120" s="139"/>
    </row>
    <row r="121" spans="9:45" x14ac:dyDescent="0.25">
      <c r="I121" s="139"/>
      <c r="R121" s="139"/>
      <c r="AA121" s="139"/>
      <c r="AJ121" s="139"/>
      <c r="AS121" s="139"/>
    </row>
    <row r="122" spans="9:45" x14ac:dyDescent="0.25">
      <c r="I122" s="139"/>
      <c r="R122" s="139"/>
      <c r="AA122" s="139"/>
      <c r="AJ122" s="139"/>
      <c r="AS122" s="139"/>
    </row>
    <row r="123" spans="9:45" x14ac:dyDescent="0.25">
      <c r="I123" s="139"/>
      <c r="R123" s="139"/>
      <c r="AA123" s="139"/>
      <c r="AJ123" s="139"/>
      <c r="AS123" s="139"/>
    </row>
    <row r="124" spans="9:45" x14ac:dyDescent="0.25">
      <c r="I124" s="139"/>
      <c r="R124" s="139"/>
      <c r="AA124" s="139"/>
      <c r="AJ124" s="139"/>
      <c r="AS124" s="139"/>
    </row>
  </sheetData>
  <mergeCells count="7">
    <mergeCell ref="A1:D2"/>
    <mergeCell ref="AK3:AR3"/>
    <mergeCell ref="AT3:BA3"/>
    <mergeCell ref="S3:Z3"/>
    <mergeCell ref="AB3:AI3"/>
    <mergeCell ref="B3:H3"/>
    <mergeCell ref="K3:Q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9"/>
  <sheetViews>
    <sheetView topLeftCell="G1" workbookViewId="0">
      <selection activeCell="N18" sqref="N18:Q29"/>
    </sheetView>
  </sheetViews>
  <sheetFormatPr defaultRowHeight="15" x14ac:dyDescent="0.25"/>
  <cols>
    <col min="2" max="2" width="13.28515625" bestFit="1" customWidth="1"/>
    <col min="4" max="11" width="9.140625" customWidth="1"/>
    <col min="12" max="12" width="5.28515625" customWidth="1"/>
    <col min="21" max="21" width="6.28515625" customWidth="1"/>
  </cols>
  <sheetData>
    <row r="1" spans="1:20" x14ac:dyDescent="0.25">
      <c r="A1" t="s">
        <v>91</v>
      </c>
      <c r="B1" t="s">
        <v>92</v>
      </c>
      <c r="D1" s="170" t="s">
        <v>74</v>
      </c>
      <c r="E1" s="170"/>
      <c r="F1" s="170"/>
      <c r="G1" s="170"/>
      <c r="H1" s="170"/>
      <c r="I1" s="170"/>
      <c r="J1" s="170"/>
      <c r="K1" s="170"/>
      <c r="M1" s="170" t="s">
        <v>89</v>
      </c>
      <c r="N1" s="170"/>
      <c r="O1" s="170"/>
      <c r="P1" s="170"/>
      <c r="Q1" s="170"/>
      <c r="R1" s="170"/>
      <c r="S1" s="170"/>
      <c r="T1" s="170"/>
    </row>
    <row r="2" spans="1:20" x14ac:dyDescent="0.25">
      <c r="A2" t="s">
        <v>65</v>
      </c>
      <c r="B2" t="s">
        <v>90</v>
      </c>
      <c r="D2" t="s">
        <v>69</v>
      </c>
      <c r="E2" s="134" t="s">
        <v>65</v>
      </c>
      <c r="F2" s="134" t="s">
        <v>64</v>
      </c>
      <c r="G2" s="134" t="s">
        <v>63</v>
      </c>
      <c r="H2" s="134" t="s">
        <v>62</v>
      </c>
      <c r="I2" s="134" t="s">
        <v>67</v>
      </c>
      <c r="J2" s="134" t="s">
        <v>55</v>
      </c>
      <c r="K2" s="134" t="s">
        <v>66</v>
      </c>
      <c r="M2" t="s">
        <v>69</v>
      </c>
      <c r="N2" s="134" t="s">
        <v>65</v>
      </c>
      <c r="O2" s="134" t="s">
        <v>64</v>
      </c>
      <c r="P2" s="134" t="s">
        <v>63</v>
      </c>
      <c r="Q2" s="134" t="s">
        <v>62</v>
      </c>
      <c r="R2" s="134" t="s">
        <v>67</v>
      </c>
      <c r="S2" s="134" t="s">
        <v>55</v>
      </c>
      <c r="T2" s="134" t="s">
        <v>66</v>
      </c>
    </row>
    <row r="3" spans="1:20" x14ac:dyDescent="0.25">
      <c r="A3" t="s">
        <v>64</v>
      </c>
      <c r="B3" t="s">
        <v>93</v>
      </c>
      <c r="D3" s="135">
        <v>1</v>
      </c>
      <c r="E3">
        <v>1057</v>
      </c>
      <c r="F3">
        <v>914</v>
      </c>
      <c r="G3">
        <v>694</v>
      </c>
      <c r="H3">
        <v>799</v>
      </c>
      <c r="I3">
        <v>921</v>
      </c>
      <c r="J3">
        <v>999</v>
      </c>
      <c r="K3">
        <v>1240</v>
      </c>
      <c r="M3" s="135">
        <v>1</v>
      </c>
      <c r="N3">
        <v>1030.7</v>
      </c>
      <c r="O3">
        <v>889.7</v>
      </c>
      <c r="P3">
        <v>689.8</v>
      </c>
      <c r="Q3">
        <v>770.3</v>
      </c>
      <c r="R3">
        <v>934.6</v>
      </c>
      <c r="S3">
        <v>937.9</v>
      </c>
      <c r="T3">
        <v>1122.2</v>
      </c>
    </row>
    <row r="4" spans="1:20" x14ac:dyDescent="0.25">
      <c r="A4" t="s">
        <v>63</v>
      </c>
      <c r="B4" t="s">
        <v>94</v>
      </c>
      <c r="D4" s="135">
        <v>2</v>
      </c>
      <c r="E4">
        <v>809</v>
      </c>
      <c r="F4">
        <v>725</v>
      </c>
      <c r="G4">
        <v>599</v>
      </c>
      <c r="H4">
        <v>680</v>
      </c>
      <c r="I4">
        <v>742</v>
      </c>
      <c r="J4">
        <v>834</v>
      </c>
      <c r="K4">
        <v>995</v>
      </c>
      <c r="M4" s="135">
        <v>2</v>
      </c>
      <c r="N4">
        <v>793.8</v>
      </c>
      <c r="O4">
        <v>708.2</v>
      </c>
      <c r="P4">
        <v>599.20000000000005</v>
      </c>
      <c r="Q4">
        <v>652.4</v>
      </c>
      <c r="R4">
        <v>755.9</v>
      </c>
      <c r="S4">
        <v>793.7</v>
      </c>
      <c r="T4">
        <v>880.6</v>
      </c>
    </row>
    <row r="5" spans="1:20" x14ac:dyDescent="0.25">
      <c r="A5" t="s">
        <v>62</v>
      </c>
      <c r="B5" t="s">
        <v>95</v>
      </c>
      <c r="D5" s="135">
        <v>3</v>
      </c>
      <c r="E5">
        <v>676</v>
      </c>
      <c r="F5">
        <v>580</v>
      </c>
      <c r="G5">
        <v>589</v>
      </c>
      <c r="H5">
        <v>644</v>
      </c>
      <c r="I5">
        <v>617</v>
      </c>
      <c r="J5">
        <v>777</v>
      </c>
      <c r="K5">
        <v>849</v>
      </c>
      <c r="M5" s="135">
        <v>3</v>
      </c>
      <c r="N5">
        <v>669.7</v>
      </c>
      <c r="O5">
        <v>564.4</v>
      </c>
      <c r="P5">
        <v>596.79999999999995</v>
      </c>
      <c r="Q5">
        <v>615.4</v>
      </c>
      <c r="R5">
        <v>640.20000000000005</v>
      </c>
      <c r="S5">
        <v>734.8</v>
      </c>
      <c r="T5">
        <v>750.3</v>
      </c>
    </row>
    <row r="6" spans="1:20" x14ac:dyDescent="0.25">
      <c r="A6" t="s">
        <v>67</v>
      </c>
      <c r="B6" t="s">
        <v>96</v>
      </c>
      <c r="D6" s="135">
        <v>4</v>
      </c>
      <c r="E6">
        <v>477</v>
      </c>
      <c r="F6">
        <v>384</v>
      </c>
      <c r="G6">
        <v>488</v>
      </c>
      <c r="H6">
        <v>498</v>
      </c>
      <c r="I6">
        <v>432</v>
      </c>
      <c r="J6">
        <v>620</v>
      </c>
      <c r="K6">
        <v>646</v>
      </c>
      <c r="M6" s="135">
        <v>4</v>
      </c>
      <c r="N6">
        <v>452.4</v>
      </c>
      <c r="O6">
        <v>376.4</v>
      </c>
      <c r="P6">
        <v>487.7</v>
      </c>
      <c r="Q6">
        <v>460.5</v>
      </c>
      <c r="R6">
        <v>449.3</v>
      </c>
      <c r="S6">
        <v>586.6</v>
      </c>
      <c r="T6">
        <v>574.5</v>
      </c>
    </row>
    <row r="7" spans="1:20" x14ac:dyDescent="0.25">
      <c r="A7" t="s">
        <v>55</v>
      </c>
      <c r="B7" t="s">
        <v>97</v>
      </c>
      <c r="D7" s="135">
        <v>5</v>
      </c>
      <c r="E7">
        <v>261</v>
      </c>
      <c r="F7">
        <v>208</v>
      </c>
      <c r="G7">
        <v>374</v>
      </c>
      <c r="H7">
        <v>345</v>
      </c>
      <c r="I7">
        <v>246</v>
      </c>
      <c r="J7">
        <v>427</v>
      </c>
      <c r="K7">
        <v>435</v>
      </c>
      <c r="M7" s="135">
        <v>5</v>
      </c>
      <c r="N7">
        <v>219.4</v>
      </c>
      <c r="O7">
        <v>181.6</v>
      </c>
      <c r="P7">
        <v>362.5</v>
      </c>
      <c r="Q7">
        <v>296.8</v>
      </c>
      <c r="R7">
        <v>238.1</v>
      </c>
      <c r="S7">
        <v>365.2</v>
      </c>
      <c r="T7">
        <v>340.1</v>
      </c>
    </row>
    <row r="8" spans="1:20" x14ac:dyDescent="0.25">
      <c r="A8" t="s">
        <v>66</v>
      </c>
      <c r="B8" t="s">
        <v>98</v>
      </c>
      <c r="D8" s="135">
        <v>6</v>
      </c>
      <c r="E8">
        <v>98</v>
      </c>
      <c r="F8">
        <v>62</v>
      </c>
      <c r="G8">
        <v>247</v>
      </c>
      <c r="H8">
        <v>200</v>
      </c>
      <c r="I8">
        <v>83</v>
      </c>
      <c r="J8">
        <v>217</v>
      </c>
      <c r="K8">
        <v>225</v>
      </c>
      <c r="M8" s="135">
        <v>6</v>
      </c>
      <c r="N8">
        <v>82</v>
      </c>
      <c r="O8">
        <v>54</v>
      </c>
      <c r="P8">
        <v>239</v>
      </c>
      <c r="Q8">
        <v>164</v>
      </c>
      <c r="R8">
        <v>86.5</v>
      </c>
      <c r="S8">
        <v>182.6</v>
      </c>
      <c r="T8">
        <v>162.30000000000001</v>
      </c>
    </row>
    <row r="9" spans="1:20" x14ac:dyDescent="0.25">
      <c r="D9" s="135">
        <v>7</v>
      </c>
      <c r="E9">
        <v>19</v>
      </c>
      <c r="F9">
        <v>2</v>
      </c>
      <c r="G9">
        <v>165</v>
      </c>
      <c r="H9">
        <v>101</v>
      </c>
      <c r="I9">
        <v>7</v>
      </c>
      <c r="J9">
        <v>68</v>
      </c>
      <c r="K9">
        <v>67</v>
      </c>
      <c r="M9" s="135">
        <v>7</v>
      </c>
      <c r="N9">
        <v>13.6</v>
      </c>
      <c r="O9">
        <v>3.2</v>
      </c>
      <c r="P9">
        <v>150.4</v>
      </c>
      <c r="Q9">
        <v>67</v>
      </c>
      <c r="R9">
        <v>8.6999999999999993</v>
      </c>
      <c r="S9">
        <v>43.7</v>
      </c>
      <c r="T9">
        <v>31.6</v>
      </c>
    </row>
    <row r="10" spans="1:20" x14ac:dyDescent="0.25">
      <c r="D10" s="135">
        <v>8</v>
      </c>
      <c r="E10">
        <v>28</v>
      </c>
      <c r="F10">
        <v>4</v>
      </c>
      <c r="G10">
        <v>153</v>
      </c>
      <c r="H10">
        <v>95</v>
      </c>
      <c r="I10">
        <v>8</v>
      </c>
      <c r="J10">
        <v>81</v>
      </c>
      <c r="K10">
        <v>80</v>
      </c>
      <c r="M10" s="135">
        <v>8</v>
      </c>
      <c r="N10">
        <v>19.399999999999999</v>
      </c>
      <c r="O10">
        <v>5.2</v>
      </c>
      <c r="P10">
        <v>132.1</v>
      </c>
      <c r="Q10">
        <v>64.8</v>
      </c>
      <c r="R10">
        <v>12.1</v>
      </c>
      <c r="S10">
        <v>52.7</v>
      </c>
      <c r="T10">
        <v>40</v>
      </c>
    </row>
    <row r="11" spans="1:20" x14ac:dyDescent="0.25">
      <c r="D11" s="135">
        <v>9</v>
      </c>
      <c r="E11">
        <v>160</v>
      </c>
      <c r="F11">
        <v>86</v>
      </c>
      <c r="G11">
        <v>196</v>
      </c>
      <c r="H11">
        <v>235</v>
      </c>
      <c r="I11">
        <v>112</v>
      </c>
      <c r="J11">
        <v>250</v>
      </c>
      <c r="K11">
        <v>290</v>
      </c>
      <c r="M11" s="135">
        <v>9</v>
      </c>
      <c r="N11">
        <v>131.30000000000001</v>
      </c>
      <c r="O11">
        <v>67.900000000000006</v>
      </c>
      <c r="P11">
        <v>184.5</v>
      </c>
      <c r="Q11">
        <v>189</v>
      </c>
      <c r="R11">
        <v>107</v>
      </c>
      <c r="S11">
        <v>192.3</v>
      </c>
      <c r="T11">
        <v>203.3</v>
      </c>
    </row>
    <row r="12" spans="1:20" x14ac:dyDescent="0.25">
      <c r="D12" s="135">
        <v>10</v>
      </c>
      <c r="E12">
        <v>496</v>
      </c>
      <c r="F12">
        <v>367</v>
      </c>
      <c r="G12">
        <v>395</v>
      </c>
      <c r="H12">
        <v>471</v>
      </c>
      <c r="I12">
        <v>407</v>
      </c>
      <c r="J12">
        <v>547</v>
      </c>
      <c r="K12">
        <v>637</v>
      </c>
      <c r="M12" s="135">
        <v>10</v>
      </c>
      <c r="N12">
        <v>470.6</v>
      </c>
      <c r="O12">
        <v>357.9</v>
      </c>
      <c r="P12">
        <v>387.8</v>
      </c>
      <c r="Q12">
        <v>432.5</v>
      </c>
      <c r="R12">
        <v>422.7</v>
      </c>
      <c r="S12">
        <v>508.9</v>
      </c>
      <c r="T12">
        <v>556.6</v>
      </c>
    </row>
    <row r="13" spans="1:20" x14ac:dyDescent="0.25">
      <c r="D13" s="135">
        <v>11</v>
      </c>
      <c r="E13">
        <v>830</v>
      </c>
      <c r="F13">
        <v>694</v>
      </c>
      <c r="G13">
        <v>578</v>
      </c>
      <c r="H13">
        <v>654</v>
      </c>
      <c r="I13">
        <v>710</v>
      </c>
      <c r="J13">
        <v>829</v>
      </c>
      <c r="K13">
        <v>958</v>
      </c>
      <c r="M13" s="135">
        <v>11</v>
      </c>
      <c r="N13">
        <v>808.5</v>
      </c>
      <c r="O13">
        <v>678.2</v>
      </c>
      <c r="P13">
        <v>571.5</v>
      </c>
      <c r="Q13">
        <v>616.5</v>
      </c>
      <c r="R13">
        <v>729.1</v>
      </c>
      <c r="S13">
        <v>775.5</v>
      </c>
      <c r="T13">
        <v>864</v>
      </c>
    </row>
    <row r="14" spans="1:20" x14ac:dyDescent="0.25">
      <c r="D14" s="135">
        <v>12</v>
      </c>
      <c r="E14">
        <v>1128</v>
      </c>
      <c r="F14">
        <v>975</v>
      </c>
      <c r="G14">
        <v>730</v>
      </c>
      <c r="H14">
        <v>827</v>
      </c>
      <c r="I14">
        <v>986</v>
      </c>
      <c r="J14">
        <v>1068</v>
      </c>
      <c r="K14">
        <v>1246</v>
      </c>
      <c r="M14" s="135">
        <v>12</v>
      </c>
      <c r="N14">
        <v>1064.7</v>
      </c>
      <c r="O14">
        <v>911.1</v>
      </c>
      <c r="P14">
        <v>713</v>
      </c>
      <c r="Q14">
        <v>781.1</v>
      </c>
      <c r="R14">
        <v>956.2</v>
      </c>
      <c r="S14">
        <v>997.9</v>
      </c>
      <c r="T14">
        <v>1129.9000000000001</v>
      </c>
    </row>
    <row r="17" spans="4:20" x14ac:dyDescent="0.25">
      <c r="D17" t="s">
        <v>68</v>
      </c>
      <c r="E17" s="134" t="s">
        <v>65</v>
      </c>
      <c r="F17" s="134" t="s">
        <v>64</v>
      </c>
      <c r="G17" s="134" t="s">
        <v>63</v>
      </c>
      <c r="H17" s="134" t="s">
        <v>62</v>
      </c>
      <c r="I17" s="134" t="s">
        <v>67</v>
      </c>
      <c r="J17" s="134" t="s">
        <v>55</v>
      </c>
      <c r="K17" s="134" t="s">
        <v>66</v>
      </c>
      <c r="M17" t="s">
        <v>68</v>
      </c>
      <c r="N17" s="134" t="s">
        <v>65</v>
      </c>
      <c r="O17" s="134" t="s">
        <v>64</v>
      </c>
      <c r="P17" s="134" t="s">
        <v>63</v>
      </c>
      <c r="Q17" s="134" t="s">
        <v>62</v>
      </c>
      <c r="R17" s="134" t="s">
        <v>67</v>
      </c>
      <c r="S17" s="134" t="s">
        <v>55</v>
      </c>
      <c r="T17" s="134" t="s">
        <v>66</v>
      </c>
    </row>
    <row r="18" spans="4:20" x14ac:dyDescent="0.25">
      <c r="D18" s="135">
        <v>1</v>
      </c>
      <c r="E18">
        <v>900</v>
      </c>
      <c r="F18">
        <v>760</v>
      </c>
      <c r="G18">
        <v>589</v>
      </c>
      <c r="H18">
        <v>645</v>
      </c>
      <c r="I18">
        <v>766</v>
      </c>
      <c r="J18">
        <v>845</v>
      </c>
      <c r="K18">
        <v>1085</v>
      </c>
      <c r="M18" s="135">
        <v>1</v>
      </c>
      <c r="N18">
        <v>875.7</v>
      </c>
      <c r="O18">
        <v>734.8</v>
      </c>
      <c r="P18">
        <v>534.79999999999995</v>
      </c>
      <c r="Q18">
        <v>615.29999999999995</v>
      </c>
      <c r="R18">
        <v>779.6</v>
      </c>
      <c r="S18">
        <v>782.9</v>
      </c>
      <c r="T18">
        <v>967.1</v>
      </c>
    </row>
    <row r="19" spans="4:20" x14ac:dyDescent="0.25">
      <c r="D19" s="135">
        <v>2</v>
      </c>
      <c r="E19">
        <v>669</v>
      </c>
      <c r="F19">
        <v>585</v>
      </c>
      <c r="G19">
        <v>501</v>
      </c>
      <c r="H19">
        <v>539</v>
      </c>
      <c r="I19">
        <v>602</v>
      </c>
      <c r="J19">
        <v>694</v>
      </c>
      <c r="K19">
        <v>855</v>
      </c>
      <c r="M19" s="135">
        <v>2</v>
      </c>
      <c r="N19">
        <v>653.79999999999995</v>
      </c>
      <c r="O19">
        <v>568.5</v>
      </c>
      <c r="P19">
        <v>459.2</v>
      </c>
      <c r="Q19">
        <v>512.4</v>
      </c>
      <c r="R19">
        <v>616</v>
      </c>
      <c r="S19">
        <v>653.70000000000005</v>
      </c>
      <c r="T19">
        <v>740.5</v>
      </c>
    </row>
    <row r="20" spans="4:20" x14ac:dyDescent="0.25">
      <c r="D20" s="135">
        <v>3</v>
      </c>
      <c r="E20">
        <v>523</v>
      </c>
      <c r="F20">
        <v>426</v>
      </c>
      <c r="G20">
        <v>439</v>
      </c>
      <c r="H20">
        <v>488</v>
      </c>
      <c r="I20">
        <v>462</v>
      </c>
      <c r="J20">
        <v>622</v>
      </c>
      <c r="K20">
        <v>694</v>
      </c>
      <c r="M20" s="135">
        <v>3</v>
      </c>
      <c r="N20">
        <v>514.70000000000005</v>
      </c>
      <c r="O20">
        <v>410.3</v>
      </c>
      <c r="P20">
        <v>442</v>
      </c>
      <c r="Q20">
        <v>460.4</v>
      </c>
      <c r="R20">
        <v>485.3</v>
      </c>
      <c r="S20">
        <v>579.9</v>
      </c>
      <c r="T20">
        <v>595.5</v>
      </c>
    </row>
    <row r="21" spans="4:20" x14ac:dyDescent="0.25">
      <c r="D21" s="135">
        <v>4</v>
      </c>
      <c r="E21">
        <v>331</v>
      </c>
      <c r="F21">
        <v>243</v>
      </c>
      <c r="G21">
        <v>306</v>
      </c>
      <c r="H21">
        <v>348</v>
      </c>
      <c r="I21">
        <v>285</v>
      </c>
      <c r="J21">
        <v>471</v>
      </c>
      <c r="K21">
        <v>496</v>
      </c>
      <c r="M21" s="135">
        <v>4</v>
      </c>
      <c r="N21">
        <v>308.5</v>
      </c>
      <c r="O21">
        <v>235.9</v>
      </c>
      <c r="P21">
        <v>339.3</v>
      </c>
      <c r="Q21">
        <v>311.2</v>
      </c>
      <c r="R21">
        <v>303.7</v>
      </c>
      <c r="S21">
        <v>437.9</v>
      </c>
      <c r="T21">
        <v>425.7</v>
      </c>
    </row>
    <row r="22" spans="4:20" x14ac:dyDescent="0.25">
      <c r="D22" s="135">
        <v>5</v>
      </c>
      <c r="E22">
        <v>144</v>
      </c>
      <c r="F22">
        <v>101</v>
      </c>
      <c r="G22">
        <v>160</v>
      </c>
      <c r="H22">
        <v>197</v>
      </c>
      <c r="I22">
        <v>129</v>
      </c>
      <c r="J22">
        <v>288</v>
      </c>
      <c r="K22">
        <v>289</v>
      </c>
      <c r="M22" s="135">
        <v>5</v>
      </c>
      <c r="N22">
        <v>112.8</v>
      </c>
      <c r="O22">
        <v>83.2</v>
      </c>
      <c r="P22">
        <v>213.8</v>
      </c>
      <c r="Q22">
        <v>154</v>
      </c>
      <c r="R22">
        <v>122.4</v>
      </c>
      <c r="S22">
        <v>230.7</v>
      </c>
      <c r="T22">
        <v>207.9</v>
      </c>
    </row>
    <row r="23" spans="4:20" x14ac:dyDescent="0.25">
      <c r="D23" s="135">
        <v>6</v>
      </c>
      <c r="E23">
        <v>33</v>
      </c>
      <c r="F23">
        <v>15</v>
      </c>
      <c r="G23">
        <v>52</v>
      </c>
      <c r="H23">
        <v>75</v>
      </c>
      <c r="I23">
        <v>23</v>
      </c>
      <c r="J23">
        <v>112</v>
      </c>
      <c r="K23">
        <v>116</v>
      </c>
      <c r="M23" s="135">
        <v>6</v>
      </c>
      <c r="N23">
        <v>26.1</v>
      </c>
      <c r="O23">
        <v>13.5</v>
      </c>
      <c r="P23">
        <v>99.5</v>
      </c>
      <c r="Q23">
        <v>49.6</v>
      </c>
      <c r="R23">
        <v>24.8</v>
      </c>
      <c r="S23">
        <v>86.3</v>
      </c>
      <c r="T23">
        <v>70.7</v>
      </c>
    </row>
    <row r="24" spans="4:20" x14ac:dyDescent="0.25">
      <c r="D24" s="135">
        <v>7</v>
      </c>
      <c r="E24">
        <v>3</v>
      </c>
      <c r="F24">
        <v>1</v>
      </c>
      <c r="G24">
        <v>8</v>
      </c>
      <c r="H24">
        <v>16</v>
      </c>
      <c r="I24">
        <v>0</v>
      </c>
      <c r="J24">
        <v>20</v>
      </c>
      <c r="K24">
        <v>18</v>
      </c>
      <c r="M24" s="135">
        <v>7</v>
      </c>
      <c r="N24">
        <v>1.5</v>
      </c>
      <c r="O24">
        <v>0.3</v>
      </c>
      <c r="P24">
        <v>31.8</v>
      </c>
      <c r="Q24">
        <v>7.2</v>
      </c>
      <c r="R24">
        <v>0.8</v>
      </c>
      <c r="S24">
        <v>11.2</v>
      </c>
      <c r="T24">
        <v>6.7</v>
      </c>
    </row>
    <row r="25" spans="4:20" x14ac:dyDescent="0.25">
      <c r="D25" s="135">
        <v>8</v>
      </c>
      <c r="E25">
        <v>4</v>
      </c>
      <c r="F25">
        <v>1</v>
      </c>
      <c r="G25">
        <v>4</v>
      </c>
      <c r="H25">
        <v>14</v>
      </c>
      <c r="I25">
        <v>0</v>
      </c>
      <c r="J25">
        <v>22</v>
      </c>
      <c r="K25">
        <v>22</v>
      </c>
      <c r="M25" s="135">
        <v>8</v>
      </c>
      <c r="N25">
        <v>3.1</v>
      </c>
      <c r="O25">
        <v>0.7</v>
      </c>
      <c r="P25">
        <v>22.6</v>
      </c>
      <c r="Q25">
        <v>7.1</v>
      </c>
      <c r="R25">
        <v>1.7</v>
      </c>
      <c r="S25">
        <v>13.5</v>
      </c>
      <c r="T25">
        <v>10.8</v>
      </c>
    </row>
    <row r="26" spans="4:20" x14ac:dyDescent="0.25">
      <c r="D26" s="135">
        <v>9</v>
      </c>
      <c r="E26">
        <v>73</v>
      </c>
      <c r="F26">
        <v>30</v>
      </c>
      <c r="G26">
        <v>51</v>
      </c>
      <c r="H26">
        <v>104</v>
      </c>
      <c r="I26">
        <v>44</v>
      </c>
      <c r="J26">
        <v>141</v>
      </c>
      <c r="K26">
        <v>169</v>
      </c>
      <c r="M26" s="135">
        <v>9</v>
      </c>
      <c r="N26">
        <v>54.4</v>
      </c>
      <c r="O26">
        <v>20.2</v>
      </c>
      <c r="P26">
        <v>64.099999999999994</v>
      </c>
      <c r="Q26">
        <v>73</v>
      </c>
      <c r="R26">
        <v>39.799999999999997</v>
      </c>
      <c r="S26">
        <v>97.5</v>
      </c>
      <c r="T26">
        <v>103</v>
      </c>
    </row>
    <row r="27" spans="4:20" x14ac:dyDescent="0.25">
      <c r="D27" s="135">
        <v>10</v>
      </c>
      <c r="E27">
        <v>347</v>
      </c>
      <c r="F27">
        <v>230</v>
      </c>
      <c r="G27">
        <v>245</v>
      </c>
      <c r="H27">
        <v>319</v>
      </c>
      <c r="I27">
        <v>268</v>
      </c>
      <c r="J27">
        <v>394</v>
      </c>
      <c r="K27">
        <v>484</v>
      </c>
      <c r="M27" s="135">
        <v>10</v>
      </c>
      <c r="N27">
        <v>322.89999999999998</v>
      </c>
      <c r="O27">
        <v>221.8</v>
      </c>
      <c r="P27">
        <v>235.6</v>
      </c>
      <c r="Q27">
        <v>279.39999999999998</v>
      </c>
      <c r="R27">
        <v>279.2</v>
      </c>
      <c r="S27">
        <v>360.9</v>
      </c>
      <c r="T27">
        <v>405</v>
      </c>
    </row>
    <row r="28" spans="4:20" x14ac:dyDescent="0.25">
      <c r="D28" s="135">
        <v>11</v>
      </c>
      <c r="E28">
        <v>680</v>
      </c>
      <c r="F28">
        <v>546</v>
      </c>
      <c r="G28">
        <v>464</v>
      </c>
      <c r="H28">
        <v>504</v>
      </c>
      <c r="I28">
        <v>560</v>
      </c>
      <c r="J28">
        <v>679</v>
      </c>
      <c r="K28">
        <v>808</v>
      </c>
      <c r="M28" s="135">
        <v>11</v>
      </c>
      <c r="N28">
        <v>658.5</v>
      </c>
      <c r="O28">
        <v>529.1</v>
      </c>
      <c r="P28">
        <v>421.5</v>
      </c>
      <c r="Q28">
        <v>466.5</v>
      </c>
      <c r="R28">
        <v>579.5</v>
      </c>
      <c r="S28">
        <v>625.79999999999995</v>
      </c>
      <c r="T28">
        <v>714</v>
      </c>
    </row>
    <row r="29" spans="4:20" x14ac:dyDescent="0.25">
      <c r="D29" s="135">
        <v>12</v>
      </c>
      <c r="E29">
        <v>975</v>
      </c>
      <c r="F29">
        <v>823</v>
      </c>
      <c r="G29">
        <v>628</v>
      </c>
      <c r="H29">
        <v>679</v>
      </c>
      <c r="I29">
        <v>831</v>
      </c>
      <c r="J29">
        <v>913</v>
      </c>
      <c r="K29">
        <v>1091</v>
      </c>
      <c r="M29" s="135">
        <v>12</v>
      </c>
      <c r="N29">
        <v>909.7</v>
      </c>
      <c r="O29">
        <v>756.3</v>
      </c>
      <c r="P29">
        <v>558</v>
      </c>
      <c r="Q29">
        <v>626.1</v>
      </c>
      <c r="R29">
        <v>801.2</v>
      </c>
      <c r="S29">
        <v>842.9</v>
      </c>
      <c r="T29">
        <v>974.6</v>
      </c>
    </row>
  </sheetData>
  <mergeCells count="2">
    <mergeCell ref="D1:K1"/>
    <mergeCell ref="M1:T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AC33"/>
  <sheetViews>
    <sheetView topLeftCell="P1" workbookViewId="0">
      <selection activeCell="Z4" sqref="Z4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</cols>
  <sheetData>
    <row r="1" spans="1:29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29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29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29" x14ac:dyDescent="0.25">
      <c r="A4" s="136" t="s">
        <v>72</v>
      </c>
      <c r="B4" s="137"/>
      <c r="C4" s="137">
        <v>0.45</v>
      </c>
      <c r="E4" s="136" t="s">
        <v>72</v>
      </c>
      <c r="F4" s="137"/>
      <c r="G4" s="137">
        <v>0.4163</v>
      </c>
      <c r="I4" s="136" t="s">
        <v>72</v>
      </c>
      <c r="J4" s="137"/>
      <c r="K4" s="137">
        <v>0.57640000000000002</v>
      </c>
      <c r="M4" s="136" t="s">
        <v>72</v>
      </c>
      <c r="N4" s="137"/>
      <c r="O4" s="137">
        <v>0.29899999999999999</v>
      </c>
      <c r="Q4" s="4">
        <f>Data!A1</f>
        <v>44927</v>
      </c>
      <c r="R4">
        <f>MONTH(Q4)</f>
        <v>1</v>
      </c>
      <c r="S4" s="148" cm="1">
        <f t="array" ref="S4">HLOOKUP(S$3,Normals!$E$2:$K$14,_xlfn.SINGLE($R4)+1,FALSE)/VLOOKUP($R4,$C$20:$D$31,2,FALSE)</f>
        <v>25.774193548387096</v>
      </c>
      <c r="T4" s="148">
        <f>HLOOKUP(T$3,Normals!$E$2:$K$14,$R4+1,FALSE)/VLOOKUP($R4,$C$20:$D$31,2,FALSE)</f>
        <v>22.387096774193548</v>
      </c>
      <c r="U4" s="148">
        <f>HLOOKUP(U$3,Normals!$E$2:$K$14,$R4+1,FALSE)/VLOOKUP($R4,$C$20:$D$31,2,FALSE)</f>
        <v>29.483870967741936</v>
      </c>
      <c r="V4" s="148">
        <f>HLOOKUP(V$3,Normals!$E$2:$K$14,$R4+1,FALSE)/VLOOKUP($R4,$C$20:$D$31,2,FALSE)</f>
        <v>34.096774193548384</v>
      </c>
      <c r="X4" s="4">
        <f>Q4</f>
        <v>44927</v>
      </c>
      <c r="Y4">
        <f>MONTH(X4)</f>
        <v>1</v>
      </c>
      <c r="Z4" s="148" cm="1">
        <f t="array" ref="Z4">HLOOKUP(Z$3,Data!$AL$4:$AR$16,_xlfn.SINGLE(ROW())-2,FALSE)/VLOOKUP($Y4,$C$20:$D$31,2,FALSE)</f>
        <v>0</v>
      </c>
      <c r="AA4" s="148">
        <f>HLOOKUP(AA$3,Data!$AL$4:$AR$16,ROW()-2,FALSE)/VLOOKUP($Y4,$C$20:$D$31,2,FALSE)</f>
        <v>0</v>
      </c>
      <c r="AB4" s="148">
        <f>HLOOKUP(AB$3,Data!$AL$4:$AR$16,ROW()-2,FALSE)/VLOOKUP($Y4,$C$20:$D$31,2,FALSE)</f>
        <v>0</v>
      </c>
      <c r="AC4" s="148">
        <f>HLOOKUP(AC$3,Data!$AL$4:$AR$16,ROW()-2,FALSE)/VLOOKUP($Y4,$C$20:$D$31,2,FALSE)</f>
        <v>0</v>
      </c>
    </row>
    <row r="5" spans="1:29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-1.7160000000000001E-3</v>
      </c>
      <c r="I5" s="136" t="s">
        <v>87</v>
      </c>
      <c r="J5" s="137"/>
      <c r="K5" s="137">
        <v>-2.4260000000000002E-3</v>
      </c>
      <c r="M5" s="136" t="s">
        <v>87</v>
      </c>
      <c r="N5" s="137"/>
      <c r="O5" s="137">
        <v>1.209E-3</v>
      </c>
      <c r="Q5" s="4">
        <f>DATE(YEAR(Q4),MONTH(Q4)+1,1)</f>
        <v>44958</v>
      </c>
      <c r="R5">
        <f t="shared" ref="R5:R15" si="0">MONTH(Q5)</f>
        <v>2</v>
      </c>
      <c r="S5" s="148">
        <f>HLOOKUP(S$3,Normals!$E$2:$K$14,$R5+1,FALSE)/VLOOKUP($R5,$C$20:$D$31,2,FALSE)</f>
        <v>24.285714285714285</v>
      </c>
      <c r="T5" s="148">
        <f>HLOOKUP(T$3,Normals!$E$2:$K$14,$R5+1,FALSE)/VLOOKUP($R5,$C$20:$D$31,2,FALSE)</f>
        <v>21.392857142857142</v>
      </c>
      <c r="U5" s="148">
        <f>HLOOKUP(U$3,Normals!$E$2:$K$14,$R5+1,FALSE)/VLOOKUP($R5,$C$20:$D$31,2,FALSE)</f>
        <v>25.892857142857142</v>
      </c>
      <c r="V5" s="148">
        <f>HLOOKUP(V$3,Normals!$E$2:$K$14,$R5+1,FALSE)/VLOOKUP($R5,$C$20:$D$31,2,FALSE)</f>
        <v>28.892857142857142</v>
      </c>
      <c r="X5" s="4">
        <f t="shared" ref="X5:X15" si="1">Q5</f>
        <v>44958</v>
      </c>
      <c r="Y5">
        <f t="shared" ref="Y5:Y15" si="2">MONTH(X5)</f>
        <v>2</v>
      </c>
      <c r="Z5" s="148">
        <f>HLOOKUP(Z$3,Data!$AL$4:$AR$16,ROW()-2,FALSE)/VLOOKUP($Y5,$C$20:$D$31,2,FALSE)</f>
        <v>0</v>
      </c>
      <c r="AA5" s="148">
        <f>HLOOKUP(AA$3,Data!$AL$4:$AR$16,ROW()-2,FALSE)/VLOOKUP($Y5,$C$20:$D$31,2,FALSE)</f>
        <v>0</v>
      </c>
      <c r="AB5" s="148">
        <f>HLOOKUP(AB$3,Data!$AL$4:$AR$16,ROW()-2,FALSE)/VLOOKUP($Y5,$C$20:$D$31,2,FALSE)</f>
        <v>0</v>
      </c>
      <c r="AC5" s="148">
        <f>HLOOKUP(AC$3,Data!$AL$4:$AR$16,ROW()-2,FALSE)/VLOOKUP($Y5,$C$20:$D$31,2,FALSE)</f>
        <v>0</v>
      </c>
    </row>
    <row r="6" spans="1:29" x14ac:dyDescent="0.25">
      <c r="A6" s="136">
        <v>1</v>
      </c>
      <c r="B6" s="137"/>
      <c r="C6" s="137">
        <v>0.12089999999999999</v>
      </c>
      <c r="E6" s="136">
        <v>1</v>
      </c>
      <c r="F6" s="137"/>
      <c r="G6" s="137">
        <v>0.14249999999999999</v>
      </c>
      <c r="I6" s="136">
        <v>1</v>
      </c>
      <c r="J6" s="137"/>
      <c r="K6" s="137">
        <v>0.10340000000000001</v>
      </c>
      <c r="M6" s="136">
        <v>1</v>
      </c>
      <c r="N6" s="137"/>
      <c r="O6" s="137">
        <v>0.1062</v>
      </c>
      <c r="Q6" s="4">
        <f t="shared" ref="Q6:Q15" si="3">DATE(YEAR(Q5),MONTH(Q5)+1,1)</f>
        <v>44986</v>
      </c>
      <c r="R6">
        <f t="shared" si="0"/>
        <v>3</v>
      </c>
      <c r="S6" s="148">
        <f>HLOOKUP(S$3,Normals!$E$2:$K$14,$R6+1,FALSE)/VLOOKUP($R6,$C$20:$D$31,2,FALSE)</f>
        <v>20.774193548387096</v>
      </c>
      <c r="T6" s="148">
        <f>HLOOKUP(T$3,Normals!$E$2:$K$14,$R6+1,FALSE)/VLOOKUP($R6,$C$20:$D$31,2,FALSE)</f>
        <v>19</v>
      </c>
      <c r="U6" s="148">
        <f>HLOOKUP(U$3,Normals!$E$2:$K$14,$R6+1,FALSE)/VLOOKUP($R6,$C$20:$D$31,2,FALSE)</f>
        <v>18.70967741935484</v>
      </c>
      <c r="V6" s="148">
        <f>HLOOKUP(V$3,Normals!$E$2:$K$14,$R6+1,FALSE)/VLOOKUP($R6,$C$20:$D$31,2,FALSE)</f>
        <v>21.806451612903224</v>
      </c>
      <c r="X6" s="4">
        <f t="shared" si="1"/>
        <v>44986</v>
      </c>
      <c r="Y6">
        <f t="shared" si="2"/>
        <v>3</v>
      </c>
      <c r="Z6" s="148">
        <f>HLOOKUP(Z$3,Data!$AL$4:$AR$16,ROW()-2,FALSE)/VLOOKUP($Y6,$C$20:$D$31,2,FALSE)</f>
        <v>0</v>
      </c>
      <c r="AA6" s="148">
        <f>HLOOKUP(AA$3,Data!$AL$4:$AR$16,ROW()-2,FALSE)/VLOOKUP($Y6,$C$20:$D$31,2,FALSE)</f>
        <v>0</v>
      </c>
      <c r="AB6" s="148">
        <f>HLOOKUP(AB$3,Data!$AL$4:$AR$16,ROW()-2,FALSE)/VLOOKUP($Y6,$C$20:$D$31,2,FALSE)</f>
        <v>0</v>
      </c>
      <c r="AC6" s="148">
        <f>HLOOKUP(AC$3,Data!$AL$4:$AR$16,ROW()-2,FALSE)/VLOOKUP($Y6,$C$20:$D$31,2,FALSE)</f>
        <v>0</v>
      </c>
    </row>
    <row r="7" spans="1:29" x14ac:dyDescent="0.25">
      <c r="A7" s="136">
        <v>2</v>
      </c>
      <c r="B7" s="137"/>
      <c r="C7" s="137">
        <v>0.1094</v>
      </c>
      <c r="E7" s="136">
        <v>2</v>
      </c>
      <c r="F7" s="137"/>
      <c r="G7" s="137">
        <v>0.1246</v>
      </c>
      <c r="I7" s="136">
        <v>2</v>
      </c>
      <c r="J7" s="137"/>
      <c r="K7" s="137">
        <v>0.10009999999999999</v>
      </c>
      <c r="M7" s="136">
        <v>2</v>
      </c>
      <c r="N7" s="137"/>
      <c r="O7" s="137">
        <v>0.108</v>
      </c>
      <c r="Q7" s="4">
        <f t="shared" si="3"/>
        <v>45017</v>
      </c>
      <c r="R7">
        <f t="shared" si="0"/>
        <v>4</v>
      </c>
      <c r="S7" s="148">
        <f>HLOOKUP(S$3,Normals!$E$2:$K$14,$R7+1,FALSE)/VLOOKUP($R7,$C$20:$D$31,2,FALSE)</f>
        <v>16.600000000000001</v>
      </c>
      <c r="T7" s="148">
        <f>HLOOKUP(T$3,Normals!$E$2:$K$14,$R7+1,FALSE)/VLOOKUP($R7,$C$20:$D$31,2,FALSE)</f>
        <v>16.266666666666666</v>
      </c>
      <c r="U7" s="148">
        <f>HLOOKUP(U$3,Normals!$E$2:$K$14,$R7+1,FALSE)/VLOOKUP($R7,$C$20:$D$31,2,FALSE)</f>
        <v>12.8</v>
      </c>
      <c r="V7" s="148">
        <f>HLOOKUP(V$3,Normals!$E$2:$K$14,$R7+1,FALSE)/VLOOKUP($R7,$C$20:$D$31,2,FALSE)</f>
        <v>15.9</v>
      </c>
      <c r="X7" s="4">
        <f t="shared" si="1"/>
        <v>45017</v>
      </c>
      <c r="Y7">
        <f t="shared" si="2"/>
        <v>4</v>
      </c>
      <c r="Z7" s="148">
        <f>HLOOKUP(Z$3,Data!$AL$4:$AR$16,ROW()-2,FALSE)/VLOOKUP($Y7,$C$20:$D$31,2,FALSE)</f>
        <v>0</v>
      </c>
      <c r="AA7" s="148">
        <f>HLOOKUP(AA$3,Data!$AL$4:$AR$16,ROW()-2,FALSE)/VLOOKUP($Y7,$C$20:$D$31,2,FALSE)</f>
        <v>0</v>
      </c>
      <c r="AB7" s="148">
        <f>HLOOKUP(AB$3,Data!$AL$4:$AR$16,ROW()-2,FALSE)/VLOOKUP($Y7,$C$20:$D$31,2,FALSE)</f>
        <v>0</v>
      </c>
      <c r="AC7" s="148">
        <f>HLOOKUP(AC$3,Data!$AL$4:$AR$16,ROW()-2,FALSE)/VLOOKUP($Y7,$C$20:$D$31,2,FALSE)</f>
        <v>0</v>
      </c>
    </row>
    <row r="8" spans="1:29" x14ac:dyDescent="0.25">
      <c r="A8" s="136">
        <v>3</v>
      </c>
      <c r="B8" s="137"/>
      <c r="C8" s="137">
        <v>0.10150000000000001</v>
      </c>
      <c r="E8" s="136">
        <v>3</v>
      </c>
      <c r="F8" s="137"/>
      <c r="G8" s="137">
        <v>0.114</v>
      </c>
      <c r="I8" s="136">
        <v>3</v>
      </c>
      <c r="J8" s="137"/>
      <c r="K8" s="137">
        <v>9.1899999999999996E-2</v>
      </c>
      <c r="M8" s="136">
        <v>3</v>
      </c>
      <c r="N8" s="137"/>
      <c r="O8" s="137">
        <v>9.4E-2</v>
      </c>
      <c r="Q8" s="4">
        <f t="shared" si="3"/>
        <v>45047</v>
      </c>
      <c r="R8">
        <f t="shared" si="0"/>
        <v>5</v>
      </c>
      <c r="S8" s="148">
        <f>HLOOKUP(S$3,Normals!$E$2:$K$14,$R8+1,FALSE)/VLOOKUP($R8,$C$20:$D$31,2,FALSE)</f>
        <v>11.129032258064516</v>
      </c>
      <c r="T8" s="148">
        <f>HLOOKUP(T$3,Normals!$E$2:$K$14,$R8+1,FALSE)/VLOOKUP($R8,$C$20:$D$31,2,FALSE)</f>
        <v>12.064516129032258</v>
      </c>
      <c r="U8" s="148">
        <f>HLOOKUP(U$3,Normals!$E$2:$K$14,$R8+1,FALSE)/VLOOKUP($R8,$C$20:$D$31,2,FALSE)</f>
        <v>6.709677419354839</v>
      </c>
      <c r="V8" s="148">
        <f>HLOOKUP(V$3,Normals!$E$2:$K$14,$R8+1,FALSE)/VLOOKUP($R8,$C$20:$D$31,2,FALSE)</f>
        <v>8.4193548387096779</v>
      </c>
      <c r="X8" s="4">
        <f t="shared" si="1"/>
        <v>45047</v>
      </c>
      <c r="Y8">
        <f t="shared" si="2"/>
        <v>5</v>
      </c>
      <c r="Z8" s="148">
        <f>HLOOKUP(Z$3,Data!$AL$4:$AR$16,ROW()-2,FALSE)/VLOOKUP($Y8,$C$20:$D$31,2,FALSE)</f>
        <v>0</v>
      </c>
      <c r="AA8" s="148">
        <f>HLOOKUP(AA$3,Data!$AL$4:$AR$16,ROW()-2,FALSE)/VLOOKUP($Y8,$C$20:$D$31,2,FALSE)</f>
        <v>0</v>
      </c>
      <c r="AB8" s="148">
        <f>HLOOKUP(AB$3,Data!$AL$4:$AR$16,ROW()-2,FALSE)/VLOOKUP($Y8,$C$20:$D$31,2,FALSE)</f>
        <v>0</v>
      </c>
      <c r="AC8" s="148">
        <f>HLOOKUP(AC$3,Data!$AL$4:$AR$16,ROW()-2,FALSE)/VLOOKUP($Y8,$C$20:$D$31,2,FALSE)</f>
        <v>0</v>
      </c>
    </row>
    <row r="9" spans="1:29" x14ac:dyDescent="0.25">
      <c r="A9" s="136">
        <v>4</v>
      </c>
      <c r="B9" s="137"/>
      <c r="C9" s="137">
        <v>8.2100000000000006E-2</v>
      </c>
      <c r="E9" s="136">
        <v>4</v>
      </c>
      <c r="F9" s="137"/>
      <c r="G9" s="137">
        <v>9.1800000000000007E-2</v>
      </c>
      <c r="I9" s="136">
        <v>4</v>
      </c>
      <c r="J9" s="137"/>
      <c r="K9" s="137">
        <v>6.3899999999999998E-2</v>
      </c>
      <c r="M9" s="136">
        <v>4</v>
      </c>
      <c r="N9" s="137"/>
      <c r="O9" s="137">
        <v>7.0999999999999994E-2</v>
      </c>
      <c r="Q9" s="4">
        <f t="shared" si="3"/>
        <v>45078</v>
      </c>
      <c r="R9">
        <f t="shared" si="0"/>
        <v>6</v>
      </c>
      <c r="S9" s="148">
        <f>HLOOKUP(S$3,Normals!$E$2:$K$14,$R9+1,FALSE)/VLOOKUP($R9,$C$20:$D$31,2,FALSE)</f>
        <v>6.666666666666667</v>
      </c>
      <c r="T9" s="148">
        <f>HLOOKUP(T$3,Normals!$E$2:$K$14,$R9+1,FALSE)/VLOOKUP($R9,$C$20:$D$31,2,FALSE)</f>
        <v>8.2333333333333325</v>
      </c>
      <c r="U9" s="148">
        <f>HLOOKUP(U$3,Normals!$E$2:$K$14,$R9+1,FALSE)/VLOOKUP($R9,$C$20:$D$31,2,FALSE)</f>
        <v>2.0666666666666669</v>
      </c>
      <c r="V9" s="148">
        <f>HLOOKUP(V$3,Normals!$E$2:$K$14,$R9+1,FALSE)/VLOOKUP($R9,$C$20:$D$31,2,FALSE)</f>
        <v>3.2666666666666666</v>
      </c>
      <c r="X9" s="4">
        <f t="shared" si="1"/>
        <v>45078</v>
      </c>
      <c r="Y9">
        <f t="shared" si="2"/>
        <v>6</v>
      </c>
      <c r="Z9" s="148">
        <f>HLOOKUP(Z$3,Data!$AL$4:$AR$16,ROW()-2,FALSE)/VLOOKUP($Y9,$C$20:$D$31,2,FALSE)</f>
        <v>0</v>
      </c>
      <c r="AA9" s="148">
        <f>HLOOKUP(AA$3,Data!$AL$4:$AR$16,ROW()-2,FALSE)/VLOOKUP($Y9,$C$20:$D$31,2,FALSE)</f>
        <v>0</v>
      </c>
      <c r="AB9" s="148">
        <f>HLOOKUP(AB$3,Data!$AL$4:$AR$16,ROW()-2,FALSE)/VLOOKUP($Y9,$C$20:$D$31,2,FALSE)</f>
        <v>0</v>
      </c>
      <c r="AC9" s="148">
        <f>HLOOKUP(AC$3,Data!$AL$4:$AR$16,ROW()-2,FALSE)/VLOOKUP($Y9,$C$20:$D$31,2,FALSE)</f>
        <v>0</v>
      </c>
    </row>
    <row r="10" spans="1:29" x14ac:dyDescent="0.25">
      <c r="A10" s="136">
        <v>5</v>
      </c>
      <c r="B10" s="137"/>
      <c r="C10" s="137">
        <v>5.8599999999999999E-2</v>
      </c>
      <c r="E10" s="136">
        <v>5</v>
      </c>
      <c r="F10" s="137"/>
      <c r="G10" s="137">
        <v>6.4699999999999994E-2</v>
      </c>
      <c r="I10" s="136">
        <v>5</v>
      </c>
      <c r="J10" s="137"/>
      <c r="K10" s="137">
        <v>3.9399999999999998E-2</v>
      </c>
      <c r="M10" s="136">
        <v>5</v>
      </c>
      <c r="N10" s="137"/>
      <c r="O10" s="137">
        <v>5.4100000000000002E-2</v>
      </c>
      <c r="Q10" s="4">
        <f t="shared" si="3"/>
        <v>45108</v>
      </c>
      <c r="R10">
        <f t="shared" si="0"/>
        <v>7</v>
      </c>
      <c r="S10" s="148">
        <f>HLOOKUP(S$3,Normals!$E$2:$K$14,$R10+1,FALSE)/VLOOKUP($R10,$C$20:$D$31,2,FALSE)</f>
        <v>3.2580645161290325</v>
      </c>
      <c r="T10" s="148">
        <f>HLOOKUP(T$3,Normals!$E$2:$K$14,$R10+1,FALSE)/VLOOKUP($R10,$C$20:$D$31,2,FALSE)</f>
        <v>5.32258064516129</v>
      </c>
      <c r="U10" s="148">
        <f>HLOOKUP(U$3,Normals!$E$2:$K$14,$R10+1,FALSE)/VLOOKUP($R10,$C$20:$D$31,2,FALSE)</f>
        <v>6.4516129032258063E-2</v>
      </c>
      <c r="V10" s="148">
        <f>HLOOKUP(V$3,Normals!$E$2:$K$14,$R10+1,FALSE)/VLOOKUP($R10,$C$20:$D$31,2,FALSE)</f>
        <v>0.61290322580645162</v>
      </c>
      <c r="X10" s="4">
        <f t="shared" si="1"/>
        <v>45108</v>
      </c>
      <c r="Y10">
        <f t="shared" si="2"/>
        <v>7</v>
      </c>
      <c r="Z10" s="148">
        <f>HLOOKUP(Z$3,Data!$AL$4:$AR$16,ROW()-2,FALSE)/VLOOKUP($Y10,$C$20:$D$31,2,FALSE)</f>
        <v>0</v>
      </c>
      <c r="AA10" s="148">
        <f>HLOOKUP(AA$3,Data!$AL$4:$AR$16,ROW()-2,FALSE)/VLOOKUP($Y10,$C$20:$D$31,2,FALSE)</f>
        <v>0</v>
      </c>
      <c r="AB10" s="148">
        <f>HLOOKUP(AB$3,Data!$AL$4:$AR$16,ROW()-2,FALSE)/VLOOKUP($Y10,$C$20:$D$31,2,FALSE)</f>
        <v>0</v>
      </c>
      <c r="AC10" s="148">
        <f>HLOOKUP(AC$3,Data!$AL$4:$AR$16,ROW()-2,FALSE)/VLOOKUP($Y10,$C$20:$D$31,2,FALSE)</f>
        <v>0</v>
      </c>
    </row>
    <row r="11" spans="1:29" x14ac:dyDescent="0.25">
      <c r="A11" s="136">
        <v>6</v>
      </c>
      <c r="B11" s="137"/>
      <c r="C11" s="137">
        <v>5.0799999999999998E-2</v>
      </c>
      <c r="E11" s="136">
        <v>6</v>
      </c>
      <c r="F11" s="137"/>
      <c r="G11" s="137">
        <v>5.4399999999999997E-2</v>
      </c>
      <c r="I11" s="136">
        <v>6</v>
      </c>
      <c r="J11" s="137"/>
      <c r="K11" s="137">
        <v>0</v>
      </c>
      <c r="M11" s="136">
        <v>6</v>
      </c>
      <c r="N11" s="137"/>
      <c r="O11" s="137">
        <v>3.9600000000000003E-2</v>
      </c>
      <c r="Q11" s="4">
        <f t="shared" si="3"/>
        <v>45139</v>
      </c>
      <c r="R11">
        <f t="shared" si="0"/>
        <v>8</v>
      </c>
      <c r="S11" s="148">
        <f>HLOOKUP(S$3,Normals!$E$2:$K$14,$R11+1,FALSE)/VLOOKUP($R11,$C$20:$D$31,2,FALSE)</f>
        <v>3.064516129032258</v>
      </c>
      <c r="T11" s="148">
        <f>HLOOKUP(T$3,Normals!$E$2:$K$14,$R11+1,FALSE)/VLOOKUP($R11,$C$20:$D$31,2,FALSE)</f>
        <v>4.935483870967742</v>
      </c>
      <c r="U11" s="148">
        <f>HLOOKUP(U$3,Normals!$E$2:$K$14,$R11+1,FALSE)/VLOOKUP($R11,$C$20:$D$31,2,FALSE)</f>
        <v>0.12903225806451613</v>
      </c>
      <c r="V11" s="148">
        <f>HLOOKUP(V$3,Normals!$E$2:$K$14,$R11+1,FALSE)/VLOOKUP($R11,$C$20:$D$31,2,FALSE)</f>
        <v>0.90322580645161288</v>
      </c>
      <c r="X11" s="4">
        <f t="shared" si="1"/>
        <v>45139</v>
      </c>
      <c r="Y11">
        <f t="shared" si="2"/>
        <v>8</v>
      </c>
      <c r="Z11" s="148">
        <f>HLOOKUP(Z$3,Data!$AL$4:$AR$16,ROW()-2,FALSE)/VLOOKUP($Y11,$C$20:$D$31,2,FALSE)</f>
        <v>0</v>
      </c>
      <c r="AA11" s="148">
        <f>HLOOKUP(AA$3,Data!$AL$4:$AR$16,ROW()-2,FALSE)/VLOOKUP($Y11,$C$20:$D$31,2,FALSE)</f>
        <v>0</v>
      </c>
      <c r="AB11" s="148">
        <f>HLOOKUP(AB$3,Data!$AL$4:$AR$16,ROW()-2,FALSE)/VLOOKUP($Y11,$C$20:$D$31,2,FALSE)</f>
        <v>0</v>
      </c>
      <c r="AC11" s="148">
        <f>HLOOKUP(AC$3,Data!$AL$4:$AR$16,ROW()-2,FALSE)/VLOOKUP($Y11,$C$20:$D$31,2,FALSE)</f>
        <v>0</v>
      </c>
    </row>
    <row r="12" spans="1:29" x14ac:dyDescent="0.25">
      <c r="A12" s="136">
        <v>7</v>
      </c>
      <c r="B12" s="137"/>
      <c r="C12" s="137">
        <v>5.8500000000000003E-2</v>
      </c>
      <c r="E12" s="136">
        <v>7</v>
      </c>
      <c r="F12" s="137"/>
      <c r="G12" s="137">
        <v>4.6899999999999997E-2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3"/>
        <v>45170</v>
      </c>
      <c r="R12">
        <f t="shared" si="0"/>
        <v>9</v>
      </c>
      <c r="S12" s="148">
        <f>HLOOKUP(S$3,Normals!$E$2:$K$14,$R12+1,FALSE)/VLOOKUP($R12,$C$20:$D$31,2,FALSE)</f>
        <v>7.833333333333333</v>
      </c>
      <c r="T12" s="148">
        <f>HLOOKUP(T$3,Normals!$E$2:$K$14,$R12+1,FALSE)/VLOOKUP($R12,$C$20:$D$31,2,FALSE)</f>
        <v>6.5333333333333332</v>
      </c>
      <c r="U12" s="148">
        <f>HLOOKUP(U$3,Normals!$E$2:$K$14,$R12+1,FALSE)/VLOOKUP($R12,$C$20:$D$31,2,FALSE)</f>
        <v>2.8666666666666667</v>
      </c>
      <c r="V12" s="148">
        <f>HLOOKUP(V$3,Normals!$E$2:$K$14,$R12+1,FALSE)/VLOOKUP($R12,$C$20:$D$31,2,FALSE)</f>
        <v>5.333333333333333</v>
      </c>
      <c r="X12" s="4">
        <f t="shared" si="1"/>
        <v>45170</v>
      </c>
      <c r="Y12">
        <f t="shared" si="2"/>
        <v>9</v>
      </c>
      <c r="Z12" s="148">
        <f>HLOOKUP(Z$3,Data!$AL$4:$AR$16,ROW()-2,FALSE)/VLOOKUP($Y12,$C$20:$D$31,2,FALSE)</f>
        <v>0</v>
      </c>
      <c r="AA12" s="148">
        <f>HLOOKUP(AA$3,Data!$AL$4:$AR$16,ROW()-2,FALSE)/VLOOKUP($Y12,$C$20:$D$31,2,FALSE)</f>
        <v>0</v>
      </c>
      <c r="AB12" s="148">
        <f>HLOOKUP(AB$3,Data!$AL$4:$AR$16,ROW()-2,FALSE)/VLOOKUP($Y12,$C$20:$D$31,2,FALSE)</f>
        <v>0</v>
      </c>
      <c r="AC12" s="148">
        <f>HLOOKUP(AC$3,Data!$AL$4:$AR$16,ROW()-2,FALSE)/VLOOKUP($Y12,$C$20:$D$31,2,FALSE)</f>
        <v>0</v>
      </c>
    </row>
    <row r="13" spans="1:29" x14ac:dyDescent="0.25">
      <c r="A13" s="136">
        <v>8</v>
      </c>
      <c r="B13" s="137"/>
      <c r="C13" s="137">
        <v>7.0300000000000001E-2</v>
      </c>
      <c r="E13" s="136">
        <v>8</v>
      </c>
      <c r="F13" s="137"/>
      <c r="G13" s="137">
        <v>6.6699999999999995E-2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3"/>
        <v>45200</v>
      </c>
      <c r="R13">
        <f t="shared" si="0"/>
        <v>10</v>
      </c>
      <c r="S13" s="148">
        <f>HLOOKUP(S$3,Normals!$E$2:$K$14,$R13+1,FALSE)/VLOOKUP($R13,$C$20:$D$31,2,FALSE)</f>
        <v>15.193548387096774</v>
      </c>
      <c r="T13" s="148">
        <f>HLOOKUP(T$3,Normals!$E$2:$K$14,$R13+1,FALSE)/VLOOKUP($R13,$C$20:$D$31,2,FALSE)</f>
        <v>12.741935483870968</v>
      </c>
      <c r="U13" s="148">
        <f>HLOOKUP(U$3,Normals!$E$2:$K$14,$R13+1,FALSE)/VLOOKUP($R13,$C$20:$D$31,2,FALSE)</f>
        <v>11.838709677419354</v>
      </c>
      <c r="V13" s="148">
        <f>HLOOKUP(V$3,Normals!$E$2:$K$14,$R13+1,FALSE)/VLOOKUP($R13,$C$20:$D$31,2,FALSE)</f>
        <v>16</v>
      </c>
      <c r="X13" s="4">
        <f t="shared" si="1"/>
        <v>45200</v>
      </c>
      <c r="Y13">
        <f t="shared" si="2"/>
        <v>10</v>
      </c>
      <c r="Z13" s="148">
        <f>HLOOKUP(Z$3,Data!$AL$4:$AR$16,ROW()-2,FALSE)/VLOOKUP($Y13,$C$20:$D$31,2,FALSE)</f>
        <v>0</v>
      </c>
      <c r="AA13" s="148">
        <f>HLOOKUP(AA$3,Data!$AL$4:$AR$16,ROW()-2,FALSE)/VLOOKUP($Y13,$C$20:$D$31,2,FALSE)</f>
        <v>0</v>
      </c>
      <c r="AB13" s="148">
        <f>HLOOKUP(AB$3,Data!$AL$4:$AR$16,ROW()-2,FALSE)/VLOOKUP($Y13,$C$20:$D$31,2,FALSE)</f>
        <v>0</v>
      </c>
      <c r="AC13" s="148">
        <f>HLOOKUP(AC$3,Data!$AL$4:$AR$16,ROW()-2,FALSE)/VLOOKUP($Y13,$C$20:$D$31,2,FALSE)</f>
        <v>0</v>
      </c>
    </row>
    <row r="14" spans="1:29" x14ac:dyDescent="0.25">
      <c r="A14" s="136">
        <v>9</v>
      </c>
      <c r="B14" s="137"/>
      <c r="C14" s="137">
        <v>4.7300000000000002E-2</v>
      </c>
      <c r="E14" s="136">
        <v>9</v>
      </c>
      <c r="F14" s="137"/>
      <c r="G14" s="137">
        <v>6.5699999999999995E-2</v>
      </c>
      <c r="I14" s="136">
        <v>9</v>
      </c>
      <c r="J14" s="137"/>
      <c r="K14" s="137">
        <v>4.6800000000000001E-2</v>
      </c>
      <c r="M14" s="136">
        <v>9</v>
      </c>
      <c r="N14" s="137"/>
      <c r="O14" s="137">
        <v>3.0200000000000001E-2</v>
      </c>
      <c r="Q14" s="4">
        <f t="shared" si="3"/>
        <v>45231</v>
      </c>
      <c r="R14">
        <f t="shared" si="0"/>
        <v>11</v>
      </c>
      <c r="S14" s="148">
        <f>HLOOKUP(S$3,Normals!$E$2:$K$14,$R14+1,FALSE)/VLOOKUP($R14,$C$20:$D$31,2,FALSE)</f>
        <v>21.8</v>
      </c>
      <c r="T14" s="148">
        <f>HLOOKUP(T$3,Normals!$E$2:$K$14,$R14+1,FALSE)/VLOOKUP($R14,$C$20:$D$31,2,FALSE)</f>
        <v>19.266666666666666</v>
      </c>
      <c r="U14" s="148">
        <f>HLOOKUP(U$3,Normals!$E$2:$K$14,$R14+1,FALSE)/VLOOKUP($R14,$C$20:$D$31,2,FALSE)</f>
        <v>23.133333333333333</v>
      </c>
      <c r="V14" s="148">
        <f>HLOOKUP(V$3,Normals!$E$2:$K$14,$R14+1,FALSE)/VLOOKUP($R14,$C$20:$D$31,2,FALSE)</f>
        <v>27.666666666666668</v>
      </c>
      <c r="X14" s="4">
        <f t="shared" si="1"/>
        <v>45231</v>
      </c>
      <c r="Y14">
        <f t="shared" si="2"/>
        <v>11</v>
      </c>
      <c r="Z14" s="148">
        <f>HLOOKUP(Z$3,Data!$AL$4:$AR$16,ROW()-2,FALSE)/VLOOKUP($Y14,$C$20:$D$31,2,FALSE)</f>
        <v>0</v>
      </c>
      <c r="AA14" s="148">
        <f>HLOOKUP(AA$3,Data!$AL$4:$AR$16,ROW()-2,FALSE)/VLOOKUP($Y14,$C$20:$D$31,2,FALSE)</f>
        <v>0</v>
      </c>
      <c r="AB14" s="148">
        <f>HLOOKUP(AB$3,Data!$AL$4:$AR$16,ROW()-2,FALSE)/VLOOKUP($Y14,$C$20:$D$31,2,FALSE)</f>
        <v>0</v>
      </c>
      <c r="AC14" s="148">
        <f>HLOOKUP(AC$3,Data!$AL$4:$AR$16,ROW()-2,FALSE)/VLOOKUP($Y14,$C$20:$D$31,2,FALSE)</f>
        <v>0</v>
      </c>
    </row>
    <row r="15" spans="1:29" x14ac:dyDescent="0.25">
      <c r="A15" s="136">
        <v>10</v>
      </c>
      <c r="B15" s="137"/>
      <c r="C15" s="137">
        <v>8.5599999999999996E-2</v>
      </c>
      <c r="E15" s="136">
        <v>10</v>
      </c>
      <c r="F15" s="137"/>
      <c r="G15" s="137">
        <v>0.10580000000000001</v>
      </c>
      <c r="I15" s="136">
        <v>10</v>
      </c>
      <c r="J15" s="137"/>
      <c r="K15" s="137">
        <v>4.6300000000000001E-2</v>
      </c>
      <c r="M15" s="136">
        <v>10</v>
      </c>
      <c r="N15" s="137"/>
      <c r="O15" s="137">
        <v>4.1099999999999998E-2</v>
      </c>
      <c r="Q15" s="4">
        <f t="shared" si="3"/>
        <v>45261</v>
      </c>
      <c r="R15">
        <f t="shared" si="0"/>
        <v>12</v>
      </c>
      <c r="S15" s="148">
        <f>HLOOKUP(S$3,Normals!$E$2:$K$14,$R15+1,FALSE)/VLOOKUP($R15,$C$20:$D$31,2,FALSE)</f>
        <v>26.677419354838708</v>
      </c>
      <c r="T15" s="148">
        <f>HLOOKUP(T$3,Normals!$E$2:$K$14,$R15+1,FALSE)/VLOOKUP($R15,$C$20:$D$31,2,FALSE)</f>
        <v>23.548387096774192</v>
      </c>
      <c r="U15" s="148">
        <f>HLOOKUP(U$3,Normals!$E$2:$K$14,$R15+1,FALSE)/VLOOKUP($R15,$C$20:$D$31,2,FALSE)</f>
        <v>31.451612903225808</v>
      </c>
      <c r="V15" s="148">
        <f>HLOOKUP(V$3,Normals!$E$2:$K$14,$R15+1,FALSE)/VLOOKUP($R15,$C$20:$D$31,2,FALSE)</f>
        <v>36.387096774193552</v>
      </c>
      <c r="X15" s="4">
        <f t="shared" si="1"/>
        <v>45261</v>
      </c>
      <c r="Y15">
        <f t="shared" si="2"/>
        <v>12</v>
      </c>
      <c r="Z15" s="148">
        <f>HLOOKUP(Z$3,Data!$AL$4:$AR$16,ROW()-2,FALSE)/VLOOKUP($Y15,$C$20:$D$31,2,FALSE)</f>
        <v>0</v>
      </c>
      <c r="AA15" s="148">
        <f>HLOOKUP(AA$3,Data!$AL$4:$AR$16,ROW()-2,FALSE)/VLOOKUP($Y15,$C$20:$D$31,2,FALSE)</f>
        <v>0</v>
      </c>
      <c r="AB15" s="148">
        <f>HLOOKUP(AB$3,Data!$AL$4:$AR$16,ROW()-2,FALSE)/VLOOKUP($Y15,$C$20:$D$31,2,FALSE)</f>
        <v>0</v>
      </c>
      <c r="AC15" s="148">
        <f>HLOOKUP(AC$3,Data!$AL$4:$AR$16,ROW()-2,FALSE)/VLOOKUP($Y15,$C$20:$D$31,2,FALSE)</f>
        <v>0</v>
      </c>
    </row>
    <row r="16" spans="1:29" x14ac:dyDescent="0.25">
      <c r="A16" s="136">
        <v>11</v>
      </c>
      <c r="B16" s="137"/>
      <c r="C16" s="137">
        <v>0.12720000000000001</v>
      </c>
      <c r="E16" s="136">
        <v>11</v>
      </c>
      <c r="F16" s="137"/>
      <c r="G16" s="137">
        <v>0.14990000000000001</v>
      </c>
      <c r="I16" s="136">
        <v>11</v>
      </c>
      <c r="J16" s="137"/>
      <c r="K16" s="137">
        <v>7.4099999999999999E-2</v>
      </c>
      <c r="M16" s="136">
        <v>11</v>
      </c>
      <c r="N16" s="137"/>
      <c r="O16" s="137">
        <v>7.8299999999999995E-2</v>
      </c>
    </row>
    <row r="17" spans="1:29" x14ac:dyDescent="0.25">
      <c r="A17" s="136">
        <v>12</v>
      </c>
      <c r="B17" s="137"/>
      <c r="C17" s="137">
        <v>0.1263</v>
      </c>
      <c r="E17" s="136">
        <v>12</v>
      </c>
      <c r="F17" s="137"/>
      <c r="G17" s="137">
        <v>0.1462</v>
      </c>
      <c r="I17" s="136">
        <v>12</v>
      </c>
      <c r="J17" s="137"/>
      <c r="K17" s="137">
        <v>9.7699999999999995E-2</v>
      </c>
      <c r="M17" s="136">
        <v>12</v>
      </c>
      <c r="N17" s="137"/>
      <c r="O17" s="137">
        <v>9.8599999999999993E-2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29" x14ac:dyDescent="0.25">
      <c r="F18" s="137"/>
      <c r="G18" s="137"/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29" x14ac:dyDescent="0.25">
      <c r="D19" t="s">
        <v>73</v>
      </c>
      <c r="Q19" s="4">
        <f>Q4</f>
        <v>44927</v>
      </c>
      <c r="R19">
        <f>MONTH(Q19)</f>
        <v>1</v>
      </c>
      <c r="S19" s="149">
        <f>(S4-Z4)*VLOOKUP($R19,$A$6:$C$17,3,FALSE)</f>
        <v>3.1160999999999999</v>
      </c>
      <c r="T19" s="149">
        <f>(T4-AA4)*VLOOKUP($R19,$E$6:$G$17,3,FALSE)</f>
        <v>3.1901612903225804</v>
      </c>
      <c r="U19" s="149">
        <f>(U4-AB4)*VLOOKUP($R19,$I$6:$K$17,3,FALSE)</f>
        <v>3.0486322580645164</v>
      </c>
      <c r="V19" s="149">
        <f>(V4-AC4)*VLOOKUP($R19,$M$6:$O$17,3,FALSE)</f>
        <v>3.6210774193548385</v>
      </c>
      <c r="X19" s="4">
        <f>Q4</f>
        <v>44927</v>
      </c>
      <c r="Y19">
        <f>MONTH(X19)</f>
        <v>1</v>
      </c>
      <c r="Z19" s="127">
        <f>HLOOKUP(Z$18,Data!$T$4:$Z$16,ROW()-17,FALSE)*VLOOKUP($Y19,$C$20:$D$31,2,FALSE)*S19</f>
        <v>8417259.1776000001</v>
      </c>
      <c r="AA19" s="127">
        <f>HLOOKUP(AA$18,Data!$T$4:$Z$16,ROW()-17,FALSE)*VLOOKUP($Y19,$C$20:$D$31,2,FALSE)*T19</f>
        <v>4190675.6249999995</v>
      </c>
      <c r="AB19" s="127">
        <f>HLOOKUP(AB$18,Data!$T$4:$Z$16,ROW()-17,FALSE)*VLOOKUP($Y19,$C$20:$D$31,2,FALSE)*U19</f>
        <v>4293196.7452000007</v>
      </c>
      <c r="AC19" s="127">
        <f>HLOOKUP(AC$18,Data!$T$4:$Z$16,ROW()-17,FALSE)*VLOOKUP($Y19,$C$20:$D$31,2,FALSE)*V19</f>
        <v>3151289.6982</v>
      </c>
    </row>
    <row r="20" spans="1:29" x14ac:dyDescent="0.25">
      <c r="A20" s="4">
        <f>Data!A1</f>
        <v>44927</v>
      </c>
      <c r="C20">
        <f>MONTH(A20)</f>
        <v>1</v>
      </c>
      <c r="D20">
        <f>A21-A20</f>
        <v>31</v>
      </c>
      <c r="Q20" s="4">
        <f t="shared" ref="Q20:Q30" si="4">Q5</f>
        <v>44958</v>
      </c>
      <c r="R20">
        <f t="shared" ref="R20:R30" si="5">MONTH(Q20)</f>
        <v>2</v>
      </c>
      <c r="S20" s="149">
        <f t="shared" ref="S20:S30" si="6">(S5-Z5)*VLOOKUP($R20,$A$6:$C$17,3,FALSE)</f>
        <v>2.6568571428571426</v>
      </c>
      <c r="T20" s="149">
        <f t="shared" ref="T20:T30" si="7">(T5-AA5)*VLOOKUP($R20,$E$6:$G$17,3,FALSE)</f>
        <v>2.6655500000000001</v>
      </c>
      <c r="U20" s="149">
        <f t="shared" ref="U20:U30" si="8">(U5-AB5)*VLOOKUP($R20,$I$6:$K$17,3,FALSE)</f>
        <v>2.5918749999999999</v>
      </c>
      <c r="V20" s="149">
        <f t="shared" ref="V20:V30" si="9">(V5-AC5)*VLOOKUP($R20,$M$6:$O$17,3,FALSE)</f>
        <v>3.1204285714285716</v>
      </c>
      <c r="X20" s="4">
        <f t="shared" ref="X20:X30" si="10">Q5</f>
        <v>44958</v>
      </c>
      <c r="Y20">
        <f t="shared" ref="Y20:Y30" si="11">MONTH(X20)</f>
        <v>2</v>
      </c>
      <c r="Z20" s="127" cm="1">
        <f t="array" ref="Z20">HLOOKUP(Z$18,Data!$T$4:$Z$16,_xlfn.SINGLE(ROW())-17,FALSE)*VLOOKUP($Y20,$C$20:$D$31,2,FALSE)*S20</f>
        <v>6484676.2479999997</v>
      </c>
      <c r="AA20" s="127">
        <f>HLOOKUP(AA$18,Data!$T$4:$Z$16,ROW()-17,FALSE)*VLOOKUP($Y20,$C$20:$D$31,2,FALSE)*T20</f>
        <v>3164988.7724000001</v>
      </c>
      <c r="AB20" s="127">
        <f>HLOOKUP(AB$18,Data!$T$4:$Z$16,ROW()-17,FALSE)*VLOOKUP($Y20,$C$20:$D$31,2,FALSE)*U20</f>
        <v>3298710.415</v>
      </c>
      <c r="AC20" s="127">
        <f>HLOOKUP(AC$18,Data!$T$4:$Z$16,ROW()-17,FALSE)*VLOOKUP($Y20,$C$20:$D$31,2,FALSE)*V20</f>
        <v>2451658.3200000003</v>
      </c>
    </row>
    <row r="21" spans="1:29" x14ac:dyDescent="0.25">
      <c r="A21" s="4">
        <f>DATE(YEAR(A20),MONTH(A20)+1,1)</f>
        <v>44958</v>
      </c>
      <c r="C21">
        <f t="shared" ref="C21:C31" si="12">MONTH(A21)</f>
        <v>2</v>
      </c>
      <c r="D21">
        <f>A22-A21</f>
        <v>28</v>
      </c>
      <c r="Q21" s="4">
        <f t="shared" si="4"/>
        <v>44986</v>
      </c>
      <c r="R21">
        <f t="shared" si="5"/>
        <v>3</v>
      </c>
      <c r="S21" s="149">
        <f t="shared" si="6"/>
        <v>2.1085806451612905</v>
      </c>
      <c r="T21" s="149">
        <f t="shared" si="7"/>
        <v>2.1659999999999999</v>
      </c>
      <c r="U21" s="149">
        <f t="shared" si="8"/>
        <v>1.7194193548387098</v>
      </c>
      <c r="V21" s="149">
        <f t="shared" si="9"/>
        <v>2.0498064516129029</v>
      </c>
      <c r="X21" s="4">
        <f t="shared" si="10"/>
        <v>44986</v>
      </c>
      <c r="Y21">
        <f t="shared" si="11"/>
        <v>3</v>
      </c>
      <c r="Z21" s="127">
        <f>HLOOKUP(Z$18,Data!$T$4:$Z$16,ROW()-17,FALSE)*VLOOKUP($Y21,$C$20:$D$31,2,FALSE)*S21</f>
        <v>5697431.2920000004</v>
      </c>
      <c r="AA21" s="127">
        <f>HLOOKUP(AA$18,Data!$T$4:$Z$16,ROW()-17,FALSE)*VLOOKUP($Y21,$C$20:$D$31,2,FALSE)*T21</f>
        <v>2850414.8459999999</v>
      </c>
      <c r="AB21" s="127">
        <f>HLOOKUP(AB$18,Data!$T$4:$Z$16,ROW()-17,FALSE)*VLOOKUP($Y21,$C$20:$D$31,2,FALSE)*U21</f>
        <v>2424654.6780000003</v>
      </c>
      <c r="AC21" s="127">
        <f>HLOOKUP(AC$18,Data!$T$4:$Z$16,ROW()-17,FALSE)*VLOOKUP($Y21,$C$20:$D$31,2,FALSE)*V21</f>
        <v>1780375.7919999997</v>
      </c>
    </row>
    <row r="22" spans="1:29" x14ac:dyDescent="0.25">
      <c r="A22" s="4">
        <f t="shared" ref="A22:A32" si="13">DATE(YEAR(A21),MONTH(A21)+1,1)</f>
        <v>44986</v>
      </c>
      <c r="C22">
        <f t="shared" si="12"/>
        <v>3</v>
      </c>
      <c r="D22">
        <f t="shared" ref="D22:D31" si="14">A23-A22</f>
        <v>31</v>
      </c>
      <c r="Q22" s="4">
        <f t="shared" si="4"/>
        <v>45017</v>
      </c>
      <c r="R22">
        <f t="shared" si="5"/>
        <v>4</v>
      </c>
      <c r="S22" s="149">
        <f t="shared" si="6"/>
        <v>1.3628600000000002</v>
      </c>
      <c r="T22" s="149">
        <f t="shared" si="7"/>
        <v>1.4932799999999999</v>
      </c>
      <c r="U22" s="149">
        <f t="shared" si="8"/>
        <v>0.81791999999999998</v>
      </c>
      <c r="V22" s="149">
        <f t="shared" si="9"/>
        <v>1.1289</v>
      </c>
      <c r="X22" s="4">
        <f t="shared" si="10"/>
        <v>45017</v>
      </c>
      <c r="Y22">
        <f t="shared" si="11"/>
        <v>4</v>
      </c>
      <c r="Z22" s="127">
        <f>HLOOKUP(Z$18,Data!$T$4:$Z$16,ROW()-17,FALSE)*VLOOKUP($Y22,$C$20:$D$31,2,FALSE)*S22</f>
        <v>3564628.4730000007</v>
      </c>
      <c r="AA22" s="127">
        <f>HLOOKUP(AA$18,Data!$T$4:$Z$16,ROW()-17,FALSE)*VLOOKUP($Y22,$C$20:$D$31,2,FALSE)*T22</f>
        <v>1904066.3951999999</v>
      </c>
      <c r="AB22" s="127">
        <f>HLOOKUP(AB$18,Data!$T$4:$Z$16,ROW()-17,FALSE)*VLOOKUP($Y22,$C$20:$D$31,2,FALSE)*U22</f>
        <v>1116976.0896000001</v>
      </c>
      <c r="AC22" s="127">
        <f>HLOOKUP(AC$18,Data!$T$4:$Z$16,ROW()-17,FALSE)*VLOOKUP($Y22,$C$20:$D$31,2,FALSE)*V22</f>
        <v>946955.18700000003</v>
      </c>
    </row>
    <row r="23" spans="1:29" x14ac:dyDescent="0.25">
      <c r="A23" s="4">
        <f t="shared" si="13"/>
        <v>45017</v>
      </c>
      <c r="C23">
        <f t="shared" si="12"/>
        <v>4</v>
      </c>
      <c r="D23">
        <f t="shared" si="14"/>
        <v>30</v>
      </c>
      <c r="Q23" s="4">
        <f t="shared" si="4"/>
        <v>45047</v>
      </c>
      <c r="R23">
        <f t="shared" si="5"/>
        <v>5</v>
      </c>
      <c r="S23" s="149">
        <f t="shared" si="6"/>
        <v>0.65216129032258063</v>
      </c>
      <c r="T23" s="149">
        <f t="shared" si="7"/>
        <v>0.78057419354838697</v>
      </c>
      <c r="U23" s="149">
        <f t="shared" si="8"/>
        <v>0.26436129032258066</v>
      </c>
      <c r="V23" s="149">
        <f t="shared" si="9"/>
        <v>0.45548709677419358</v>
      </c>
      <c r="X23" s="4">
        <f t="shared" si="10"/>
        <v>45047</v>
      </c>
      <c r="Y23">
        <f t="shared" si="11"/>
        <v>5</v>
      </c>
      <c r="Z23" s="127">
        <f>HLOOKUP(Z$18,Data!$T$4:$Z$16,ROW()-17,FALSE)*VLOOKUP($Y23,$C$20:$D$31,2,FALSE)*S23</f>
        <v>1761203.9550000001</v>
      </c>
      <c r="AA23" s="127">
        <f>HLOOKUP(AA$18,Data!$T$4:$Z$16,ROW()-17,FALSE)*VLOOKUP($Y23,$C$20:$D$31,2,FALSE)*T23</f>
        <v>1028938.8515999998</v>
      </c>
      <c r="AB23" s="127">
        <f>HLOOKUP(AB$18,Data!$T$4:$Z$16,ROW()-17,FALSE)*VLOOKUP($Y23,$C$20:$D$31,2,FALSE)*U23</f>
        <v>372635.74400000001</v>
      </c>
      <c r="AC23" s="127">
        <f>HLOOKUP(AC$18,Data!$T$4:$Z$16,ROW()-17,FALSE)*VLOOKUP($Y23,$C$20:$D$31,2,FALSE)*V23</f>
        <v>392086.93680000002</v>
      </c>
    </row>
    <row r="24" spans="1:29" x14ac:dyDescent="0.25">
      <c r="A24" s="4">
        <f t="shared" si="13"/>
        <v>45047</v>
      </c>
      <c r="C24">
        <f t="shared" si="12"/>
        <v>5</v>
      </c>
      <c r="D24">
        <f t="shared" si="14"/>
        <v>31</v>
      </c>
      <c r="Q24" s="4">
        <f t="shared" si="4"/>
        <v>45078</v>
      </c>
      <c r="R24">
        <f t="shared" si="5"/>
        <v>6</v>
      </c>
      <c r="S24" s="149">
        <f t="shared" si="6"/>
        <v>0.33866666666666667</v>
      </c>
      <c r="T24" s="149">
        <f t="shared" si="7"/>
        <v>0.44789333333333325</v>
      </c>
      <c r="U24" s="149">
        <f t="shared" si="8"/>
        <v>0</v>
      </c>
      <c r="V24" s="149">
        <f t="shared" si="9"/>
        <v>0.12936</v>
      </c>
      <c r="X24" s="4">
        <f t="shared" si="10"/>
        <v>45078</v>
      </c>
      <c r="Y24">
        <f t="shared" si="11"/>
        <v>6</v>
      </c>
      <c r="Z24" s="127">
        <f>HLOOKUP(Z$18,Data!$T$4:$Z$16,ROW()-17,FALSE)*VLOOKUP($Y24,$C$20:$D$31,2,FALSE)*S24</f>
        <v>884834.4</v>
      </c>
      <c r="AA24" s="127">
        <f>HLOOKUP(AA$18,Data!$T$4:$Z$16,ROW()-17,FALSE)*VLOOKUP($Y24,$C$20:$D$31,2,FALSE)*T24</f>
        <v>571722.40319999994</v>
      </c>
      <c r="AB24" s="127">
        <f>HLOOKUP(AB$18,Data!$T$4:$Z$16,ROW()-17,FALSE)*VLOOKUP($Y24,$C$20:$D$31,2,FALSE)*U24</f>
        <v>0</v>
      </c>
      <c r="AC24" s="127">
        <f>HLOOKUP(AC$18,Data!$T$4:$Z$16,ROW()-17,FALSE)*VLOOKUP($Y24,$C$20:$D$31,2,FALSE)*V24</f>
        <v>107587.41840000001</v>
      </c>
    </row>
    <row r="25" spans="1:29" x14ac:dyDescent="0.25">
      <c r="A25" s="4">
        <f t="shared" si="13"/>
        <v>45078</v>
      </c>
      <c r="C25">
        <f t="shared" si="12"/>
        <v>6</v>
      </c>
      <c r="D25">
        <f t="shared" si="14"/>
        <v>30</v>
      </c>
      <c r="Q25" s="4">
        <f t="shared" si="4"/>
        <v>45108</v>
      </c>
      <c r="R25">
        <f t="shared" si="5"/>
        <v>7</v>
      </c>
      <c r="S25" s="149">
        <f t="shared" si="6"/>
        <v>0.19059677419354842</v>
      </c>
      <c r="T25" s="149">
        <f t="shared" si="7"/>
        <v>0.24962903225806449</v>
      </c>
      <c r="U25" s="149">
        <f t="shared" si="8"/>
        <v>0</v>
      </c>
      <c r="V25" s="149">
        <f t="shared" si="9"/>
        <v>0</v>
      </c>
      <c r="X25" s="4">
        <f t="shared" si="10"/>
        <v>45108</v>
      </c>
      <c r="Y25">
        <f t="shared" si="11"/>
        <v>7</v>
      </c>
      <c r="Z25" s="127">
        <f>HLOOKUP(Z$18,Data!$T$4:$Z$16,ROW()-17,FALSE)*VLOOKUP($Y25,$C$20:$D$31,2,FALSE)*S25</f>
        <v>514157.6700000001</v>
      </c>
      <c r="AA25" s="127">
        <f>HLOOKUP(AA$18,Data!$T$4:$Z$16,ROW()-17,FALSE)*VLOOKUP($Y25,$C$20:$D$31,2,FALSE)*T25</f>
        <v>329412.46799999994</v>
      </c>
      <c r="AB25" s="127">
        <f>HLOOKUP(AB$18,Data!$T$4:$Z$16,ROW()-17,FALSE)*VLOOKUP($Y25,$C$20:$D$31,2,FALSE)*U25</f>
        <v>0</v>
      </c>
      <c r="AC25" s="127">
        <f>HLOOKUP(AC$18,Data!$T$4:$Z$16,ROW()-17,FALSE)*VLOOKUP($Y25,$C$20:$D$31,2,FALSE)*V25</f>
        <v>0</v>
      </c>
    </row>
    <row r="26" spans="1:29" x14ac:dyDescent="0.25">
      <c r="A26" s="4">
        <f t="shared" si="13"/>
        <v>45108</v>
      </c>
      <c r="C26">
        <f t="shared" si="12"/>
        <v>7</v>
      </c>
      <c r="D26">
        <f t="shared" si="14"/>
        <v>31</v>
      </c>
      <c r="Q26" s="4">
        <f t="shared" si="4"/>
        <v>45139</v>
      </c>
      <c r="R26">
        <f t="shared" si="5"/>
        <v>8</v>
      </c>
      <c r="S26" s="149">
        <f t="shared" si="6"/>
        <v>0.21543548387096775</v>
      </c>
      <c r="T26" s="149">
        <f t="shared" si="7"/>
        <v>0.32919677419354837</v>
      </c>
      <c r="U26" s="149">
        <f t="shared" si="8"/>
        <v>0</v>
      </c>
      <c r="V26" s="149">
        <f t="shared" si="9"/>
        <v>0</v>
      </c>
      <c r="X26" s="4">
        <f t="shared" si="10"/>
        <v>45139</v>
      </c>
      <c r="Y26">
        <f t="shared" si="11"/>
        <v>8</v>
      </c>
      <c r="Z26" s="127">
        <f>HLOOKUP(Z$18,Data!$T$4:$Z$16,ROW()-17,FALSE)*VLOOKUP($Y26,$C$20:$D$31,2,FALSE)*S26</f>
        <v>580915.96550000005</v>
      </c>
      <c r="AA26" s="127">
        <f>HLOOKUP(AA$18,Data!$T$4:$Z$16,ROW()-17,FALSE)*VLOOKUP($Y26,$C$20:$D$31,2,FALSE)*T26</f>
        <v>434563.7733</v>
      </c>
      <c r="AB26" s="127">
        <f>HLOOKUP(AB$18,Data!$T$4:$Z$16,ROW()-17,FALSE)*VLOOKUP($Y26,$C$20:$D$31,2,FALSE)*U26</f>
        <v>0</v>
      </c>
      <c r="AC26" s="127">
        <f>HLOOKUP(AC$18,Data!$T$4:$Z$16,ROW()-17,FALSE)*VLOOKUP($Y26,$C$20:$D$31,2,FALSE)*V26</f>
        <v>0</v>
      </c>
    </row>
    <row r="27" spans="1:29" x14ac:dyDescent="0.25">
      <c r="A27" s="4">
        <f t="shared" si="13"/>
        <v>45139</v>
      </c>
      <c r="C27">
        <f t="shared" si="12"/>
        <v>8</v>
      </c>
      <c r="D27">
        <f t="shared" si="14"/>
        <v>31</v>
      </c>
      <c r="Q27" s="4">
        <f t="shared" si="4"/>
        <v>45170</v>
      </c>
      <c r="R27">
        <f t="shared" si="5"/>
        <v>9</v>
      </c>
      <c r="S27" s="149">
        <f t="shared" si="6"/>
        <v>0.37051666666666666</v>
      </c>
      <c r="T27" s="149">
        <f t="shared" si="7"/>
        <v>0.42923999999999995</v>
      </c>
      <c r="U27" s="149">
        <f t="shared" si="8"/>
        <v>0.13416</v>
      </c>
      <c r="V27" s="149">
        <f t="shared" si="9"/>
        <v>0.16106666666666666</v>
      </c>
      <c r="X27" s="4">
        <f t="shared" si="10"/>
        <v>45170</v>
      </c>
      <c r="Y27">
        <f t="shared" si="11"/>
        <v>9</v>
      </c>
      <c r="Z27" s="127">
        <f>HLOOKUP(Z$18,Data!$T$4:$Z$16,ROW()-17,FALSE)*VLOOKUP($Y27,$C$20:$D$31,2,FALSE)*S27</f>
        <v>967537.58199999994</v>
      </c>
      <c r="AA27" s="127">
        <f>HLOOKUP(AA$18,Data!$T$4:$Z$16,ROW()-17,FALSE)*VLOOKUP($Y27,$C$20:$D$31,2,FALSE)*T27</f>
        <v>549560.26439999999</v>
      </c>
      <c r="AB27" s="127">
        <f>HLOOKUP(AB$18,Data!$T$4:$Z$16,ROW()-17,FALSE)*VLOOKUP($Y27,$C$20:$D$31,2,FALSE)*U27</f>
        <v>183518.80559999999</v>
      </c>
      <c r="AC27" s="127">
        <f>HLOOKUP(AC$18,Data!$T$4:$Z$16,ROW()-17,FALSE)*VLOOKUP($Y27,$C$20:$D$31,2,FALSE)*V27</f>
        <v>133029.79199999999</v>
      </c>
    </row>
    <row r="28" spans="1:29" x14ac:dyDescent="0.25">
      <c r="A28" s="4">
        <f t="shared" si="13"/>
        <v>45170</v>
      </c>
      <c r="C28">
        <f t="shared" si="12"/>
        <v>9</v>
      </c>
      <c r="D28">
        <f t="shared" si="14"/>
        <v>30</v>
      </c>
      <c r="Q28" s="4">
        <f t="shared" si="4"/>
        <v>45200</v>
      </c>
      <c r="R28">
        <f t="shared" si="5"/>
        <v>10</v>
      </c>
      <c r="S28" s="149">
        <f t="shared" si="6"/>
        <v>1.3005677419354837</v>
      </c>
      <c r="T28" s="149">
        <f t="shared" si="7"/>
        <v>1.3480967741935486</v>
      </c>
      <c r="U28" s="149">
        <f t="shared" si="8"/>
        <v>0.54813225806451615</v>
      </c>
      <c r="V28" s="149">
        <f t="shared" si="9"/>
        <v>0.65759999999999996</v>
      </c>
      <c r="X28" s="4">
        <f t="shared" si="10"/>
        <v>45200</v>
      </c>
      <c r="Y28">
        <f t="shared" si="11"/>
        <v>10</v>
      </c>
      <c r="Z28" s="127">
        <f>HLOOKUP(Z$18,Data!$T$4:$Z$16,ROW()-17,FALSE)*VLOOKUP($Y28,$C$20:$D$31,2,FALSE)*S28</f>
        <v>3517912.1879999996</v>
      </c>
      <c r="AA28" s="127">
        <f>HLOOKUP(AA$18,Data!$T$4:$Z$16,ROW()-17,FALSE)*VLOOKUP($Y28,$C$20:$D$31,2,FALSE)*T28</f>
        <v>1790159.2760000003</v>
      </c>
      <c r="AB28" s="127">
        <f>HLOOKUP(AB$18,Data!$T$4:$Z$16,ROW()-17,FALSE)*VLOOKUP($Y28,$C$20:$D$31,2,FALSE)*U28</f>
        <v>777490.52760000003</v>
      </c>
      <c r="AC28" s="127">
        <f>HLOOKUP(AC$18,Data!$T$4:$Z$16,ROW()-17,FALSE)*VLOOKUP($Y28,$C$20:$D$31,2,FALSE)*V28</f>
        <v>567779.73119999992</v>
      </c>
    </row>
    <row r="29" spans="1:29" x14ac:dyDescent="0.25">
      <c r="A29" s="4">
        <f t="shared" si="13"/>
        <v>45200</v>
      </c>
      <c r="C29">
        <f t="shared" si="12"/>
        <v>10</v>
      </c>
      <c r="D29">
        <f t="shared" si="14"/>
        <v>31</v>
      </c>
      <c r="Q29" s="4">
        <f t="shared" si="4"/>
        <v>45231</v>
      </c>
      <c r="R29">
        <f t="shared" si="5"/>
        <v>11</v>
      </c>
      <c r="S29" s="149">
        <f t="shared" si="6"/>
        <v>2.7729600000000003</v>
      </c>
      <c r="T29" s="149">
        <f t="shared" si="7"/>
        <v>2.8880733333333333</v>
      </c>
      <c r="U29" s="149">
        <f t="shared" si="8"/>
        <v>1.71418</v>
      </c>
      <c r="V29" s="149">
        <f t="shared" si="9"/>
        <v>2.1663000000000001</v>
      </c>
      <c r="X29" s="4">
        <f t="shared" si="10"/>
        <v>45231</v>
      </c>
      <c r="Y29">
        <f t="shared" si="11"/>
        <v>11</v>
      </c>
      <c r="Z29" s="127">
        <f>HLOOKUP(Z$18,Data!$T$4:$Z$16,ROW()-17,FALSE)*VLOOKUP($Y29,$C$20:$D$31,2,FALSE)*S29</f>
        <v>7270701.120000001</v>
      </c>
      <c r="AA29" s="127">
        <f>HLOOKUP(AA$18,Data!$T$4:$Z$16,ROW()-17,FALSE)*VLOOKUP($Y29,$C$20:$D$31,2,FALSE)*T29</f>
        <v>3718769.8662</v>
      </c>
      <c r="AB29" s="127">
        <f>HLOOKUP(AB$18,Data!$T$4:$Z$16,ROW()-17,FALSE)*VLOOKUP($Y29,$C$20:$D$31,2,FALSE)*U29</f>
        <v>2361454.3680000002</v>
      </c>
      <c r="AC29" s="127">
        <f>HLOOKUP(AC$18,Data!$T$4:$Z$16,ROW()-17,FALSE)*VLOOKUP($Y29,$C$20:$D$31,2,FALSE)*V29</f>
        <v>1820211.912</v>
      </c>
    </row>
    <row r="30" spans="1:29" x14ac:dyDescent="0.25">
      <c r="A30" s="4">
        <f t="shared" si="13"/>
        <v>45231</v>
      </c>
      <c r="C30">
        <f t="shared" si="12"/>
        <v>11</v>
      </c>
      <c r="D30">
        <f t="shared" si="14"/>
        <v>30</v>
      </c>
      <c r="Q30" s="4">
        <f t="shared" si="4"/>
        <v>45261</v>
      </c>
      <c r="R30">
        <f t="shared" si="5"/>
        <v>12</v>
      </c>
      <c r="S30" s="149">
        <f t="shared" si="6"/>
        <v>3.3693580645161285</v>
      </c>
      <c r="T30" s="149">
        <f t="shared" si="7"/>
        <v>3.4427741935483867</v>
      </c>
      <c r="U30" s="149">
        <f t="shared" si="8"/>
        <v>3.0728225806451612</v>
      </c>
      <c r="V30" s="149">
        <f t="shared" si="9"/>
        <v>3.5877677419354841</v>
      </c>
      <c r="X30" s="4">
        <f t="shared" si="10"/>
        <v>45261</v>
      </c>
      <c r="Y30">
        <f t="shared" si="11"/>
        <v>12</v>
      </c>
      <c r="Z30" s="127">
        <f>HLOOKUP(Z$18,Data!$T$4:$Z$16,ROW()-17,FALSE)*VLOOKUP($Y30,$C$20:$D$31,2,FALSE)*S30</f>
        <v>9137190.2978999987</v>
      </c>
      <c r="AA30" s="127">
        <f>HLOOKUP(AA$18,Data!$T$4:$Z$16,ROW()-17,FALSE)*VLOOKUP($Y30,$C$20:$D$31,2,FALSE)*T30</f>
        <v>4591032.3419999992</v>
      </c>
      <c r="AB30" s="127">
        <f>HLOOKUP(AB$18,Data!$T$4:$Z$16,ROW()-17,FALSE)*VLOOKUP($Y30,$C$20:$D$31,2,FALSE)*U30</f>
        <v>4378606.2450000001</v>
      </c>
      <c r="AC30" s="127">
        <f>HLOOKUP(AC$18,Data!$T$4:$Z$16,ROW()-17,FALSE)*VLOOKUP($Y30,$C$20:$D$31,2,FALSE)*V30</f>
        <v>3120188.3232</v>
      </c>
    </row>
    <row r="31" spans="1:29" x14ac:dyDescent="0.25">
      <c r="A31" s="4">
        <f t="shared" si="13"/>
        <v>45261</v>
      </c>
      <c r="C31">
        <f t="shared" si="12"/>
        <v>12</v>
      </c>
      <c r="D31">
        <f t="shared" si="14"/>
        <v>31</v>
      </c>
    </row>
    <row r="32" spans="1:29" x14ac:dyDescent="0.25">
      <c r="A32" s="4">
        <f t="shared" si="13"/>
        <v>45292</v>
      </c>
      <c r="S32" s="127"/>
    </row>
    <row r="33" spans="19:19" x14ac:dyDescent="0.25">
      <c r="S33" s="127"/>
    </row>
  </sheetData>
  <mergeCells count="20">
    <mergeCell ref="I1:K1"/>
    <mergeCell ref="I2:I3"/>
    <mergeCell ref="J2:J3"/>
    <mergeCell ref="K2:K3"/>
    <mergeCell ref="M1:O1"/>
    <mergeCell ref="M2:M3"/>
    <mergeCell ref="A1:C1"/>
    <mergeCell ref="A2:A3"/>
    <mergeCell ref="B2:B3"/>
    <mergeCell ref="C2:C3"/>
    <mergeCell ref="E1:G1"/>
    <mergeCell ref="E2:E3"/>
    <mergeCell ref="F2:F3"/>
    <mergeCell ref="G2:G3"/>
    <mergeCell ref="N2:N3"/>
    <mergeCell ref="O2:O3"/>
    <mergeCell ref="S2:V2"/>
    <mergeCell ref="Z2:AC2"/>
    <mergeCell ref="S17:V17"/>
    <mergeCell ref="Z17:AC1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6ECA3-FFCA-4909-9E6C-C3FCBE3FC98A}">
  <dimension ref="A1"/>
  <sheetViews>
    <sheetView workbookViewId="0">
      <selection sqref="A1:C1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59999389629810485"/>
  </sheetPr>
  <dimension ref="A1:AL33"/>
  <sheetViews>
    <sheetView topLeftCell="Q1" workbookViewId="0">
      <selection sqref="A1:C1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85546875" customWidth="1"/>
    <col min="8" max="9" width="10.5703125" bestFit="1" customWidth="1"/>
    <col min="10" max="10" width="3.4257812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9" width="11.28515625" bestFit="1" customWidth="1"/>
    <col min="31" max="31" width="9.7109375" bestFit="1" customWidth="1"/>
    <col min="32" max="32" width="11.5703125" bestFit="1" customWidth="1"/>
    <col min="33" max="35" width="10.5703125" bestFit="1" customWidth="1"/>
    <col min="36" max="36" width="4" bestFit="1" customWidth="1"/>
    <col min="38" max="38" width="11.5703125" bestFit="1" customWidth="1"/>
  </cols>
  <sheetData>
    <row r="1" spans="1:38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38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38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38" x14ac:dyDescent="0.25">
      <c r="A4" s="136" t="s">
        <v>72</v>
      </c>
      <c r="B4" s="137"/>
      <c r="C4">
        <v>0.57393204538264397</v>
      </c>
      <c r="E4" s="136" t="s">
        <v>72</v>
      </c>
      <c r="F4" s="137"/>
      <c r="G4">
        <v>0.52428017775146296</v>
      </c>
      <c r="I4" s="136" t="s">
        <v>72</v>
      </c>
      <c r="J4" s="137"/>
      <c r="K4">
        <v>0.44932410820036001</v>
      </c>
      <c r="M4" s="136" t="s">
        <v>72</v>
      </c>
      <c r="N4" s="137"/>
      <c r="O4">
        <v>0.451235965183579</v>
      </c>
      <c r="Q4" s="4">
        <f>Data!A1</f>
        <v>44927</v>
      </c>
      <c r="R4">
        <f>MONTH(Q4)</f>
        <v>1</v>
      </c>
      <c r="S4" s="148">
        <f>HLOOKUP(S$3,Normals!$E$17:$K$29,$R4+1,FALSE)/VLOOKUP($R4,$C$21:$D$32,2,FALSE)</f>
        <v>20.806451612903224</v>
      </c>
      <c r="T4" s="148">
        <f>HLOOKUP(T$3,Normals!$E$17:$K$29,$R4+1,FALSE)/VLOOKUP($R4,$C$21:$D$32,2,FALSE)</f>
        <v>19</v>
      </c>
      <c r="U4" s="148">
        <f>HLOOKUP(U$3,Normals!$E$17:$K$29,$R4+1,FALSE)/VLOOKUP($R4,$C$21:$D$32,2,FALSE)</f>
        <v>24.516129032258064</v>
      </c>
      <c r="V4" s="148">
        <f>HLOOKUP(V$3,Normals!$E$17:$K$29,$R4+1,FALSE)/VLOOKUP($R4,$C$21:$D$32,2,FALSE)</f>
        <v>29.032258064516128</v>
      </c>
      <c r="X4" s="4">
        <f>Q4</f>
        <v>44927</v>
      </c>
      <c r="Y4">
        <f>MONTH(X4)</f>
        <v>1</v>
      </c>
      <c r="Z4" s="148">
        <f>HLOOKUP(Z$3,Data!$AU$4:$BA$16,(ROW())-2,FALSE)/VLOOKUP($Y4,$C$21:$D$32,2,FALSE)</f>
        <v>17.64516129032258</v>
      </c>
      <c r="AA4" s="148">
        <f>HLOOKUP(AA$3,Data!$AU$4:$BA$16,ROW()-2,FALSE)/VLOOKUP($Y4,$C$21:$D$32,2,FALSE)</f>
        <v>14.080645161290322</v>
      </c>
      <c r="AB4" s="148">
        <f>HLOOKUP(AB$3,Data!$AU$4:$BA$16,ROW()-2,FALSE)/VLOOKUP($Y4,$C$21:$D$32,2,FALSE)</f>
        <v>22.822580645161292</v>
      </c>
      <c r="AC4" s="148">
        <f>HLOOKUP(AC$3,Data!$AU$4:$BA$16,ROW()-2,FALSE)/VLOOKUP($Y4,$C$21:$D$32,2,FALSE)</f>
        <v>26.93548387096774</v>
      </c>
      <c r="AE4" s="4">
        <f>X4</f>
        <v>44927</v>
      </c>
      <c r="AF4" s="127">
        <f>($C$4+($C6*$S4)+($C$5*AJ4))*HLOOKUP(Z$18,Data!$T$4:$Z$16,(ROW())-2,FALSE)*VLOOKUP($Y19,$C$21:$D$32,2,FALSE)</f>
        <v>9754676.1089350767</v>
      </c>
      <c r="AG4" s="127">
        <f>($G$4+($G6*$T4)+($G$5*AJ4))*HLOOKUP(AA$18,Data!$T$4:$Z$16,(ROW())-2,FALSE)*VLOOKUP($Y19,$C$21:$D$32,2,FALSE)</f>
        <v>4497497.4704311378</v>
      </c>
      <c r="AH4" s="127">
        <f>($K$4+($K6*$U4)+($K$5*AJ4))*HLOOKUP(AB$18,Data!$T$4:$Z$16,(ROW())-2,FALSE)*VLOOKUP($Y19,$C$21:$D$32,2,FALSE)</f>
        <v>4645560.2555542663</v>
      </c>
      <c r="AI4" s="127">
        <f>($O$4+($O6*$V4)+($O$5*AJ4))*HLOOKUP(AC$18,Data!$T$4:$Z$16,(ROW())-2,FALSE)*VLOOKUP($Y19,$C$21:$D$32,2,FALSE)</f>
        <v>3559509.6007230598</v>
      </c>
      <c r="AJ4">
        <v>109</v>
      </c>
      <c r="AL4" s="72">
        <f>SUM(AF4:AI4)</f>
        <v>22457243.435643539</v>
      </c>
    </row>
    <row r="5" spans="1:38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0</v>
      </c>
      <c r="I5" s="136" t="s">
        <v>87</v>
      </c>
      <c r="J5" s="137"/>
      <c r="K5" s="137">
        <v>0</v>
      </c>
      <c r="M5" s="136" t="s">
        <v>87</v>
      </c>
      <c r="N5" s="137"/>
      <c r="O5" s="137">
        <v>0</v>
      </c>
      <c r="Q5" s="4">
        <f>DATE(YEAR(Q4),MONTH(Q4)+1,1)</f>
        <v>44958</v>
      </c>
      <c r="R5">
        <f t="shared" ref="R5:R15" si="0">MONTH(Q5)</f>
        <v>2</v>
      </c>
      <c r="S5" s="148">
        <f>HLOOKUP(S$3,Normals!$E$17:$K$29,$R5+1,FALSE)/VLOOKUP($R5,$C$21:$D$32,2,FALSE)</f>
        <v>19.25</v>
      </c>
      <c r="T5" s="148">
        <f>HLOOKUP(T$3,Normals!$E$17:$K$29,$R5+1,FALSE)/VLOOKUP($R5,$C$21:$D$32,2,FALSE)</f>
        <v>17.892857142857142</v>
      </c>
      <c r="U5" s="148">
        <f>HLOOKUP(U$3,Normals!$E$17:$K$29,$R5+1,FALSE)/VLOOKUP($R5,$C$21:$D$32,2,FALSE)</f>
        <v>20.892857142857142</v>
      </c>
      <c r="V5" s="148">
        <f>HLOOKUP(V$3,Normals!$E$17:$K$29,$R5+1,FALSE)/VLOOKUP($R5,$C$21:$D$32,2,FALSE)</f>
        <v>23.892857142857142</v>
      </c>
      <c r="X5" s="4">
        <f t="shared" ref="X5:X15" si="1">Q5</f>
        <v>44958</v>
      </c>
      <c r="Y5">
        <f t="shared" ref="Y5:Y15" si="2">MONTH(X5)</f>
        <v>2</v>
      </c>
      <c r="Z5" s="148">
        <f>HLOOKUP(Z$3,Data!$AU$4:$BA$16,ROW()-2,FALSE)/VLOOKUP($Y5,$C$21:$D$32,2,FALSE)</f>
        <v>20.482142857142858</v>
      </c>
      <c r="AA5" s="148">
        <f>HLOOKUP(AA$3,Data!$AU$4:$BA$16,ROW()-2,FALSE)/VLOOKUP($Y5,$C$21:$D$32,2,FALSE)</f>
        <v>17.357142857142858</v>
      </c>
      <c r="AB5" s="148">
        <f>HLOOKUP(AB$3,Data!$AU$4:$BA$16,ROW()-2,FALSE)/VLOOKUP($Y5,$C$21:$D$32,2,FALSE)</f>
        <v>23.25</v>
      </c>
      <c r="AC5" s="148">
        <f>HLOOKUP(AC$3,Data!$AU$4:$BA$16,ROW()-2,FALSE)/VLOOKUP($Y5,$C$21:$D$32,2,FALSE)</f>
        <v>25.25</v>
      </c>
      <c r="AE5" s="4">
        <f t="shared" ref="AE5:AE15" si="3">X5</f>
        <v>44958</v>
      </c>
      <c r="AF5" s="127">
        <f>($C$4+($C7*$S5)+($C$5*AJ5))*HLOOKUP(Z$18,Data!$T$4:$Z$16,(ROW())-2,FALSE)*VLOOKUP($Y20,$C$21:$D$32,2,FALSE)</f>
        <v>7799011.3185730223</v>
      </c>
      <c r="AG5" s="127">
        <f>($G$4+($G7*$T5)+($G$5*AJ5))*HLOOKUP(AA$18,Data!$T$4:$Z$16,(ROW())-2,FALSE)*VLOOKUP($Y20,$C$21:$D$32,2,FALSE)</f>
        <v>3651640.4900781647</v>
      </c>
      <c r="AH5" s="127">
        <f>($K$4+($K7*$U5)+($K$5*AJ5))*HLOOKUP(AB$18,Data!$T$4:$Z$16,(ROW())-2,FALSE)*VLOOKUP($Y20,$C$21:$D$32,2,FALSE)</f>
        <v>3825622.2507133475</v>
      </c>
      <c r="AI5" s="127">
        <f>($O$4+($O7*$V5)+($O$5*AJ5))*HLOOKUP(AC$18,Data!$T$4:$Z$16,(ROW())-2,FALSE)*VLOOKUP($Y20,$C$21:$D$32,2,FALSE)</f>
        <v>2826151.161631708</v>
      </c>
      <c r="AJ5">
        <v>110</v>
      </c>
      <c r="AL5" s="72">
        <f t="shared" ref="AL5:AL15" si="4">SUM(AF5:AI5)</f>
        <v>18102425.220996242</v>
      </c>
    </row>
    <row r="6" spans="1:38" x14ac:dyDescent="0.25">
      <c r="A6" s="136">
        <v>1</v>
      </c>
      <c r="B6" s="137"/>
      <c r="C6">
        <v>0.145978018235323</v>
      </c>
      <c r="E6" s="136">
        <v>1</v>
      </c>
      <c r="F6" s="137"/>
      <c r="G6">
        <v>0.15260262820068499</v>
      </c>
      <c r="I6" s="136">
        <v>1</v>
      </c>
      <c r="J6" s="137"/>
      <c r="K6">
        <v>0.116230592674265</v>
      </c>
      <c r="M6" s="136">
        <v>1</v>
      </c>
      <c r="N6" s="137"/>
      <c r="O6">
        <v>0.125340506534729</v>
      </c>
      <c r="Q6" s="4">
        <f t="shared" ref="Q6:Q15" si="5">DATE(YEAR(Q5),MONTH(Q5)+1,1)</f>
        <v>44986</v>
      </c>
      <c r="R6">
        <f t="shared" si="0"/>
        <v>3</v>
      </c>
      <c r="S6" s="148">
        <f>HLOOKUP(S$3,Normals!$E$17:$K$29,$R6+1,FALSE)/VLOOKUP($R6,$C$21:$D$32,2,FALSE)</f>
        <v>15.741935483870968</v>
      </c>
      <c r="T6" s="148">
        <f>HLOOKUP(T$3,Normals!$E$17:$K$29,$R6+1,FALSE)/VLOOKUP($R6,$C$21:$D$32,2,FALSE)</f>
        <v>14.161290322580646</v>
      </c>
      <c r="U6" s="148">
        <f>HLOOKUP(U$3,Normals!$E$17:$K$29,$R6+1,FALSE)/VLOOKUP($R6,$C$21:$D$32,2,FALSE)</f>
        <v>13.741935483870968</v>
      </c>
      <c r="V6" s="148">
        <f>HLOOKUP(V$3,Normals!$E$17:$K$29,$R6+1,FALSE)/VLOOKUP($R6,$C$21:$D$32,2,FALSE)</f>
        <v>16.870967741935484</v>
      </c>
      <c r="X6" s="4">
        <f t="shared" si="1"/>
        <v>44986</v>
      </c>
      <c r="Y6">
        <f t="shared" si="2"/>
        <v>3</v>
      </c>
      <c r="Z6" s="148">
        <f>HLOOKUP(Z$3,Data!$AU$4:$BA$16,ROW()-2,FALSE)/VLOOKUP($Y6,$C$21:$D$32,2,FALSE)</f>
        <v>16.258064516129032</v>
      </c>
      <c r="AA6" s="148">
        <f>HLOOKUP(AA$3,Data!$AU$4:$BA$16,ROW()-2,FALSE)/VLOOKUP($Y6,$C$21:$D$32,2,FALSE)</f>
        <v>15.419354838709678</v>
      </c>
      <c r="AB6" s="148">
        <f>HLOOKUP(AB$3,Data!$AU$4:$BA$16,ROW()-2,FALSE)/VLOOKUP($Y6,$C$21:$D$32,2,FALSE)</f>
        <v>17.387096774193548</v>
      </c>
      <c r="AC6" s="148">
        <f>HLOOKUP(AC$3,Data!$AU$4:$BA$16,ROW()-2,FALSE)/VLOOKUP($Y6,$C$21:$D$32,2,FALSE)</f>
        <v>20.129032258064516</v>
      </c>
      <c r="AE6" s="4">
        <f t="shared" si="3"/>
        <v>44986</v>
      </c>
      <c r="AF6" s="127">
        <f>($C$4+($C8*$S6)+($C$5*AJ6))*HLOOKUP(Z$18,Data!$T$4:$Z$16,(ROW())-2,FALSE)*VLOOKUP($Y21,$C$21:$D$32,2,FALSE)</f>
        <v>6998060.0754455645</v>
      </c>
      <c r="AG6" s="127">
        <f>($G$4+($G8*$T6)+($G$5*AJ6))*HLOOKUP(AA$18,Data!$T$4:$Z$16,(ROW())-2,FALSE)*VLOOKUP($Y21,$C$21:$D$32,2,FALSE)</f>
        <v>3164197.788384337</v>
      </c>
      <c r="AH6" s="127">
        <f>($K$4+($K8*$U6)+($K$5*AJ6))*HLOOKUP(AB$18,Data!$T$4:$Z$16,(ROW())-2,FALSE)*VLOOKUP($Y21,$C$21:$D$32,2,FALSE)</f>
        <v>2939806.0235384381</v>
      </c>
      <c r="AI6" s="127">
        <f>($O$4+($O8*$V6)+($O$5*AJ6))*HLOOKUP(AC$18,Data!$T$4:$Z$16,(ROW())-2,FALSE)*VLOOKUP($Y21,$C$21:$D$32,2,FALSE)</f>
        <v>2182971.1302613029</v>
      </c>
      <c r="AJ6">
        <v>111</v>
      </c>
      <c r="AL6" s="72">
        <f t="shared" si="4"/>
        <v>15285035.017629642</v>
      </c>
    </row>
    <row r="7" spans="1:38" x14ac:dyDescent="0.25">
      <c r="A7" s="136">
        <v>2</v>
      </c>
      <c r="B7" s="137"/>
      <c r="C7">
        <v>0.136177946053743</v>
      </c>
      <c r="E7" s="136">
        <v>2</v>
      </c>
      <c r="F7" s="137"/>
      <c r="G7">
        <v>0.14257797586837201</v>
      </c>
      <c r="I7" s="136">
        <v>2</v>
      </c>
      <c r="J7" s="137"/>
      <c r="K7">
        <v>0.122365170021329</v>
      </c>
      <c r="M7" s="136">
        <v>2</v>
      </c>
      <c r="N7" s="137"/>
      <c r="O7">
        <v>0.131664481966695</v>
      </c>
      <c r="Q7" s="4">
        <f t="shared" si="5"/>
        <v>45017</v>
      </c>
      <c r="R7">
        <f t="shared" si="0"/>
        <v>4</v>
      </c>
      <c r="S7" s="148">
        <f>HLOOKUP(S$3,Normals!$E$17:$K$29,$R7+1,FALSE)/VLOOKUP($R7,$C$21:$D$32,2,FALSE)</f>
        <v>11.6</v>
      </c>
      <c r="T7" s="148">
        <f>HLOOKUP(T$3,Normals!$E$17:$K$29,$R7+1,FALSE)/VLOOKUP($R7,$C$21:$D$32,2,FALSE)</f>
        <v>10.199999999999999</v>
      </c>
      <c r="U7" s="148">
        <f>HLOOKUP(U$3,Normals!$E$17:$K$29,$R7+1,FALSE)/VLOOKUP($R7,$C$21:$D$32,2,FALSE)</f>
        <v>8.1</v>
      </c>
      <c r="V7" s="148">
        <f>HLOOKUP(V$3,Normals!$E$17:$K$29,$R7+1,FALSE)/VLOOKUP($R7,$C$21:$D$32,2,FALSE)</f>
        <v>11.033333333333333</v>
      </c>
      <c r="X7" s="4">
        <f t="shared" si="1"/>
        <v>45017</v>
      </c>
      <c r="Y7">
        <f t="shared" si="2"/>
        <v>4</v>
      </c>
      <c r="Z7" s="148">
        <f>HLOOKUP(Z$3,Data!$AU$4:$BA$16,ROW()-2,FALSE)/VLOOKUP($Y7,$C$21:$D$32,2,FALSE)</f>
        <v>12.566666666666666</v>
      </c>
      <c r="AA7" s="148">
        <f>HLOOKUP(AA$3,Data!$AU$4:$BA$16,ROW()-2,FALSE)/VLOOKUP($Y7,$C$21:$D$32,2,FALSE)</f>
        <v>11.816666666666666</v>
      </c>
      <c r="AB7" s="148">
        <f>HLOOKUP(AB$3,Data!$AU$4:$BA$16,ROW()-2,FALSE)/VLOOKUP($Y7,$C$21:$D$32,2,FALSE)</f>
        <v>10.666666666666666</v>
      </c>
      <c r="AC7" s="148">
        <f>HLOOKUP(AC$3,Data!$AU$4:$BA$16,ROW()-2,FALSE)/VLOOKUP($Y7,$C$21:$D$32,2,FALSE)</f>
        <v>13.016666666666667</v>
      </c>
      <c r="AE7" s="4">
        <f t="shared" si="3"/>
        <v>45017</v>
      </c>
      <c r="AF7" s="127">
        <f>($C$4+($C9*$S7)+($C$5*AJ7))*HLOOKUP(Z$18,Data!$T$4:$Z$16,(ROW())-2,FALSE)*VLOOKUP($Y22,$C$21:$D$32,2,FALSE)</f>
        <v>4707003.503893326</v>
      </c>
      <c r="AG7" s="127">
        <f>($G$4+($G9*$T7)+($G$5*AJ7))*HLOOKUP(AA$18,Data!$T$4:$Z$16,(ROW())-2,FALSE)*VLOOKUP($Y22,$C$21:$D$32,2,FALSE)</f>
        <v>2244553.0379843847</v>
      </c>
      <c r="AH7" s="127">
        <f>($K$4+($K9*$U7)+($K$5*AJ7))*HLOOKUP(AB$18,Data!$T$4:$Z$16,(ROW())-2,FALSE)*VLOOKUP($Y22,$C$21:$D$32,2,FALSE)</f>
        <v>1653367.363145873</v>
      </c>
      <c r="AI7" s="127">
        <f>($O$4+($O9*$V7)+($O$5*AJ7))*HLOOKUP(AC$18,Data!$T$4:$Z$16,(ROW())-2,FALSE)*VLOOKUP($Y22,$C$21:$D$32,2,FALSE)</f>
        <v>1362092.529025838</v>
      </c>
      <c r="AJ7">
        <v>112</v>
      </c>
      <c r="AL7" s="72">
        <f t="shared" si="4"/>
        <v>9967016.4340494219</v>
      </c>
    </row>
    <row r="8" spans="1:38" x14ac:dyDescent="0.25">
      <c r="A8" s="136">
        <v>3</v>
      </c>
      <c r="B8" s="137"/>
      <c r="C8">
        <v>0.12806573153016801</v>
      </c>
      <c r="E8" s="136">
        <v>3</v>
      </c>
      <c r="F8" s="137"/>
      <c r="G8">
        <v>0.13276757331133801</v>
      </c>
      <c r="I8" s="136">
        <v>3</v>
      </c>
      <c r="J8" s="137"/>
      <c r="K8">
        <v>0.11900868096382</v>
      </c>
      <c r="M8" s="136">
        <v>3</v>
      </c>
      <c r="N8" s="137"/>
      <c r="O8">
        <v>0.122227251807216</v>
      </c>
      <c r="Q8" s="4">
        <f t="shared" si="5"/>
        <v>45047</v>
      </c>
      <c r="R8">
        <f t="shared" si="0"/>
        <v>5</v>
      </c>
      <c r="S8" s="148">
        <f>HLOOKUP(S$3,Normals!$E$17:$K$29,$R8+1,FALSE)/VLOOKUP($R8,$C$21:$D$32,2,FALSE)</f>
        <v>6.354838709677419</v>
      </c>
      <c r="T8" s="148">
        <f>HLOOKUP(T$3,Normals!$E$17:$K$29,$R8+1,FALSE)/VLOOKUP($R8,$C$21:$D$32,2,FALSE)</f>
        <v>5.161290322580645</v>
      </c>
      <c r="U8" s="148">
        <f>HLOOKUP(U$3,Normals!$E$17:$K$29,$R8+1,FALSE)/VLOOKUP($R8,$C$21:$D$32,2,FALSE)</f>
        <v>3.2580645161290325</v>
      </c>
      <c r="V8" s="148">
        <f>HLOOKUP(V$3,Normals!$E$17:$K$29,$R8+1,FALSE)/VLOOKUP($R8,$C$21:$D$32,2,FALSE)</f>
        <v>4.645161290322581</v>
      </c>
      <c r="X8" s="4">
        <f t="shared" si="1"/>
        <v>45047</v>
      </c>
      <c r="Y8">
        <f t="shared" si="2"/>
        <v>5</v>
      </c>
      <c r="Z8" s="148">
        <f>HLOOKUP(Z$3,Data!$AU$4:$BA$16,ROW()-2,FALSE)/VLOOKUP($Y8,$C$21:$D$32,2,FALSE)</f>
        <v>2.6129032258064515</v>
      </c>
      <c r="AA8" s="148">
        <f>HLOOKUP(AA$3,Data!$AU$4:$BA$16,ROW()-2,FALSE)/VLOOKUP($Y8,$C$21:$D$32,2,FALSE)</f>
        <v>3.774193548387097</v>
      </c>
      <c r="AB8" s="148">
        <f>HLOOKUP(AB$3,Data!$AU$4:$BA$16,ROW()-2,FALSE)/VLOOKUP($Y8,$C$21:$D$32,2,FALSE)</f>
        <v>1.6129032258064515</v>
      </c>
      <c r="AC8" s="148">
        <f>HLOOKUP(AC$3,Data!$AU$4:$BA$16,ROW()-2,FALSE)/VLOOKUP($Y8,$C$21:$D$32,2,FALSE)</f>
        <v>1.064516129032258</v>
      </c>
      <c r="AE8" s="4">
        <f t="shared" si="3"/>
        <v>45047</v>
      </c>
      <c r="AF8" s="127">
        <f>($C$4+($C10*$S8)+($C$5*AJ8))*HLOOKUP(Z$18,Data!$T$4:$Z$16,(ROW())-2,FALSE)*VLOOKUP($Y23,$C$21:$D$32,2,FALSE)</f>
        <v>3272893.0645017661</v>
      </c>
      <c r="AG8" s="127">
        <f>($G$4+($G10*$T8)+($G$5*AJ8))*HLOOKUP(AA$18,Data!$T$4:$Z$16,(ROW())-2,FALSE)*VLOOKUP($Y23,$C$21:$D$32,2,FALSE)</f>
        <v>1423814.0923424191</v>
      </c>
      <c r="AH8" s="127">
        <f>($K$4+($K10*$U8)+($K$5*AJ8))*HLOOKUP(AB$18,Data!$T$4:$Z$16,(ROW())-2,FALSE)*VLOOKUP($Y23,$C$21:$D$32,2,FALSE)</f>
        <v>996518.03414673102</v>
      </c>
      <c r="AI8" s="127">
        <f>($O$4+($O10*$V8)+($O$5*AJ8))*HLOOKUP(AC$18,Data!$T$4:$Z$16,(ROW())-2,FALSE)*VLOOKUP($Y23,$C$21:$D$32,2,FALSE)</f>
        <v>786781.90598825586</v>
      </c>
      <c r="AJ8">
        <v>113</v>
      </c>
      <c r="AL8" s="72">
        <f t="shared" si="4"/>
        <v>6480007.096979172</v>
      </c>
    </row>
    <row r="9" spans="1:38" x14ac:dyDescent="0.25">
      <c r="A9" s="136">
        <v>4</v>
      </c>
      <c r="B9" s="137"/>
      <c r="C9">
        <v>0.105662999032733</v>
      </c>
      <c r="E9" s="136">
        <v>4</v>
      </c>
      <c r="F9" s="137"/>
      <c r="G9">
        <v>0.12117934513621199</v>
      </c>
      <c r="I9" s="136">
        <v>4</v>
      </c>
      <c r="J9" s="137"/>
      <c r="K9">
        <v>9.3996944318487596E-2</v>
      </c>
      <c r="M9" s="136">
        <v>4</v>
      </c>
      <c r="N9" s="137"/>
      <c r="O9">
        <v>0.106274726456055</v>
      </c>
      <c r="Q9" s="4">
        <f t="shared" si="5"/>
        <v>45078</v>
      </c>
      <c r="R9">
        <f t="shared" si="0"/>
        <v>6</v>
      </c>
      <c r="S9" s="148">
        <f>HLOOKUP(S$3,Normals!$E$17:$K$29,$R9+1,FALSE)/VLOOKUP($R9,$C$21:$D$32,2,FALSE)</f>
        <v>2.5</v>
      </c>
      <c r="T9" s="148">
        <f>HLOOKUP(T$3,Normals!$E$17:$K$29,$R9+1,FALSE)/VLOOKUP($R9,$C$21:$D$32,2,FALSE)</f>
        <v>1.7333333333333334</v>
      </c>
      <c r="U9" s="148">
        <f>HLOOKUP(U$3,Normals!$E$17:$K$29,$R9+1,FALSE)/VLOOKUP($R9,$C$21:$D$32,2,FALSE)</f>
        <v>0.5</v>
      </c>
      <c r="V9" s="148">
        <f>HLOOKUP(V$3,Normals!$E$17:$K$29,$R9+1,FALSE)/VLOOKUP($R9,$C$21:$D$32,2,FALSE)</f>
        <v>1.1000000000000001</v>
      </c>
      <c r="X9" s="4">
        <f t="shared" si="1"/>
        <v>45078</v>
      </c>
      <c r="Y9">
        <f t="shared" si="2"/>
        <v>6</v>
      </c>
      <c r="Z9" s="148">
        <f>HLOOKUP(Z$3,Data!$AU$4:$BA$16,ROW()-2,FALSE)/VLOOKUP($Y9,$C$21:$D$32,2,FALSE)</f>
        <v>1.6833333333333333</v>
      </c>
      <c r="AA9" s="148">
        <f>HLOOKUP(AA$3,Data!$AU$4:$BA$16,ROW()-2,FALSE)/VLOOKUP($Y9,$C$21:$D$32,2,FALSE)</f>
        <v>2.0166666666666666</v>
      </c>
      <c r="AB9" s="148">
        <f>HLOOKUP(AB$3,Data!$AU$4:$BA$16,ROW()-2,FALSE)/VLOOKUP($Y9,$C$21:$D$32,2,FALSE)</f>
        <v>0.26666666666666666</v>
      </c>
      <c r="AC9" s="148">
        <f>HLOOKUP(AC$3,Data!$AU$4:$BA$16,ROW()-2,FALSE)/VLOOKUP($Y9,$C$21:$D$32,2,FALSE)</f>
        <v>0.51666666666666672</v>
      </c>
      <c r="AE9" s="4">
        <f t="shared" si="3"/>
        <v>45078</v>
      </c>
      <c r="AF9" s="127">
        <f>($C$4+($C11*$S9)+($C$5*AJ9))*HLOOKUP(Z$18,Data!$T$4:$Z$16,(ROW())-2,FALSE)*VLOOKUP($Y24,$C$21:$D$32,2,FALSE)</f>
        <v>2026061.1560475945</v>
      </c>
      <c r="AG9" s="127">
        <f>($G$4+($G11*$T9)+($G$5*AJ9))*HLOOKUP(AA$18,Data!$T$4:$Z$16,(ROW())-2,FALSE)*VLOOKUP($Y24,$C$21:$D$32,2,FALSE)</f>
        <v>916479.25829819136</v>
      </c>
      <c r="AH9" s="127">
        <f>($K$4+($K11*$U9)+($K$5*AJ9))*HLOOKUP(AB$18,Data!$T$4:$Z$16,(ROW())-2,FALSE)*VLOOKUP($Y24,$C$21:$D$32,2,FALSE)</f>
        <v>613313.92797024536</v>
      </c>
      <c r="AI9" s="127">
        <f>($O$4+($O11*$V9)+($O$5*AJ9))*HLOOKUP(AC$18,Data!$T$4:$Z$16,(ROW())-2,FALSE)*VLOOKUP($Y24,$C$21:$D$32,2,FALSE)</f>
        <v>375288.43988353084</v>
      </c>
      <c r="AJ9">
        <v>114</v>
      </c>
      <c r="AL9" s="72">
        <f t="shared" si="4"/>
        <v>3931142.7821995625</v>
      </c>
    </row>
    <row r="10" spans="1:38" x14ac:dyDescent="0.25">
      <c r="A10" s="136">
        <v>5</v>
      </c>
      <c r="B10" s="137"/>
      <c r="C10">
        <v>0.10039546129805001</v>
      </c>
      <c r="E10" s="136">
        <v>5</v>
      </c>
      <c r="F10" s="137"/>
      <c r="G10">
        <v>0.107696809750488</v>
      </c>
      <c r="I10" s="136">
        <v>5</v>
      </c>
      <c r="J10" s="137"/>
      <c r="K10">
        <v>7.9078197778265205E-2</v>
      </c>
      <c r="M10" s="136">
        <v>5</v>
      </c>
      <c r="N10" s="137"/>
      <c r="O10">
        <v>9.9623661846597406E-2</v>
      </c>
      <c r="Q10" s="4">
        <f t="shared" si="5"/>
        <v>45108</v>
      </c>
      <c r="R10">
        <f t="shared" si="0"/>
        <v>7</v>
      </c>
      <c r="S10" s="148">
        <f>HLOOKUP(S$3,Normals!$E$17:$K$29,$R10+1,FALSE)/VLOOKUP($R10,$C$21:$D$32,2,FALSE)</f>
        <v>0.5161290322580645</v>
      </c>
      <c r="T10" s="148">
        <f>HLOOKUP(T$3,Normals!$E$17:$K$29,$R10+1,FALSE)/VLOOKUP($R10,$C$21:$D$32,2,FALSE)</f>
        <v>0.25806451612903225</v>
      </c>
      <c r="U10" s="148">
        <f>HLOOKUP(U$3,Normals!$E$17:$K$29,$R10+1,FALSE)/VLOOKUP($R10,$C$21:$D$32,2,FALSE)</f>
        <v>3.2258064516129031E-2</v>
      </c>
      <c r="V10" s="148">
        <f>HLOOKUP(V$3,Normals!$E$17:$K$29,$R10+1,FALSE)/VLOOKUP($R10,$C$21:$D$32,2,FALSE)</f>
        <v>9.6774193548387094E-2</v>
      </c>
      <c r="X10" s="4">
        <f t="shared" si="1"/>
        <v>45108</v>
      </c>
      <c r="Y10">
        <f t="shared" si="2"/>
        <v>7</v>
      </c>
      <c r="Z10" s="148">
        <f>HLOOKUP(Z$3,Data!$AU$4:$BA$16,ROW()-2,FALSE)/VLOOKUP($Y10,$C$21:$D$32,2,FALSE)</f>
        <v>0</v>
      </c>
      <c r="AA10" s="148">
        <f>HLOOKUP(AA$3,Data!$AU$4:$BA$16,ROW()-2,FALSE)/VLOOKUP($Y10,$C$21:$D$32,2,FALSE)</f>
        <v>4.8387096774193547E-2</v>
      </c>
      <c r="AB10" s="148">
        <f>HLOOKUP(AB$3,Data!$AU$4:$BA$16,ROW()-2,FALSE)/VLOOKUP($Y10,$C$21:$D$32,2,FALSE)</f>
        <v>0</v>
      </c>
      <c r="AC10" s="148">
        <f>HLOOKUP(AC$3,Data!$AU$4:$BA$16,ROW()-2,FALSE)/VLOOKUP($Y10,$C$21:$D$32,2,FALSE)</f>
        <v>0</v>
      </c>
      <c r="AE10" s="4">
        <f t="shared" si="3"/>
        <v>45108</v>
      </c>
      <c r="AF10" s="127">
        <f>($C$4+($C12*$S10)+($C$5*AJ10))*HLOOKUP(Z$18,Data!$T$4:$Z$16,(ROW())-2,FALSE)*VLOOKUP($Y25,$C$21:$D$32,2,FALSE)</f>
        <v>1548250.564265128</v>
      </c>
      <c r="AG10" s="127">
        <f>($G$4+($G12*$T10)+($G$5*AJ10))*HLOOKUP(AA$18,Data!$T$4:$Z$16,(ROW())-2,FALSE)*VLOOKUP($Y25,$C$21:$D$32,2,FALSE)</f>
        <v>691844.31680225255</v>
      </c>
      <c r="AH10" s="127">
        <f>($K$4+($K12*$U10)+($K$5*AJ10))*HLOOKUP(AB$18,Data!$T$4:$Z$16,(ROW())-2,FALSE)*VLOOKUP($Y25,$C$21:$D$32,2,FALSE)</f>
        <v>633771.65461660782</v>
      </c>
      <c r="AI10" s="127">
        <f>($O$4+($O12*$V10)+($O$5*AJ10))*HLOOKUP(AC$18,Data!$T$4:$Z$16,(ROW())-2,FALSE)*VLOOKUP($Y25,$C$21:$D$32,2,FALSE)</f>
        <v>386804.88418694609</v>
      </c>
      <c r="AJ10">
        <v>115</v>
      </c>
      <c r="AL10" s="72">
        <f t="shared" si="4"/>
        <v>3260671.4198709344</v>
      </c>
    </row>
    <row r="11" spans="1:38" x14ac:dyDescent="0.25">
      <c r="A11" s="136">
        <v>6</v>
      </c>
      <c r="B11" s="137"/>
      <c r="C11">
        <v>8.0613756049506005E-2</v>
      </c>
      <c r="E11" s="136">
        <v>6</v>
      </c>
      <c r="F11" s="137"/>
      <c r="G11">
        <v>0.111749593592447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5"/>
        <v>45139</v>
      </c>
      <c r="R11">
        <f t="shared" si="0"/>
        <v>8</v>
      </c>
      <c r="S11" s="148">
        <f>HLOOKUP(S$3,Normals!$E$17:$K$29,$R11+1,FALSE)/VLOOKUP($R11,$C$21:$D$32,2,FALSE)</f>
        <v>0.45161290322580644</v>
      </c>
      <c r="T11" s="148">
        <f>HLOOKUP(T$3,Normals!$E$17:$K$29,$R11+1,FALSE)/VLOOKUP($R11,$C$21:$D$32,2,FALSE)</f>
        <v>0.12903225806451613</v>
      </c>
      <c r="U11" s="148">
        <f>HLOOKUP(U$3,Normals!$E$17:$K$29,$R11+1,FALSE)/VLOOKUP($R11,$C$21:$D$32,2,FALSE)</f>
        <v>3.2258064516129031E-2</v>
      </c>
      <c r="V11" s="148">
        <f>HLOOKUP(V$3,Normals!$E$17:$K$29,$R11+1,FALSE)/VLOOKUP($R11,$C$21:$D$32,2,FALSE)</f>
        <v>0.12903225806451613</v>
      </c>
      <c r="X11" s="4">
        <f t="shared" si="1"/>
        <v>45139</v>
      </c>
      <c r="Y11">
        <f t="shared" si="2"/>
        <v>8</v>
      </c>
      <c r="Z11" s="148">
        <f>HLOOKUP(Z$3,Data!$AU$4:$BA$16,ROW()-2,FALSE)/VLOOKUP($Y11,$C$21:$D$32,2,FALSE)</f>
        <v>0</v>
      </c>
      <c r="AA11" s="148">
        <f>HLOOKUP(AA$3,Data!$AU$4:$BA$16,ROW()-2,FALSE)/VLOOKUP($Y11,$C$21:$D$32,2,FALSE)</f>
        <v>0</v>
      </c>
      <c r="AB11" s="148">
        <f>HLOOKUP(AB$3,Data!$AU$4:$BA$16,ROW()-2,FALSE)/VLOOKUP($Y11,$C$21:$D$32,2,FALSE)</f>
        <v>0</v>
      </c>
      <c r="AC11" s="148">
        <f>HLOOKUP(AC$3,Data!$AU$4:$BA$16,ROW()-2,FALSE)/VLOOKUP($Y11,$C$21:$D$32,2,FALSE)</f>
        <v>0</v>
      </c>
      <c r="AE11" s="4">
        <f t="shared" si="3"/>
        <v>45139</v>
      </c>
      <c r="AF11" s="127">
        <f>($C$4+($C13*$S11)+($C$5*AJ11))*HLOOKUP(Z$18,Data!$T$4:$Z$16,(ROW())-2,FALSE)*VLOOKUP($Y26,$C$21:$D$32,2,FALSE)</f>
        <v>1547592.264209074</v>
      </c>
      <c r="AG11" s="127">
        <f>($G$4+($G13*$T11)+($G$5*AJ11))*HLOOKUP(AA$18,Data!$T$4:$Z$16,(ROW())-2,FALSE)*VLOOKUP($Y26,$C$21:$D$32,2,FALSE)</f>
        <v>692088.10708490689</v>
      </c>
      <c r="AH11" s="127">
        <f>($K$4+($K13*$U11)+($K$5*AJ11))*HLOOKUP(AB$18,Data!$T$4:$Z$16,(ROW())-2,FALSE)*VLOOKUP($Y26,$C$21:$D$32,2,FALSE)</f>
        <v>633827.37080602464</v>
      </c>
      <c r="AI11" s="127">
        <f>($O$4+($O13*$V11)+($O$5*AJ11))*HLOOKUP(AC$18,Data!$T$4:$Z$16,(ROW())-2,FALSE)*VLOOKUP($Y26,$C$21:$D$32,2,FALSE)</f>
        <v>385294.14617551147</v>
      </c>
      <c r="AJ11">
        <v>116</v>
      </c>
      <c r="AL11" s="72">
        <f t="shared" si="4"/>
        <v>3258801.8882755167</v>
      </c>
    </row>
    <row r="12" spans="1:38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5"/>
        <v>45170</v>
      </c>
      <c r="R12">
        <f t="shared" si="0"/>
        <v>9</v>
      </c>
      <c r="S12" s="148">
        <f>HLOOKUP(S$3,Normals!$E$17:$K$29,$R12+1,FALSE)/VLOOKUP($R12,$C$21:$D$32,2,FALSE)</f>
        <v>3.4666666666666668</v>
      </c>
      <c r="T12" s="148">
        <f>HLOOKUP(T$3,Normals!$E$17:$K$29,$R12+1,FALSE)/VLOOKUP($R12,$C$21:$D$32,2,FALSE)</f>
        <v>1.7</v>
      </c>
      <c r="U12" s="148">
        <f>HLOOKUP(U$3,Normals!$E$17:$K$29,$R12+1,FALSE)/VLOOKUP($R12,$C$21:$D$32,2,FALSE)</f>
        <v>1</v>
      </c>
      <c r="V12" s="148">
        <f>HLOOKUP(V$3,Normals!$E$17:$K$29,$R12+1,FALSE)/VLOOKUP($R12,$C$21:$D$32,2,FALSE)</f>
        <v>2.4333333333333331</v>
      </c>
      <c r="X12" s="4">
        <f t="shared" si="1"/>
        <v>45170</v>
      </c>
      <c r="Y12">
        <f t="shared" si="2"/>
        <v>9</v>
      </c>
      <c r="Z12" s="148">
        <f>HLOOKUP(Z$3,Data!$AU$4:$BA$16,ROW()-2,FALSE)/VLOOKUP($Y12,$C$21:$D$32,2,FALSE)</f>
        <v>2.0499999999999998</v>
      </c>
      <c r="AA12" s="148">
        <f>HLOOKUP(AA$3,Data!$AU$4:$BA$16,ROW()-2,FALSE)/VLOOKUP($Y12,$C$21:$D$32,2,FALSE)</f>
        <v>2.1666666666666665</v>
      </c>
      <c r="AB12" s="148">
        <f>HLOOKUP(AB$3,Data!$AU$4:$BA$16,ROW()-2,FALSE)/VLOOKUP($Y12,$C$21:$D$32,2,FALSE)</f>
        <v>1.4333333333333333</v>
      </c>
      <c r="AC12" s="148">
        <f>HLOOKUP(AC$3,Data!$AU$4:$BA$16,ROW()-2,FALSE)/VLOOKUP($Y12,$C$21:$D$32,2,FALSE)</f>
        <v>1.7666666666666666</v>
      </c>
      <c r="AE12" s="4">
        <f t="shared" si="3"/>
        <v>45170</v>
      </c>
      <c r="AF12" s="127">
        <f>($C$4+($C14*$S12)+($C$5*AJ12))*HLOOKUP(Z$18,Data!$T$4:$Z$16,(ROW())-2,FALSE)*VLOOKUP($Y27,$C$21:$D$32,2,FALSE)</f>
        <v>2165773.160642168</v>
      </c>
      <c r="AG12" s="127">
        <f>($G$4+($G14*$T12)+($G$5*AJ12))*HLOOKUP(AA$18,Data!$T$4:$Z$16,(ROW())-2,FALSE)*VLOOKUP($Y27,$C$21:$D$32,2,FALSE)</f>
        <v>927812.07139964146</v>
      </c>
      <c r="AH12" s="127">
        <f>($K$4+($K14*$U12)+($K$5*AJ12))*HLOOKUP(AB$18,Data!$T$4:$Z$16,(ROW())-2,FALSE)*VLOOKUP($Y27,$C$21:$D$32,2,FALSE)</f>
        <v>614634.94084835437</v>
      </c>
      <c r="AI12" s="127">
        <f>($O$4+($O14*$V12)+($O$5*AJ12))*HLOOKUP(AC$18,Data!$T$4:$Z$16,(ROW())-2,FALSE)*VLOOKUP($Y27,$C$21:$D$32,2,FALSE)</f>
        <v>372689.32072407339</v>
      </c>
      <c r="AJ12">
        <v>117</v>
      </c>
      <c r="AL12" s="72">
        <f t="shared" si="4"/>
        <v>4080909.4936142373</v>
      </c>
    </row>
    <row r="13" spans="1:38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5"/>
        <v>45200</v>
      </c>
      <c r="R13">
        <f t="shared" si="0"/>
        <v>10</v>
      </c>
      <c r="S13" s="148">
        <f>HLOOKUP(S$3,Normals!$E$17:$K$29,$R13+1,FALSE)/VLOOKUP($R13,$C$21:$D$32,2,FALSE)</f>
        <v>10.290322580645162</v>
      </c>
      <c r="T13" s="148">
        <f>HLOOKUP(T$3,Normals!$E$17:$K$29,$R13+1,FALSE)/VLOOKUP($R13,$C$21:$D$32,2,FALSE)</f>
        <v>7.903225806451613</v>
      </c>
      <c r="U13" s="148">
        <f>HLOOKUP(U$3,Normals!$E$17:$K$29,$R13+1,FALSE)/VLOOKUP($R13,$C$21:$D$32,2,FALSE)</f>
        <v>7.419354838709677</v>
      </c>
      <c r="V13" s="148">
        <f>HLOOKUP(V$3,Normals!$E$17:$K$29,$R13+1,FALSE)/VLOOKUP($R13,$C$21:$D$32,2,FALSE)</f>
        <v>11.193548387096774</v>
      </c>
      <c r="X13" s="4">
        <f t="shared" si="1"/>
        <v>45200</v>
      </c>
      <c r="Y13">
        <f t="shared" si="2"/>
        <v>10</v>
      </c>
      <c r="Z13" s="148">
        <f>HLOOKUP(Z$3,Data!$AU$4:$BA$16,ROW()-2,FALSE)/VLOOKUP($Y13,$C$21:$D$32,2,FALSE)</f>
        <v>8.7903225806451619</v>
      </c>
      <c r="AA13" s="148">
        <f>HLOOKUP(AA$3,Data!$AU$4:$BA$16,ROW()-2,FALSE)/VLOOKUP($Y13,$C$21:$D$32,2,FALSE)</f>
        <v>6.4516129032258061</v>
      </c>
      <c r="AB13" s="148">
        <f>HLOOKUP(AB$3,Data!$AU$4:$BA$16,ROW()-2,FALSE)/VLOOKUP($Y13,$C$21:$D$32,2,FALSE)</f>
        <v>7.241935483870968</v>
      </c>
      <c r="AC13" s="148">
        <f>HLOOKUP(AC$3,Data!$AU$4:$BA$16,ROW()-2,FALSE)/VLOOKUP($Y13,$C$21:$D$32,2,FALSE)</f>
        <v>9.1451612903225801</v>
      </c>
      <c r="AE13" s="4">
        <f t="shared" si="3"/>
        <v>45200</v>
      </c>
      <c r="AF13" s="127">
        <f>($C$4+($C15*$S13)+($C$5*AJ13))*HLOOKUP(Z$18,Data!$T$4:$Z$16,(ROW())-2,FALSE)*VLOOKUP($Y28,$C$21:$D$32,2,FALSE)</f>
        <v>4936375.3288627462</v>
      </c>
      <c r="AG13" s="127">
        <f>($G$4+($G15*$T13)+($G$5*AJ13))*HLOOKUP(AA$18,Data!$T$4:$Z$16,(ROW())-2,FALSE)*VLOOKUP($Y28,$C$21:$D$32,2,FALSE)</f>
        <v>2242040.4873677646</v>
      </c>
      <c r="AH13" s="127">
        <f>($K$4+($K15*$U13)+($K$5*AJ13))*HLOOKUP(AB$18,Data!$T$4:$Z$16,(ROW())-2,FALSE)*VLOOKUP($Y28,$C$21:$D$32,2,FALSE)</f>
        <v>1403467.4320590938</v>
      </c>
      <c r="AI13" s="127">
        <f>($O$4+($O15*$V13)+($O$5*AJ13))*HLOOKUP(AC$18,Data!$T$4:$Z$16,(ROW())-2,FALSE)*VLOOKUP($Y28,$C$21:$D$32,2,FALSE)</f>
        <v>977880.53926849843</v>
      </c>
      <c r="AJ13">
        <v>118</v>
      </c>
      <c r="AL13" s="72">
        <f t="shared" si="4"/>
        <v>9559763.7875581048</v>
      </c>
    </row>
    <row r="14" spans="1:38" x14ac:dyDescent="0.25">
      <c r="A14" s="136">
        <v>9</v>
      </c>
      <c r="B14" s="137"/>
      <c r="C14">
        <v>7.3686532086951001E-2</v>
      </c>
      <c r="E14" s="136">
        <v>9</v>
      </c>
      <c r="F14" s="137"/>
      <c r="G14">
        <v>0.117880879503294</v>
      </c>
      <c r="I14" s="136">
        <v>9</v>
      </c>
      <c r="J14" s="137"/>
      <c r="K14" s="137">
        <v>0</v>
      </c>
      <c r="M14" s="136">
        <v>9</v>
      </c>
      <c r="N14" s="137"/>
      <c r="O14" s="137">
        <v>0</v>
      </c>
      <c r="Q14" s="4">
        <f t="shared" si="5"/>
        <v>45231</v>
      </c>
      <c r="R14">
        <f t="shared" si="0"/>
        <v>11</v>
      </c>
      <c r="S14" s="148">
        <f>HLOOKUP(S$3,Normals!$E$17:$K$29,$R14+1,FALSE)/VLOOKUP($R14,$C$21:$D$32,2,FALSE)</f>
        <v>16.8</v>
      </c>
      <c r="T14" s="148">
        <f>HLOOKUP(T$3,Normals!$E$17:$K$29,$R14+1,FALSE)/VLOOKUP($R14,$C$21:$D$32,2,FALSE)</f>
        <v>15.466666666666667</v>
      </c>
      <c r="U14" s="148">
        <f>HLOOKUP(U$3,Normals!$E$17:$K$29,$R14+1,FALSE)/VLOOKUP($R14,$C$21:$D$32,2,FALSE)</f>
        <v>18.2</v>
      </c>
      <c r="V14" s="148">
        <f>HLOOKUP(V$3,Normals!$E$17:$K$29,$R14+1,FALSE)/VLOOKUP($R14,$C$21:$D$32,2,FALSE)</f>
        <v>22.666666666666668</v>
      </c>
      <c r="X14" s="4">
        <f t="shared" si="1"/>
        <v>45231</v>
      </c>
      <c r="Y14">
        <f t="shared" si="2"/>
        <v>11</v>
      </c>
      <c r="Z14" s="148">
        <f>HLOOKUP(Z$3,Data!$AU$4:$BA$16,ROW()-2,FALSE)/VLOOKUP($Y14,$C$21:$D$32,2,FALSE)</f>
        <v>17.55</v>
      </c>
      <c r="AA14" s="148">
        <f>HLOOKUP(AA$3,Data!$AU$4:$BA$16,ROW()-2,FALSE)/VLOOKUP($Y14,$C$21:$D$32,2,FALSE)</f>
        <v>15.066666666666666</v>
      </c>
      <c r="AB14" s="148">
        <f>HLOOKUP(AB$3,Data!$AU$4:$BA$16,ROW()-2,FALSE)/VLOOKUP($Y14,$C$21:$D$32,2,FALSE)</f>
        <v>20.366666666666667</v>
      </c>
      <c r="AC14" s="148">
        <f>HLOOKUP(AC$3,Data!$AU$4:$BA$16,ROW()-2,FALSE)/VLOOKUP($Y14,$C$21:$D$32,2,FALSE)</f>
        <v>21.65</v>
      </c>
      <c r="AE14" s="4">
        <f t="shared" si="3"/>
        <v>45231</v>
      </c>
      <c r="AF14" s="127">
        <f>($C$4+($C16*$S14)+($C$5*AJ14))*HLOOKUP(Z$18,Data!$T$4:$Z$16,(ROW())-2,FALSE)*VLOOKUP($Y29,$C$21:$D$32,2,FALSE)</f>
        <v>8782945.7070766538</v>
      </c>
      <c r="AG14" s="127">
        <f>($G$4+($G16*$T14)+($G$5*AJ14))*HLOOKUP(AA$18,Data!$T$4:$Z$16,(ROW())-2,FALSE)*VLOOKUP($Y29,$C$21:$D$32,2,FALSE)</f>
        <v>4090880.5028485442</v>
      </c>
      <c r="AH14" s="127">
        <f>($K$4+($K16*$U14)+($K$5*AJ14))*HLOOKUP(AB$18,Data!$T$4:$Z$16,(ROW())-2,FALSE)*VLOOKUP($Y29,$C$21:$D$32,2,FALSE)</f>
        <v>2879564.7466115607</v>
      </c>
      <c r="AI14" s="127">
        <f>($O$4+($O16*$V14)+($O$5*AJ14))*HLOOKUP(AC$18,Data!$T$4:$Z$16,(ROW())-2,FALSE)*VLOOKUP($Y29,$C$21:$D$32,2,FALSE)</f>
        <v>2273036.4559257682</v>
      </c>
      <c r="AJ14">
        <v>119</v>
      </c>
      <c r="AL14" s="72">
        <f t="shared" si="4"/>
        <v>18026427.412462525</v>
      </c>
    </row>
    <row r="15" spans="1:38" x14ac:dyDescent="0.25">
      <c r="A15" s="136">
        <v>10</v>
      </c>
      <c r="B15" s="137"/>
      <c r="C15">
        <v>0.12157439557665201</v>
      </c>
      <c r="E15" s="136">
        <v>10</v>
      </c>
      <c r="F15" s="137"/>
      <c r="G15">
        <v>0.147295565893341</v>
      </c>
      <c r="I15" s="136">
        <v>10</v>
      </c>
      <c r="J15" s="137"/>
      <c r="K15">
        <v>7.2799190157984306E-2</v>
      </c>
      <c r="M15" s="136">
        <v>10</v>
      </c>
      <c r="N15" s="137"/>
      <c r="O15">
        <v>6.0869080340405099E-2</v>
      </c>
      <c r="Q15" s="4">
        <f t="shared" si="5"/>
        <v>45261</v>
      </c>
      <c r="R15">
        <f t="shared" si="0"/>
        <v>12</v>
      </c>
      <c r="S15" s="148">
        <f>HLOOKUP(S$3,Normals!$E$17:$K$29,$R15+1,FALSE)/VLOOKUP($R15,$C$21:$D$32,2,FALSE)</f>
        <v>21.903225806451612</v>
      </c>
      <c r="T15" s="148">
        <f>HLOOKUP(T$3,Normals!$E$17:$K$29,$R15+1,FALSE)/VLOOKUP($R15,$C$21:$D$32,2,FALSE)</f>
        <v>20.258064516129032</v>
      </c>
      <c r="U15" s="148">
        <f>HLOOKUP(U$3,Normals!$E$17:$K$29,$R15+1,FALSE)/VLOOKUP($R15,$C$21:$D$32,2,FALSE)</f>
        <v>26.548387096774192</v>
      </c>
      <c r="V15" s="148">
        <f>HLOOKUP(V$3,Normals!$E$17:$K$29,$R15+1,FALSE)/VLOOKUP($R15,$C$21:$D$32,2,FALSE)</f>
        <v>31.451612903225808</v>
      </c>
      <c r="X15" s="4">
        <f t="shared" si="1"/>
        <v>45261</v>
      </c>
      <c r="Y15">
        <f t="shared" si="2"/>
        <v>12</v>
      </c>
      <c r="Z15" s="148">
        <f>HLOOKUP(Z$3,Data!$AU$4:$BA$16,ROW()-2,FALSE)/VLOOKUP($Y15,$C$21:$D$32,2,FALSE)</f>
        <v>16.677419354838708</v>
      </c>
      <c r="AA15" s="148">
        <f>HLOOKUP(AA$3,Data!$AU$4:$BA$16,ROW()-2,FALSE)/VLOOKUP($Y15,$C$21:$D$32,2,FALSE)</f>
        <v>14.35483870967742</v>
      </c>
      <c r="AB15" s="148">
        <f>HLOOKUP(AB$3,Data!$AU$4:$BA$16,ROW()-2,FALSE)/VLOOKUP($Y15,$C$21:$D$32,2,FALSE)</f>
        <v>21.306451612903224</v>
      </c>
      <c r="AC15" s="148">
        <f>HLOOKUP(AC$3,Data!$AU$4:$BA$16,ROW()-2,FALSE)/VLOOKUP($Y15,$C$21:$D$32,2,FALSE)</f>
        <v>22.032258064516128</v>
      </c>
      <c r="AE15" s="4">
        <f t="shared" si="3"/>
        <v>45261</v>
      </c>
      <c r="AF15" s="127">
        <f>($C$4+($C17*$S15)+($C$5*AJ15))*HLOOKUP(Z$18,Data!$T$4:$Z$16,(ROW())-2,FALSE)*VLOOKUP($Y30,$C$21:$D$32,2,FALSE)</f>
        <v>10450467.61943192</v>
      </c>
      <c r="AG15" s="127">
        <f>($G$4+($G17*$T15)+($G$5*AJ15))*HLOOKUP(AA$18,Data!$T$4:$Z$16,(ROW())-2,FALSE)*VLOOKUP($Y30,$C$21:$D$32,2,FALSE)</f>
        <v>4930759.9891833626</v>
      </c>
      <c r="AH15" s="127">
        <f>($K$4+($K17*$U15)+($K$5*AJ15))*HLOOKUP(AB$18,Data!$T$4:$Z$16,(ROW())-2,FALSE)*VLOOKUP($Y30,$C$21:$D$32,2,FALSE)</f>
        <v>4871675.5302477973</v>
      </c>
      <c r="AI15" s="127">
        <f>($O$4+($O17*$V15)+($O$5*AJ15))*HLOOKUP(AC$18,Data!$T$4:$Z$16,(ROW())-2,FALSE)*VLOOKUP($Y30,$C$21:$D$32,2,FALSE)</f>
        <v>3648440.103646019</v>
      </c>
      <c r="AJ15">
        <v>120</v>
      </c>
      <c r="AL15" s="72">
        <f t="shared" si="4"/>
        <v>23901343.242509097</v>
      </c>
    </row>
    <row r="16" spans="1:38" x14ac:dyDescent="0.25">
      <c r="A16" s="136">
        <v>11</v>
      </c>
      <c r="B16" s="137"/>
      <c r="C16">
        <v>0.16522501643790999</v>
      </c>
      <c r="E16" s="136">
        <v>11</v>
      </c>
      <c r="F16" s="137"/>
      <c r="G16">
        <v>0.171516074117044</v>
      </c>
      <c r="I16" s="136">
        <v>11</v>
      </c>
      <c r="J16" s="137"/>
      <c r="K16">
        <v>9.0162212956549095E-2</v>
      </c>
      <c r="M16" s="136">
        <v>11</v>
      </c>
      <c r="N16" s="137"/>
      <c r="O16">
        <v>9.9440598302791505E-2</v>
      </c>
    </row>
    <row r="17" spans="1:35" x14ac:dyDescent="0.25">
      <c r="A17" s="136">
        <v>12</v>
      </c>
      <c r="B17" s="137"/>
      <c r="C17">
        <v>0.149735925279219</v>
      </c>
      <c r="E17" s="136">
        <v>12</v>
      </c>
      <c r="F17" s="137"/>
      <c r="G17">
        <v>0.15664145727999801</v>
      </c>
      <c r="I17" s="136">
        <v>12</v>
      </c>
      <c r="J17" s="137"/>
      <c r="K17">
        <v>0.11185331552218999</v>
      </c>
      <c r="M17" s="136">
        <v>12</v>
      </c>
      <c r="N17" s="137"/>
      <c r="O17">
        <v>0.119038261991469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35" x14ac:dyDescent="0.25">
      <c r="A18" t="s">
        <v>88</v>
      </c>
      <c r="C18" s="137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0.30619113072131798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44927</v>
      </c>
      <c r="R19">
        <f>MONTH(Q19)</f>
        <v>1</v>
      </c>
      <c r="S19" s="149">
        <f>(S4-Z4)*VLOOKUP($R19,$A$6:$C$17,3,FALSE)</f>
        <v>0.46147889635682737</v>
      </c>
      <c r="T19" s="149">
        <f>(T4-AA4)*VLOOKUP($R19,$E$6:$G$17,3,FALSE)</f>
        <v>0.75070647743885366</v>
      </c>
      <c r="U19" s="149">
        <f>(U4-AB4)*VLOOKUP($R19,$I$6:$K$17,3,FALSE)</f>
        <v>0.19684213275480339</v>
      </c>
      <c r="V19" s="149">
        <f>(V4-AC4)*VLOOKUP($R19,$M$6:$O$17,3,FALSE)</f>
        <v>0.26281073950830286</v>
      </c>
      <c r="X19" s="4">
        <f>Q4</f>
        <v>44927</v>
      </c>
      <c r="Y19">
        <f>MONTH(X19)</f>
        <v>1</v>
      </c>
      <c r="Z19" s="127">
        <f>HLOOKUP(Z$18,Data!$T$4:$Z$16,ROW()-17,FALSE)*VLOOKUP($Y19,$C$21:$D$32,2,FALSE)*S19</f>
        <v>1246554.1785014039</v>
      </c>
      <c r="AA19" s="127">
        <f>HLOOKUP(AA$18,Data!$T$4:$Z$16,ROW()-17,FALSE)*VLOOKUP($Y19,$C$21:$D$32,2,FALSE)*T19</f>
        <v>986146.79642561416</v>
      </c>
      <c r="AB19" s="127">
        <f>HLOOKUP(AB$18,Data!$T$4:$Z$16,ROW()-17,FALSE)*VLOOKUP($Y19,$C$21:$D$32,2,FALSE)*U19</f>
        <v>277200.37450422609</v>
      </c>
      <c r="AC19" s="127">
        <f>HLOOKUP(AC$18,Data!$T$4:$Z$16,ROW()-17,FALSE)*VLOOKUP($Y19,$C$21:$D$32,2,FALSE)*V19</f>
        <v>228714.46259671418</v>
      </c>
      <c r="AE19" s="4">
        <f>X19</f>
        <v>44927</v>
      </c>
      <c r="AF19" s="127">
        <f>Z19+Data!B5</f>
        <v>9978182.6844318733</v>
      </c>
      <c r="AG19" s="127">
        <f>AA19+Data!C5</f>
        <v>4803604.5345580829</v>
      </c>
      <c r="AH19" s="127">
        <f>AB19+Data!D5</f>
        <v>5097565.3900207104</v>
      </c>
      <c r="AI19" s="127">
        <f>AC19+Data!E5</f>
        <v>3741979.2030172907</v>
      </c>
    </row>
    <row r="20" spans="1:35" x14ac:dyDescent="0.25">
      <c r="D20" t="s">
        <v>73</v>
      </c>
      <c r="G20" s="127"/>
      <c r="H20" s="127"/>
      <c r="I20" s="127"/>
      <c r="J20" s="127"/>
      <c r="Q20" s="4">
        <f t="shared" ref="Q20:Q30" si="6">Q5</f>
        <v>44958</v>
      </c>
      <c r="R20">
        <f t="shared" ref="R20:R30" si="7">MONTH(Q20)</f>
        <v>2</v>
      </c>
      <c r="S20" s="149">
        <f>(S5-Z5)*VLOOKUP($R20,$A$6:$C$17,3,FALSE)</f>
        <v>-0.16779068353050483</v>
      </c>
      <c r="T20" s="149">
        <f t="shared" ref="T20:T30" si="8">(T5-AA5)*VLOOKUP($R20,$E$6:$G$17,3,FALSE)</f>
        <v>7.6381058500913437E-2</v>
      </c>
      <c r="U20" s="149">
        <f t="shared" ref="U20:U30" si="9">(U5-AB5)*VLOOKUP($R20,$I$6:$K$17,3,FALSE)</f>
        <v>-0.288432186478847</v>
      </c>
      <c r="V20" s="149">
        <f t="shared" ref="V20:V30" si="10">(V5-AC5)*VLOOKUP($R20,$M$6:$O$17,3,FALSE)</f>
        <v>-0.17868751124051471</v>
      </c>
      <c r="X20" s="4">
        <f t="shared" ref="X20:X30" si="11">Q5</f>
        <v>44958</v>
      </c>
      <c r="Y20">
        <f t="shared" ref="Y20:Y30" si="12">MONTH(X20)</f>
        <v>2</v>
      </c>
      <c r="Z20" s="127">
        <f>HLOOKUP(Z$18,Data!$T$4:$Z$16,ROW()-17,FALSE)*VLOOKUP($Y20,$C$21:$D$32,2,FALSE)*S20</f>
        <v>-409532.09059477609</v>
      </c>
      <c r="AA20" s="127">
        <f>HLOOKUP(AA$18,Data!$T$4:$Z$16,ROW()-17,FALSE)*VLOOKUP($Y20,$C$21:$D$32,2,FALSE)*T20</f>
        <v>90692.424670112581</v>
      </c>
      <c r="AB20" s="127">
        <f>HLOOKUP(AB$18,Data!$T$4:$Z$16,ROW()-17,FALSE)*VLOOKUP($Y20,$C$21:$D$32,2,FALSE)*U20</f>
        <v>-367091.10491786629</v>
      </c>
      <c r="AC20" s="127">
        <f>HLOOKUP(AC$18,Data!$T$4:$Z$16,ROW()-17,FALSE)*VLOOKUP($Y20,$C$21:$D$32,2,FALSE)*V20</f>
        <v>-140391.20383144761</v>
      </c>
      <c r="AE20" s="4">
        <f t="shared" ref="AE20:AE30" si="13">X20</f>
        <v>44958</v>
      </c>
      <c r="AF20" s="127">
        <f>Z20+Data!B6</f>
        <v>7198562.2922141552</v>
      </c>
      <c r="AG20" s="127">
        <f>AA20+Data!C6</f>
        <v>3682915.6042812364</v>
      </c>
      <c r="AH20" s="127">
        <f>AB20+Data!D6</f>
        <v>3708232.5681813951</v>
      </c>
      <c r="AI20" s="127">
        <f>AC20+Data!E6</f>
        <v>2777256.5606492362</v>
      </c>
    </row>
    <row r="21" spans="1:35" x14ac:dyDescent="0.25">
      <c r="A21" s="4">
        <f>Data!A1</f>
        <v>44927</v>
      </c>
      <c r="C21">
        <f>MONTH(A21)</f>
        <v>1</v>
      </c>
      <c r="D21">
        <f>A22-A21</f>
        <v>31</v>
      </c>
      <c r="G21" s="127"/>
      <c r="H21" s="127"/>
      <c r="I21" s="127"/>
      <c r="J21" s="127"/>
      <c r="Q21" s="4">
        <f t="shared" si="6"/>
        <v>44986</v>
      </c>
      <c r="R21">
        <f t="shared" si="7"/>
        <v>3</v>
      </c>
      <c r="S21" s="149">
        <f>(S6-Z6)*VLOOKUP($R21,$A$6:$C$17,3,FALSE)</f>
        <v>-6.6098442080086653E-2</v>
      </c>
      <c r="T21" s="149">
        <f t="shared" si="8"/>
        <v>-0.16703017287555424</v>
      </c>
      <c r="U21" s="149">
        <f t="shared" si="9"/>
        <v>-0.43380583706166637</v>
      </c>
      <c r="V21" s="149">
        <f t="shared" si="10"/>
        <v>-0.39822427201705857</v>
      </c>
      <c r="X21" s="4">
        <f t="shared" si="11"/>
        <v>44986</v>
      </c>
      <c r="Y21">
        <f t="shared" si="12"/>
        <v>3</v>
      </c>
      <c r="Z21" s="127">
        <f>HLOOKUP(Z$18,Data!$T$4:$Z$16,ROW()-17,FALSE)*VLOOKUP($Y21,$C$21:$D$32,2,FALSE)*S21</f>
        <v>-178599.4446661199</v>
      </c>
      <c r="AA21" s="127">
        <f>HLOOKUP(AA$18,Data!$T$4:$Z$16,ROW()-17,FALSE)*VLOOKUP($Y21,$C$21:$D$32,2,FALSE)*T21</f>
        <v>-219808.53393094474</v>
      </c>
      <c r="AB21" s="127">
        <f>HLOOKUP(AB$18,Data!$T$4:$Z$16,ROW()-17,FALSE)*VLOOKUP($Y21,$C$21:$D$32,2,FALSE)*U21</f>
        <v>-611735.20538504235</v>
      </c>
      <c r="AC21" s="127">
        <f>HLOOKUP(AC$18,Data!$T$4:$Z$16,ROW()-17,FALSE)*VLOOKUP($Y21,$C$21:$D$32,2,FALSE)*V21</f>
        <v>-345880.87725459237</v>
      </c>
      <c r="AE21" s="4">
        <f t="shared" si="13"/>
        <v>44986</v>
      </c>
      <c r="AF21" s="127">
        <f>Z21+Data!B7</f>
        <v>7149877.7736419505</v>
      </c>
      <c r="AG21" s="127">
        <f>AA21+Data!C7</f>
        <v>3282939.1016585911</v>
      </c>
      <c r="AH21" s="127">
        <f>AB21+Data!D7</f>
        <v>2730933.7476111557</v>
      </c>
      <c r="AI21" s="127">
        <f>AC21+Data!E7</f>
        <v>2024774.3158516027</v>
      </c>
    </row>
    <row r="22" spans="1:35" x14ac:dyDescent="0.25">
      <c r="A22" s="4">
        <f>DATE(YEAR(A21),MONTH(A21)+1,1)</f>
        <v>44958</v>
      </c>
      <c r="C22">
        <f t="shared" ref="C22:C32" si="14">MONTH(A22)</f>
        <v>2</v>
      </c>
      <c r="D22">
        <f>A23-A22</f>
        <v>28</v>
      </c>
      <c r="G22" s="127"/>
      <c r="H22" s="127"/>
      <c r="I22" s="127"/>
      <c r="J22" s="127"/>
      <c r="Q22" s="4">
        <f t="shared" si="6"/>
        <v>45017</v>
      </c>
      <c r="R22">
        <f t="shared" si="7"/>
        <v>4</v>
      </c>
      <c r="S22" s="149">
        <f t="shared" ref="S22:S30" si="15">(S7-Z7)*VLOOKUP($R22,$A$6:$C$17,3,FALSE)</f>
        <v>-0.10214089906497525</v>
      </c>
      <c r="T22" s="149">
        <f t="shared" si="8"/>
        <v>-0.19590660797020945</v>
      </c>
      <c r="U22" s="149">
        <f t="shared" si="9"/>
        <v>-0.24125882375078481</v>
      </c>
      <c r="V22" s="149">
        <f t="shared" si="10"/>
        <v>-0.21077820747117584</v>
      </c>
      <c r="X22" s="4">
        <f t="shared" si="11"/>
        <v>45017</v>
      </c>
      <c r="Y22">
        <f t="shared" si="12"/>
        <v>4</v>
      </c>
      <c r="Z22" s="127">
        <f>HLOOKUP(Z$18,Data!$T$4:$Z$16,ROW()-17,FALSE)*VLOOKUP($Y22,$C$21:$D$32,2,FALSE)*S22</f>
        <v>-267154.628549396</v>
      </c>
      <c r="AA22" s="127">
        <f>HLOOKUP(AA$18,Data!$T$4:$Z$16,ROW()-17,FALSE)*VLOOKUP($Y22,$C$21:$D$32,2,FALSE)*T22</f>
        <v>-249798.55675673438</v>
      </c>
      <c r="AB22" s="127">
        <f>HLOOKUP(AB$18,Data!$T$4:$Z$16,ROW()-17,FALSE)*VLOOKUP($Y22,$C$21:$D$32,2,FALSE)*U22</f>
        <v>-329470.28747878427</v>
      </c>
      <c r="AC22" s="127">
        <f>HLOOKUP(AC$18,Data!$T$4:$Z$16,ROW()-17,FALSE)*VLOOKUP($Y22,$C$21:$D$32,2,FALSE)*V22</f>
        <v>-176807.08377304644</v>
      </c>
      <c r="AE22" s="4">
        <f t="shared" si="13"/>
        <v>45017</v>
      </c>
      <c r="AF22" s="127">
        <f>Z22+Data!B8</f>
        <v>4307138.57458195</v>
      </c>
      <c r="AG22" s="127">
        <f>AA22+Data!C8</f>
        <v>2004720.057862136</v>
      </c>
      <c r="AH22" s="127">
        <f>AB22+Data!D8</f>
        <v>1558457.1683889653</v>
      </c>
      <c r="AI22" s="127">
        <f>AC22+Data!E8</f>
        <v>1219571.6426089867</v>
      </c>
    </row>
    <row r="23" spans="1:35" x14ac:dyDescent="0.25">
      <c r="A23" s="4">
        <f t="shared" ref="A23:A33" si="16">DATE(YEAR(A22),MONTH(A22)+1,1)</f>
        <v>44986</v>
      </c>
      <c r="C23">
        <f t="shared" si="14"/>
        <v>3</v>
      </c>
      <c r="D23">
        <f t="shared" ref="D23:D32" si="17">A24-A23</f>
        <v>31</v>
      </c>
      <c r="G23" s="127"/>
      <c r="H23" s="127"/>
      <c r="I23" s="127"/>
      <c r="J23" s="127"/>
      <c r="Q23" s="4">
        <f t="shared" si="6"/>
        <v>45047</v>
      </c>
      <c r="R23">
        <f t="shared" si="7"/>
        <v>5</v>
      </c>
      <c r="S23" s="149">
        <f t="shared" si="15"/>
        <v>0.37567333905076772</v>
      </c>
      <c r="T23" s="149">
        <f t="shared" si="8"/>
        <v>0.14938589739583816</v>
      </c>
      <c r="U23" s="149">
        <f t="shared" si="9"/>
        <v>0.13009638989327504</v>
      </c>
      <c r="V23" s="149">
        <f t="shared" si="10"/>
        <v>0.35671698274104235</v>
      </c>
      <c r="X23" s="4">
        <f t="shared" si="11"/>
        <v>45047</v>
      </c>
      <c r="Y23">
        <f t="shared" si="12"/>
        <v>5</v>
      </c>
      <c r="Z23" s="127">
        <f>HLOOKUP(Z$18,Data!$T$4:$Z$16,ROW()-17,FALSE)*VLOOKUP($Y23,$C$21:$D$32,2,FALSE)*S23</f>
        <v>1014530.2708736365</v>
      </c>
      <c r="AA23" s="127">
        <f>HLOOKUP(AA$18,Data!$T$4:$Z$16,ROW()-17,FALSE)*VLOOKUP($Y23,$C$21:$D$32,2,FALSE)*T23</f>
        <v>196917.80100104073</v>
      </c>
      <c r="AB23" s="127">
        <f>HLOOKUP(AB$18,Data!$T$4:$Z$16,ROW()-17,FALSE)*VLOOKUP($Y23,$C$21:$D$32,2,FALSE)*U23</f>
        <v>183379.9683018637</v>
      </c>
      <c r="AC23" s="127">
        <f>HLOOKUP(AC$18,Data!$T$4:$Z$16,ROW()-17,FALSE)*VLOOKUP($Y23,$C$21:$D$32,2,FALSE)*V23</f>
        <v>307064.8324793512</v>
      </c>
      <c r="AE23" s="4">
        <f t="shared" si="13"/>
        <v>45047</v>
      </c>
      <c r="AF23" s="127">
        <f>Z23+Data!B9</f>
        <v>3398248.3764747255</v>
      </c>
      <c r="AG23" s="127">
        <f>AA23+Data!C9</f>
        <v>1319342.2437292545</v>
      </c>
      <c r="AH23" s="127">
        <f>AB23+Data!D9</f>
        <v>953492.00432391954</v>
      </c>
      <c r="AI23" s="127">
        <f>AC23+Data!E9</f>
        <v>882392.24812799226</v>
      </c>
    </row>
    <row r="24" spans="1:35" x14ac:dyDescent="0.25">
      <c r="A24" s="4">
        <f t="shared" si="16"/>
        <v>45017</v>
      </c>
      <c r="C24">
        <f t="shared" si="14"/>
        <v>4</v>
      </c>
      <c r="D24">
        <f t="shared" si="17"/>
        <v>30</v>
      </c>
      <c r="G24" s="127"/>
      <c r="H24" s="127"/>
      <c r="I24" s="127"/>
      <c r="J24" s="127"/>
      <c r="Q24" s="4">
        <f t="shared" si="6"/>
        <v>45078</v>
      </c>
      <c r="R24">
        <f t="shared" si="7"/>
        <v>6</v>
      </c>
      <c r="S24" s="149">
        <f t="shared" si="15"/>
        <v>6.5834567440429898E-2</v>
      </c>
      <c r="T24" s="149">
        <f t="shared" si="8"/>
        <v>-3.1662384851193305E-2</v>
      </c>
      <c r="U24" s="149">
        <f t="shared" si="9"/>
        <v>0</v>
      </c>
      <c r="V24" s="149">
        <f t="shared" si="10"/>
        <v>0</v>
      </c>
      <c r="X24" s="4">
        <f t="shared" si="11"/>
        <v>45078</v>
      </c>
      <c r="Y24">
        <f t="shared" si="12"/>
        <v>6</v>
      </c>
      <c r="Z24" s="127">
        <f>HLOOKUP(Z$18,Data!$T$4:$Z$16,ROW()-17,FALSE)*VLOOKUP($Y24,$C$21:$D$32,2,FALSE)*S24</f>
        <v>172005.97435161119</v>
      </c>
      <c r="AA24" s="127">
        <f>HLOOKUP(AA$18,Data!$T$4:$Z$16,ROW()-17,FALSE)*VLOOKUP($Y24,$C$21:$D$32,2,FALSE)*T24</f>
        <v>-40416.084391002718</v>
      </c>
      <c r="AB24" s="127">
        <f>HLOOKUP(AB$18,Data!$T$4:$Z$16,ROW()-17,FALSE)*VLOOKUP($Y24,$C$21:$D$32,2,FALSE)*U24</f>
        <v>0</v>
      </c>
      <c r="AC24" s="127">
        <f>HLOOKUP(AC$18,Data!$T$4:$Z$16,ROW()-17,FALSE)*VLOOKUP($Y24,$C$21:$D$32,2,FALSE)*V24</f>
        <v>0</v>
      </c>
      <c r="AE24" s="4">
        <f t="shared" si="13"/>
        <v>45078</v>
      </c>
      <c r="AF24" s="127">
        <f>Z24+Data!B10</f>
        <v>2066768.0648240012</v>
      </c>
      <c r="AG24" s="127">
        <f>AA24+Data!C10</f>
        <v>773486.07523451513</v>
      </c>
      <c r="AH24" s="127">
        <f>AB24+Data!D10</f>
        <v>589249.72520704288</v>
      </c>
      <c r="AI24" s="127">
        <f>AC24+Data!E10</f>
        <v>349007.02469504927</v>
      </c>
    </row>
    <row r="25" spans="1:35" x14ac:dyDescent="0.25">
      <c r="A25" s="4">
        <f t="shared" si="16"/>
        <v>45047</v>
      </c>
      <c r="C25">
        <f t="shared" si="14"/>
        <v>5</v>
      </c>
      <c r="D25">
        <f t="shared" si="17"/>
        <v>31</v>
      </c>
      <c r="G25" s="127"/>
      <c r="H25" s="127"/>
      <c r="I25" s="127"/>
      <c r="J25" s="127"/>
      <c r="Q25" s="4">
        <f t="shared" si="6"/>
        <v>45108</v>
      </c>
      <c r="R25">
        <f t="shared" si="7"/>
        <v>7</v>
      </c>
      <c r="S25" s="149">
        <f t="shared" si="15"/>
        <v>0</v>
      </c>
      <c r="T25" s="149">
        <f t="shared" si="8"/>
        <v>0</v>
      </c>
      <c r="U25" s="149">
        <f t="shared" si="9"/>
        <v>0</v>
      </c>
      <c r="V25" s="149">
        <f t="shared" si="10"/>
        <v>0</v>
      </c>
      <c r="X25" s="4">
        <f t="shared" si="11"/>
        <v>45108</v>
      </c>
      <c r="Y25">
        <f t="shared" si="12"/>
        <v>7</v>
      </c>
      <c r="Z25" s="127">
        <f>HLOOKUP(Z$18,Data!$T$4:$Z$16,ROW()-17,FALSE)*VLOOKUP($Y25,$C$21:$D$32,2,FALSE)*S25</f>
        <v>0</v>
      </c>
      <c r="AA25" s="127">
        <f>HLOOKUP(AA$18,Data!$T$4:$Z$16,ROW()-17,FALSE)*VLOOKUP($Y25,$C$21:$D$32,2,FALSE)*T25</f>
        <v>0</v>
      </c>
      <c r="AB25" s="127">
        <f>HLOOKUP(AB$18,Data!$T$4:$Z$16,ROW()-17,FALSE)*VLOOKUP($Y25,$C$21:$D$32,2,FALSE)*U25</f>
        <v>0</v>
      </c>
      <c r="AC25" s="127">
        <f>HLOOKUP(AC$18,Data!$T$4:$Z$16,ROW()-17,FALSE)*VLOOKUP($Y25,$C$21:$D$32,2,FALSE)*V25</f>
        <v>0</v>
      </c>
      <c r="AE25" s="4">
        <f t="shared" si="13"/>
        <v>45108</v>
      </c>
      <c r="AF25" s="127">
        <f>Z25+Data!B11</f>
        <v>951160.62121091504</v>
      </c>
      <c r="AG25" s="127">
        <f>AA25+Data!C11</f>
        <v>410364.56601013592</v>
      </c>
      <c r="AH25" s="127">
        <f>AB25+Data!D11</f>
        <v>306142.09802925214</v>
      </c>
      <c r="AI25" s="127">
        <f>AC25+Data!E11</f>
        <v>177485.71474969696</v>
      </c>
    </row>
    <row r="26" spans="1:35" x14ac:dyDescent="0.25">
      <c r="A26" s="4">
        <f t="shared" si="16"/>
        <v>45078</v>
      </c>
      <c r="C26">
        <f t="shared" si="14"/>
        <v>6</v>
      </c>
      <c r="D26">
        <f t="shared" si="17"/>
        <v>30</v>
      </c>
      <c r="G26" s="127"/>
      <c r="H26" s="127"/>
      <c r="I26" s="127"/>
      <c r="J26" s="127"/>
      <c r="Q26" s="4">
        <f t="shared" si="6"/>
        <v>45139</v>
      </c>
      <c r="R26">
        <f t="shared" si="7"/>
        <v>8</v>
      </c>
      <c r="S26" s="149">
        <f t="shared" si="15"/>
        <v>0</v>
      </c>
      <c r="T26" s="149">
        <f t="shared" si="8"/>
        <v>0</v>
      </c>
      <c r="U26" s="149">
        <f t="shared" si="9"/>
        <v>0</v>
      </c>
      <c r="V26" s="149">
        <f t="shared" si="10"/>
        <v>0</v>
      </c>
      <c r="X26" s="4">
        <f t="shared" si="11"/>
        <v>45139</v>
      </c>
      <c r="Y26">
        <f t="shared" si="12"/>
        <v>8</v>
      </c>
      <c r="Z26" s="127">
        <f>HLOOKUP(Z$18,Data!$T$4:$Z$16,ROW()-17,FALSE)*VLOOKUP($Y26,$C$21:$D$32,2,FALSE)*S26</f>
        <v>0</v>
      </c>
      <c r="AA26" s="127">
        <f>HLOOKUP(AA$18,Data!$T$4:$Z$16,ROW()-17,FALSE)*VLOOKUP($Y26,$C$21:$D$32,2,FALSE)*T26</f>
        <v>0</v>
      </c>
      <c r="AB26" s="127">
        <f>HLOOKUP(AB$18,Data!$T$4:$Z$16,ROW()-17,FALSE)*VLOOKUP($Y26,$C$21:$D$32,2,FALSE)*U26</f>
        <v>0</v>
      </c>
      <c r="AC26" s="127">
        <f>HLOOKUP(AC$18,Data!$T$4:$Z$16,ROW()-17,FALSE)*VLOOKUP($Y26,$C$21:$D$32,2,FALSE)*V26</f>
        <v>0</v>
      </c>
      <c r="AE26" s="4">
        <f t="shared" si="13"/>
        <v>45139</v>
      </c>
      <c r="AF26" s="127">
        <f>Z26+Data!B12</f>
        <v>1282790.89960484</v>
      </c>
      <c r="AG26" s="127">
        <f>AA26+Data!C12</f>
        <v>527222.74276507786</v>
      </c>
      <c r="AH26" s="127">
        <f>AB26+Data!D12</f>
        <v>455407.18117992312</v>
      </c>
      <c r="AI26" s="127">
        <f>AC26+Data!E12</f>
        <v>265430.17645015894</v>
      </c>
    </row>
    <row r="27" spans="1:35" x14ac:dyDescent="0.25">
      <c r="A27" s="4">
        <f t="shared" si="16"/>
        <v>45108</v>
      </c>
      <c r="C27">
        <f t="shared" si="14"/>
        <v>7</v>
      </c>
      <c r="D27">
        <f t="shared" si="17"/>
        <v>31</v>
      </c>
      <c r="G27" s="127"/>
      <c r="H27" s="127"/>
      <c r="I27" s="127"/>
      <c r="J27" s="127"/>
      <c r="Q27" s="4">
        <f t="shared" si="6"/>
        <v>45170</v>
      </c>
      <c r="R27">
        <f t="shared" si="7"/>
        <v>9</v>
      </c>
      <c r="S27" s="149">
        <f t="shared" si="15"/>
        <v>0.10438925378984727</v>
      </c>
      <c r="T27" s="149">
        <f t="shared" si="8"/>
        <v>-5.5011077101537187E-2</v>
      </c>
      <c r="U27" s="149">
        <f t="shared" si="9"/>
        <v>0</v>
      </c>
      <c r="V27" s="149">
        <f t="shared" si="10"/>
        <v>0</v>
      </c>
      <c r="X27" s="4">
        <f t="shared" si="11"/>
        <v>45170</v>
      </c>
      <c r="Y27">
        <f t="shared" si="12"/>
        <v>9</v>
      </c>
      <c r="Z27" s="127">
        <f>HLOOKUP(Z$18,Data!$T$4:$Z$16,ROW()-17,FALSE)*VLOOKUP($Y27,$C$21:$D$32,2,FALSE)*S27</f>
        <v>272593.746206504</v>
      </c>
      <c r="AA27" s="127">
        <f>HLOOKUP(AA$18,Data!$T$4:$Z$16,ROW()-17,FALSE)*VLOOKUP($Y27,$C$21:$D$32,2,FALSE)*T27</f>
        <v>-70431.232123869078</v>
      </c>
      <c r="AB27" s="127">
        <f>HLOOKUP(AB$18,Data!$T$4:$Z$16,ROW()-17,FALSE)*VLOOKUP($Y27,$C$21:$D$32,2,FALSE)*U27</f>
        <v>0</v>
      </c>
      <c r="AC27" s="127">
        <f>HLOOKUP(AC$18,Data!$T$4:$Z$16,ROW()-17,FALSE)*VLOOKUP($Y27,$C$21:$D$32,2,FALSE)*V27</f>
        <v>0</v>
      </c>
      <c r="AE27" s="4">
        <f t="shared" si="13"/>
        <v>45170</v>
      </c>
      <c r="AF27" s="127">
        <f>Z27+Data!B13</f>
        <v>2303016.984536197</v>
      </c>
      <c r="AG27" s="127">
        <f>AA27+Data!C13</f>
        <v>754312.54908519576</v>
      </c>
      <c r="AH27" s="127">
        <f>AB27+Data!D13</f>
        <v>695857.46491725219</v>
      </c>
      <c r="AI27" s="127">
        <f>AC27+Data!E13</f>
        <v>433055.51554399001</v>
      </c>
    </row>
    <row r="28" spans="1:35" x14ac:dyDescent="0.25">
      <c r="A28" s="4">
        <f t="shared" si="16"/>
        <v>45139</v>
      </c>
      <c r="C28">
        <f t="shared" si="14"/>
        <v>8</v>
      </c>
      <c r="D28">
        <f t="shared" si="17"/>
        <v>31</v>
      </c>
      <c r="G28" s="127"/>
      <c r="H28" s="127"/>
      <c r="I28" s="127"/>
      <c r="J28" s="127"/>
      <c r="Q28" s="4">
        <f t="shared" si="6"/>
        <v>45200</v>
      </c>
      <c r="R28">
        <f t="shared" si="7"/>
        <v>10</v>
      </c>
      <c r="S28" s="149">
        <f t="shared" si="15"/>
        <v>0.18236159336497801</v>
      </c>
      <c r="T28" s="149">
        <f t="shared" si="8"/>
        <v>0.21381614403872087</v>
      </c>
      <c r="U28" s="149">
        <f t="shared" si="9"/>
        <v>1.2915985350610075E-2</v>
      </c>
      <c r="V28" s="149">
        <f t="shared" si="10"/>
        <v>0.12468343876179756</v>
      </c>
      <c r="X28" s="4">
        <f t="shared" si="11"/>
        <v>45200</v>
      </c>
      <c r="Y28">
        <f t="shared" si="12"/>
        <v>10</v>
      </c>
      <c r="Z28" s="127">
        <f>HLOOKUP(Z$18,Data!$T$4:$Z$16,ROW()-17,FALSE)*VLOOKUP($Y28,$C$21:$D$32,2,FALSE)*S28</f>
        <v>493270.78570089582</v>
      </c>
      <c r="AA28" s="127">
        <f>HLOOKUP(AA$18,Data!$T$4:$Z$16,ROW()-17,FALSE)*VLOOKUP($Y28,$C$21:$D$32,2,FALSE)*T28</f>
        <v>283929.8787273221</v>
      </c>
      <c r="AB28" s="127">
        <f>HLOOKUP(AB$18,Data!$T$4:$Z$16,ROW()-17,FALSE)*VLOOKUP($Y28,$C$21:$D$32,2,FALSE)*U28</f>
        <v>18320.498596777954</v>
      </c>
      <c r="AC28" s="127">
        <f>HLOOKUP(AC$18,Data!$T$4:$Z$16,ROW()-17,FALSE)*VLOOKUP($Y28,$C$21:$D$32,2,FALSE)*V28</f>
        <v>107653.17722820115</v>
      </c>
      <c r="AE28" s="4">
        <f t="shared" si="13"/>
        <v>45200</v>
      </c>
      <c r="AF28" s="127">
        <f>Z28+Data!B14</f>
        <v>4674954.1380696474</v>
      </c>
      <c r="AG28" s="127">
        <f>AA28+Data!C14</f>
        <v>2226128.2265609843</v>
      </c>
      <c r="AH28" s="127">
        <f>AB28+Data!D14</f>
        <v>1332982.5273241345</v>
      </c>
      <c r="AI28" s="127">
        <f>AC28+Data!E14</f>
        <v>970591.448298431</v>
      </c>
    </row>
    <row r="29" spans="1:35" x14ac:dyDescent="0.25">
      <c r="A29" s="4">
        <f t="shared" si="16"/>
        <v>45170</v>
      </c>
      <c r="C29">
        <f t="shared" si="14"/>
        <v>9</v>
      </c>
      <c r="D29">
        <f t="shared" si="17"/>
        <v>30</v>
      </c>
      <c r="G29" s="127"/>
      <c r="H29" s="127"/>
      <c r="I29" s="127"/>
      <c r="J29" s="127"/>
      <c r="Q29" s="4">
        <f t="shared" si="6"/>
        <v>45231</v>
      </c>
      <c r="R29">
        <f t="shared" si="7"/>
        <v>11</v>
      </c>
      <c r="S29" s="149">
        <f t="shared" si="15"/>
        <v>-0.12391876232843249</v>
      </c>
      <c r="T29" s="149">
        <f t="shared" si="8"/>
        <v>6.8606429646817665E-2</v>
      </c>
      <c r="U29" s="149">
        <f t="shared" si="9"/>
        <v>-0.19535146140585649</v>
      </c>
      <c r="V29" s="149">
        <f t="shared" si="10"/>
        <v>0.10109794160783829</v>
      </c>
      <c r="X29" s="4">
        <f t="shared" si="11"/>
        <v>45231</v>
      </c>
      <c r="Y29">
        <f t="shared" si="12"/>
        <v>11</v>
      </c>
      <c r="Z29" s="127">
        <f>HLOOKUP(Z$18,Data!$T$4:$Z$16,ROW()-17,FALSE)*VLOOKUP($Y29,$C$21:$D$32,2,FALSE)*S29</f>
        <v>-324914.99482515</v>
      </c>
      <c r="AA29" s="127">
        <f>HLOOKUP(AA$18,Data!$T$4:$Z$16,ROW()-17,FALSE)*VLOOKUP($Y29,$C$21:$D$32,2,FALSE)*T29</f>
        <v>88339.697006131828</v>
      </c>
      <c r="AB29" s="127">
        <f>HLOOKUP(AB$18,Data!$T$4:$Z$16,ROW()-17,FALSE)*VLOOKUP($Y29,$C$21:$D$32,2,FALSE)*U29</f>
        <v>-269116.17323270789</v>
      </c>
      <c r="AC29" s="127">
        <f>HLOOKUP(AC$18,Data!$T$4:$Z$16,ROW()-17,FALSE)*VLOOKUP($Y29,$C$21:$D$32,2,FALSE)*V29</f>
        <v>84946.534456570051</v>
      </c>
      <c r="AE29" s="4">
        <f t="shared" si="13"/>
        <v>45231</v>
      </c>
      <c r="AF29" s="127">
        <f>Z29+Data!B15</f>
        <v>7481414.8412826294</v>
      </c>
      <c r="AG29" s="127">
        <f>AA29+Data!C15</f>
        <v>3754072.8812493766</v>
      </c>
      <c r="AH29" s="127">
        <f>AB29+Data!D15</f>
        <v>2592015.9265074963</v>
      </c>
      <c r="AI29" s="127">
        <f>AC29+Data!E15</f>
        <v>2315661.4143653424</v>
      </c>
    </row>
    <row r="30" spans="1:35" x14ac:dyDescent="0.25">
      <c r="A30" s="4">
        <f t="shared" si="16"/>
        <v>45200</v>
      </c>
      <c r="C30">
        <f t="shared" si="14"/>
        <v>10</v>
      </c>
      <c r="D30">
        <f t="shared" si="17"/>
        <v>31</v>
      </c>
      <c r="G30" s="127"/>
      <c r="H30" s="127"/>
      <c r="I30" s="127"/>
      <c r="J30" s="127"/>
      <c r="Q30" s="4">
        <f t="shared" si="6"/>
        <v>45261</v>
      </c>
      <c r="R30">
        <f t="shared" si="7"/>
        <v>12</v>
      </c>
      <c r="S30" s="149">
        <f t="shared" si="15"/>
        <v>0.78249096436237031</v>
      </c>
      <c r="T30" s="149">
        <f t="shared" si="8"/>
        <v>0.92468989297547199</v>
      </c>
      <c r="U30" s="149">
        <f t="shared" si="9"/>
        <v>0.58632786362438305</v>
      </c>
      <c r="V30" s="149">
        <f t="shared" si="10"/>
        <v>1.1212636290809341</v>
      </c>
      <c r="X30" s="4">
        <f t="shared" si="11"/>
        <v>45261</v>
      </c>
      <c r="Y30">
        <f t="shared" si="12"/>
        <v>12</v>
      </c>
      <c r="Z30" s="127">
        <f>HLOOKUP(Z$18,Data!$T$4:$Z$16,ROW()-17,FALSE)*VLOOKUP($Y30,$C$21:$D$32,2,FALSE)*S30</f>
        <v>2121997.3392151296</v>
      </c>
      <c r="AA30" s="127">
        <f>HLOOKUP(AA$18,Data!$T$4:$Z$16,ROW()-17,FALSE)*VLOOKUP($Y30,$C$21:$D$32,2,FALSE)*T30</f>
        <v>1233098.9389099022</v>
      </c>
      <c r="AB30" s="127">
        <f>HLOOKUP(AB$18,Data!$T$4:$Z$16,ROW()-17,FALSE)*VLOOKUP($Y30,$C$21:$D$32,2,FALSE)*U30</f>
        <v>835485.54396011017</v>
      </c>
      <c r="AC30" s="127">
        <f>HLOOKUP(AC$18,Data!$T$4:$Z$16,ROW()-17,FALSE)*VLOOKUP($Y30,$C$21:$D$32,2,FALSE)*V30</f>
        <v>975133.82535733236</v>
      </c>
      <c r="AE30" s="4">
        <f t="shared" si="13"/>
        <v>45261</v>
      </c>
      <c r="AF30" s="127">
        <f>Z30+Data!B16</f>
        <v>10011160.905361839</v>
      </c>
      <c r="AG30" s="127">
        <f>AA30+Data!C16</f>
        <v>4801188.0777870007</v>
      </c>
      <c r="AH30" s="127">
        <f>AB30+Data!D16</f>
        <v>4537728.2891867124</v>
      </c>
      <c r="AI30" s="127">
        <f>AC30+Data!E16</f>
        <v>3580733.3751069233</v>
      </c>
    </row>
    <row r="31" spans="1:35" x14ac:dyDescent="0.25">
      <c r="A31" s="4">
        <f t="shared" si="16"/>
        <v>45231</v>
      </c>
      <c r="C31">
        <f t="shared" si="14"/>
        <v>11</v>
      </c>
      <c r="D31">
        <f t="shared" si="17"/>
        <v>30</v>
      </c>
      <c r="G31" s="127"/>
      <c r="H31" s="127"/>
      <c r="I31" s="127"/>
      <c r="J31" s="127"/>
    </row>
    <row r="32" spans="1:35" x14ac:dyDescent="0.25">
      <c r="A32" s="4">
        <f t="shared" si="16"/>
        <v>45261</v>
      </c>
      <c r="C32">
        <f t="shared" si="14"/>
        <v>12</v>
      </c>
      <c r="D32">
        <f t="shared" si="17"/>
        <v>31</v>
      </c>
    </row>
    <row r="33" spans="1:1" x14ac:dyDescent="0.25">
      <c r="A33" s="4">
        <f t="shared" si="16"/>
        <v>45292</v>
      </c>
    </row>
  </sheetData>
  <mergeCells count="20">
    <mergeCell ref="S2:V2"/>
    <mergeCell ref="Z2:AC2"/>
    <mergeCell ref="S17:V17"/>
    <mergeCell ref="Z17:AC17"/>
    <mergeCell ref="O2:O3"/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AC32"/>
  <sheetViews>
    <sheetView workbookViewId="0">
      <selection activeCell="Z4" sqref="Z4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</cols>
  <sheetData>
    <row r="1" spans="1:29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29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29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29" x14ac:dyDescent="0.25">
      <c r="A4" s="136" t="s">
        <v>72</v>
      </c>
      <c r="B4" s="137"/>
      <c r="C4" s="137">
        <v>3.9567000000000001</v>
      </c>
      <c r="E4" s="136" t="s">
        <v>72</v>
      </c>
      <c r="F4" s="137"/>
      <c r="G4" s="137">
        <v>5.6012000000000004</v>
      </c>
      <c r="I4" s="136" t="s">
        <v>72</v>
      </c>
      <c r="J4" s="137"/>
      <c r="K4" s="137">
        <v>4.8757000000000001</v>
      </c>
      <c r="M4" s="136" t="s">
        <v>72</v>
      </c>
      <c r="N4" s="137"/>
      <c r="O4" s="137">
        <v>3.0830000000000002</v>
      </c>
      <c r="Q4" s="4">
        <f>Data!A1</f>
        <v>44927</v>
      </c>
      <c r="R4">
        <f>MONTH(Q4)</f>
        <v>1</v>
      </c>
      <c r="S4" s="148">
        <f>HLOOKUP(S$3,Normals!$E$2:$K$14,$R4+1,FALSE)/VLOOKUP($R4,$C$20:$D$31,2,FALSE)</f>
        <v>25.774193548387096</v>
      </c>
      <c r="T4" s="148">
        <f>HLOOKUP(T$3,Normals!$E$2:$K$14,$R4+1,FALSE)/VLOOKUP($R4,$C$20:$D$31,2,FALSE)</f>
        <v>22.387096774193548</v>
      </c>
      <c r="U4" s="148">
        <f>HLOOKUP(U$3,Normals!$E$2:$K$14,$R4+1,FALSE)/VLOOKUP($R4,$C$20:$D$31,2,FALSE)</f>
        <v>29.483870967741936</v>
      </c>
      <c r="V4" s="148">
        <f>HLOOKUP(V$3,Normals!$E$2:$K$14,$R4+1,FALSE)/VLOOKUP($R4,$C$20:$D$31,2,FALSE)</f>
        <v>34.096774193548384</v>
      </c>
      <c r="X4" s="4">
        <f>Q4</f>
        <v>44927</v>
      </c>
      <c r="Y4">
        <f>MONTH(X4)</f>
        <v>1</v>
      </c>
      <c r="Z4" s="148">
        <f>HLOOKUP(Z$3,Data!$AL$4:$AR$16,ROW()-2,FALSE)/VLOOKUP($Y4,$C$20:$D$31,2,FALSE)</f>
        <v>0</v>
      </c>
      <c r="AA4" s="148">
        <f>HLOOKUP(AA$3,Data!$AL$4:$AR$16,ROW()-2,FALSE)/VLOOKUP($Y4,$C$20:$D$31,2,FALSE)</f>
        <v>0</v>
      </c>
      <c r="AB4" s="148">
        <f>HLOOKUP(AB$3,Data!$AL$4:$AR$16,ROW()-2,FALSE)/VLOOKUP($Y4,$C$20:$D$31,2,FALSE)</f>
        <v>0</v>
      </c>
      <c r="AC4" s="148">
        <f>HLOOKUP(AC$3,Data!$AL$4:$AR$16,ROW()-2,FALSE)/VLOOKUP($Y4,$C$20:$D$31,2,FALSE)</f>
        <v>0</v>
      </c>
    </row>
    <row r="5" spans="1:29" x14ac:dyDescent="0.25">
      <c r="A5" s="136" t="s">
        <v>87</v>
      </c>
      <c r="B5" s="137"/>
      <c r="C5" s="137">
        <v>-8.3219999999999995E-3</v>
      </c>
      <c r="E5" s="136" t="s">
        <v>87</v>
      </c>
      <c r="F5" s="137"/>
      <c r="G5" s="137">
        <v>-1.34E-2</v>
      </c>
      <c r="I5" s="136" t="s">
        <v>87</v>
      </c>
      <c r="J5" s="137"/>
      <c r="K5" s="137">
        <v>-2.2100000000000002E-2</v>
      </c>
      <c r="M5" s="136" t="s">
        <v>87</v>
      </c>
      <c r="N5" s="137"/>
      <c r="O5" s="137">
        <v>9.1900000000000003E-3</v>
      </c>
      <c r="Q5" s="4">
        <f>DATE(YEAR(Q4),MONTH(Q4)+1,1)</f>
        <v>44958</v>
      </c>
      <c r="R5">
        <f t="shared" ref="R5:R15" si="0">MONTH(Q5)</f>
        <v>2</v>
      </c>
      <c r="S5" s="148">
        <f>HLOOKUP(S$3,Normals!$E$2:$K$14,$R5+1,FALSE)/VLOOKUP($R5,$C$20:$D$31,2,FALSE)</f>
        <v>24.285714285714285</v>
      </c>
      <c r="T5" s="148">
        <f>HLOOKUP(T$3,Normals!$E$2:$K$14,$R5+1,FALSE)/VLOOKUP($R5,$C$20:$D$31,2,FALSE)</f>
        <v>21.392857142857142</v>
      </c>
      <c r="U5" s="148">
        <f>HLOOKUP(U$3,Normals!$E$2:$K$14,$R5+1,FALSE)/VLOOKUP($R5,$C$20:$D$31,2,FALSE)</f>
        <v>25.892857142857142</v>
      </c>
      <c r="V5" s="148">
        <f>HLOOKUP(V$3,Normals!$E$2:$K$14,$R5+1,FALSE)/VLOOKUP($R5,$C$20:$D$31,2,FALSE)</f>
        <v>28.892857142857142</v>
      </c>
      <c r="X5" s="4">
        <f t="shared" ref="X5:X15" si="1">Q5</f>
        <v>44958</v>
      </c>
      <c r="Y5">
        <f t="shared" ref="Y5:Y15" si="2">MONTH(X5)</f>
        <v>2</v>
      </c>
      <c r="Z5" s="148">
        <f>HLOOKUP(Z$3,Data!$AL$4:$AR$16,ROW()-2,FALSE)/VLOOKUP($Y5,$C$20:$D$31,2,FALSE)</f>
        <v>0</v>
      </c>
      <c r="AA5" s="148">
        <f>HLOOKUP(AA$3,Data!$AL$4:$AR$16,ROW()-2,FALSE)/VLOOKUP($Y5,$C$20:$D$31,2,FALSE)</f>
        <v>0</v>
      </c>
      <c r="AB5" s="148">
        <f>HLOOKUP(AB$3,Data!$AL$4:$AR$16,ROW()-2,FALSE)/VLOOKUP($Y5,$C$20:$D$31,2,FALSE)</f>
        <v>0</v>
      </c>
      <c r="AC5" s="148">
        <f>HLOOKUP(AC$3,Data!$AL$4:$AR$16,ROW()-2,FALSE)/VLOOKUP($Y5,$C$20:$D$31,2,FALSE)</f>
        <v>0</v>
      </c>
    </row>
    <row r="6" spans="1:29" x14ac:dyDescent="0.25">
      <c r="A6" s="136">
        <v>1</v>
      </c>
      <c r="B6" s="137"/>
      <c r="C6" s="137">
        <v>0.41020000000000001</v>
      </c>
      <c r="E6" s="136">
        <v>1</v>
      </c>
      <c r="F6" s="137"/>
      <c r="G6" s="137">
        <v>0.57010000000000005</v>
      </c>
      <c r="I6" s="136">
        <v>1</v>
      </c>
      <c r="J6" s="137"/>
      <c r="K6" s="137">
        <v>0.55110000000000003</v>
      </c>
      <c r="M6" s="136">
        <v>1</v>
      </c>
      <c r="N6" s="137"/>
      <c r="O6" s="137">
        <v>0.56779999999999997</v>
      </c>
      <c r="Q6" s="4">
        <f t="shared" ref="Q6:Q15" si="3">DATE(YEAR(Q5),MONTH(Q5)+1,1)</f>
        <v>44986</v>
      </c>
      <c r="R6">
        <f t="shared" si="0"/>
        <v>3</v>
      </c>
      <c r="S6" s="148">
        <f>HLOOKUP(S$3,Normals!$E$2:$K$14,$R6+1,FALSE)/VLOOKUP($R6,$C$20:$D$31,2,FALSE)</f>
        <v>20.774193548387096</v>
      </c>
      <c r="T6" s="148">
        <f>HLOOKUP(T$3,Normals!$E$2:$K$14,$R6+1,FALSE)/VLOOKUP($R6,$C$20:$D$31,2,FALSE)</f>
        <v>19</v>
      </c>
      <c r="U6" s="148">
        <f>HLOOKUP(U$3,Normals!$E$2:$K$14,$R6+1,FALSE)/VLOOKUP($R6,$C$20:$D$31,2,FALSE)</f>
        <v>18.70967741935484</v>
      </c>
      <c r="V6" s="148">
        <f>HLOOKUP(V$3,Normals!$E$2:$K$14,$R6+1,FALSE)/VLOOKUP($R6,$C$20:$D$31,2,FALSE)</f>
        <v>21.806451612903224</v>
      </c>
      <c r="X6" s="4">
        <f t="shared" si="1"/>
        <v>44986</v>
      </c>
      <c r="Y6">
        <f t="shared" si="2"/>
        <v>3</v>
      </c>
      <c r="Z6" s="148">
        <f>HLOOKUP(Z$3,Data!$AL$4:$AR$16,ROW()-2,FALSE)/VLOOKUP($Y6,$C$20:$D$31,2,FALSE)</f>
        <v>0</v>
      </c>
      <c r="AA6" s="148">
        <f>HLOOKUP(AA$3,Data!$AL$4:$AR$16,ROW()-2,FALSE)/VLOOKUP($Y6,$C$20:$D$31,2,FALSE)</f>
        <v>0</v>
      </c>
      <c r="AB6" s="148">
        <f>HLOOKUP(AB$3,Data!$AL$4:$AR$16,ROW()-2,FALSE)/VLOOKUP($Y6,$C$20:$D$31,2,FALSE)</f>
        <v>0</v>
      </c>
      <c r="AC6" s="148">
        <f>HLOOKUP(AC$3,Data!$AL$4:$AR$16,ROW()-2,FALSE)/VLOOKUP($Y6,$C$20:$D$31,2,FALSE)</f>
        <v>0</v>
      </c>
    </row>
    <row r="7" spans="1:29" x14ac:dyDescent="0.25">
      <c r="A7" s="136">
        <v>2</v>
      </c>
      <c r="B7" s="137"/>
      <c r="C7" s="137">
        <v>0.35949999999999999</v>
      </c>
      <c r="E7" s="136">
        <v>2</v>
      </c>
      <c r="F7" s="137"/>
      <c r="G7" s="137">
        <v>0.4698</v>
      </c>
      <c r="I7" s="136">
        <v>2</v>
      </c>
      <c r="J7" s="137"/>
      <c r="K7" s="137">
        <v>0.51459999999999995</v>
      </c>
      <c r="M7" s="136">
        <v>2</v>
      </c>
      <c r="N7" s="137"/>
      <c r="O7" s="137">
        <v>0.53669999999999995</v>
      </c>
      <c r="Q7" s="4">
        <f t="shared" si="3"/>
        <v>45017</v>
      </c>
      <c r="R7">
        <f t="shared" si="0"/>
        <v>4</v>
      </c>
      <c r="S7" s="148">
        <f>HLOOKUP(S$3,Normals!$E$2:$K$14,$R7+1,FALSE)/VLOOKUP($R7,$C$20:$D$31,2,FALSE)</f>
        <v>16.600000000000001</v>
      </c>
      <c r="T7" s="148">
        <f>HLOOKUP(T$3,Normals!$E$2:$K$14,$R7+1,FALSE)/VLOOKUP($R7,$C$20:$D$31,2,FALSE)</f>
        <v>16.266666666666666</v>
      </c>
      <c r="U7" s="148">
        <f>HLOOKUP(U$3,Normals!$E$2:$K$14,$R7+1,FALSE)/VLOOKUP($R7,$C$20:$D$31,2,FALSE)</f>
        <v>12.8</v>
      </c>
      <c r="V7" s="148">
        <f>HLOOKUP(V$3,Normals!$E$2:$K$14,$R7+1,FALSE)/VLOOKUP($R7,$C$20:$D$31,2,FALSE)</f>
        <v>15.9</v>
      </c>
      <c r="X7" s="4">
        <f t="shared" si="1"/>
        <v>45017</v>
      </c>
      <c r="Y7">
        <f t="shared" si="2"/>
        <v>4</v>
      </c>
      <c r="Z7" s="148">
        <f>HLOOKUP(Z$3,Data!$AL$4:$AR$16,ROW()-2,FALSE)/VLOOKUP($Y7,$C$20:$D$31,2,FALSE)</f>
        <v>0</v>
      </c>
      <c r="AA7" s="148">
        <f>HLOOKUP(AA$3,Data!$AL$4:$AR$16,ROW()-2,FALSE)/VLOOKUP($Y7,$C$20:$D$31,2,FALSE)</f>
        <v>0</v>
      </c>
      <c r="AB7" s="148">
        <f>HLOOKUP(AB$3,Data!$AL$4:$AR$16,ROW()-2,FALSE)/VLOOKUP($Y7,$C$20:$D$31,2,FALSE)</f>
        <v>0</v>
      </c>
      <c r="AC7" s="148">
        <f>HLOOKUP(AC$3,Data!$AL$4:$AR$16,ROW()-2,FALSE)/VLOOKUP($Y7,$C$20:$D$31,2,FALSE)</f>
        <v>0</v>
      </c>
    </row>
    <row r="8" spans="1:29" x14ac:dyDescent="0.25">
      <c r="A8" s="136">
        <v>3</v>
      </c>
      <c r="B8" s="137"/>
      <c r="C8" s="137">
        <v>0.29659999999999997</v>
      </c>
      <c r="E8" s="136">
        <v>3</v>
      </c>
      <c r="F8" s="137"/>
      <c r="G8" s="137">
        <v>0.38129999999999997</v>
      </c>
      <c r="I8" s="136">
        <v>3</v>
      </c>
      <c r="J8" s="137"/>
      <c r="K8" s="137">
        <v>0.43149999999999999</v>
      </c>
      <c r="M8" s="136">
        <v>3</v>
      </c>
      <c r="N8" s="137"/>
      <c r="O8" s="137">
        <v>0.4224</v>
      </c>
      <c r="Q8" s="4">
        <f t="shared" si="3"/>
        <v>45047</v>
      </c>
      <c r="R8">
        <f t="shared" si="0"/>
        <v>5</v>
      </c>
      <c r="S8" s="148">
        <f>HLOOKUP(S$3,Normals!$E$2:$K$14,$R8+1,FALSE)/VLOOKUP($R8,$C$20:$D$31,2,FALSE)</f>
        <v>11.129032258064516</v>
      </c>
      <c r="T8" s="148">
        <f>HLOOKUP(T$3,Normals!$E$2:$K$14,$R8+1,FALSE)/VLOOKUP($R8,$C$20:$D$31,2,FALSE)</f>
        <v>12.064516129032258</v>
      </c>
      <c r="U8" s="148">
        <f>HLOOKUP(U$3,Normals!$E$2:$K$14,$R8+1,FALSE)/VLOOKUP($R8,$C$20:$D$31,2,FALSE)</f>
        <v>6.709677419354839</v>
      </c>
      <c r="V8" s="148">
        <f>HLOOKUP(V$3,Normals!$E$2:$K$14,$R8+1,FALSE)/VLOOKUP($R8,$C$20:$D$31,2,FALSE)</f>
        <v>8.4193548387096779</v>
      </c>
      <c r="X8" s="4">
        <f t="shared" si="1"/>
        <v>45047</v>
      </c>
      <c r="Y8">
        <f t="shared" si="2"/>
        <v>5</v>
      </c>
      <c r="Z8" s="148">
        <f>HLOOKUP(Z$3,Data!$AL$4:$AR$16,ROW()-2,FALSE)/VLOOKUP($Y8,$C$20:$D$31,2,FALSE)</f>
        <v>0</v>
      </c>
      <c r="AA8" s="148">
        <f>HLOOKUP(AA$3,Data!$AL$4:$AR$16,ROW()-2,FALSE)/VLOOKUP($Y8,$C$20:$D$31,2,FALSE)</f>
        <v>0</v>
      </c>
      <c r="AB8" s="148">
        <f>HLOOKUP(AB$3,Data!$AL$4:$AR$16,ROW()-2,FALSE)/VLOOKUP($Y8,$C$20:$D$31,2,FALSE)</f>
        <v>0</v>
      </c>
      <c r="AC8" s="148">
        <f>HLOOKUP(AC$3,Data!$AL$4:$AR$16,ROW()-2,FALSE)/VLOOKUP($Y8,$C$20:$D$31,2,FALSE)</f>
        <v>0</v>
      </c>
    </row>
    <row r="9" spans="1:29" x14ac:dyDescent="0.25">
      <c r="A9" s="136">
        <v>4</v>
      </c>
      <c r="B9" s="137"/>
      <c r="C9" s="137">
        <v>0.20039999999999999</v>
      </c>
      <c r="E9" s="136">
        <v>4</v>
      </c>
      <c r="F9" s="137"/>
      <c r="G9" s="137">
        <v>0.23730000000000001</v>
      </c>
      <c r="I9" s="136">
        <v>4</v>
      </c>
      <c r="J9" s="137"/>
      <c r="K9" s="137">
        <v>0.25580000000000003</v>
      </c>
      <c r="M9" s="136">
        <v>4</v>
      </c>
      <c r="N9" s="137"/>
      <c r="O9" s="137">
        <v>0.2757</v>
      </c>
      <c r="Q9" s="4">
        <f t="shared" si="3"/>
        <v>45078</v>
      </c>
      <c r="R9">
        <f t="shared" si="0"/>
        <v>6</v>
      </c>
      <c r="S9" s="148">
        <f>HLOOKUP(S$3,Normals!$E$2:$K$14,$R9+1,FALSE)/VLOOKUP($R9,$C$20:$D$31,2,FALSE)</f>
        <v>6.666666666666667</v>
      </c>
      <c r="T9" s="148">
        <f>HLOOKUP(T$3,Normals!$E$2:$K$14,$R9+1,FALSE)/VLOOKUP($R9,$C$20:$D$31,2,FALSE)</f>
        <v>8.2333333333333325</v>
      </c>
      <c r="U9" s="148">
        <f>HLOOKUP(U$3,Normals!$E$2:$K$14,$R9+1,FALSE)/VLOOKUP($R9,$C$20:$D$31,2,FALSE)</f>
        <v>2.0666666666666669</v>
      </c>
      <c r="V9" s="148">
        <f>HLOOKUP(V$3,Normals!$E$2:$K$14,$R9+1,FALSE)/VLOOKUP($R9,$C$20:$D$31,2,FALSE)</f>
        <v>3.2666666666666666</v>
      </c>
      <c r="X9" s="4">
        <f t="shared" si="1"/>
        <v>45078</v>
      </c>
      <c r="Y9">
        <f t="shared" si="2"/>
        <v>6</v>
      </c>
      <c r="Z9" s="148">
        <f>HLOOKUP(Z$3,Data!$AL$4:$AR$16,ROW()-2,FALSE)/VLOOKUP($Y9,$C$20:$D$31,2,FALSE)</f>
        <v>0</v>
      </c>
      <c r="AA9" s="148">
        <f>HLOOKUP(AA$3,Data!$AL$4:$AR$16,ROW()-2,FALSE)/VLOOKUP($Y9,$C$20:$D$31,2,FALSE)</f>
        <v>0</v>
      </c>
      <c r="AB9" s="148">
        <f>HLOOKUP(AB$3,Data!$AL$4:$AR$16,ROW()-2,FALSE)/VLOOKUP($Y9,$C$20:$D$31,2,FALSE)</f>
        <v>0</v>
      </c>
      <c r="AC9" s="148">
        <f>HLOOKUP(AC$3,Data!$AL$4:$AR$16,ROW()-2,FALSE)/VLOOKUP($Y9,$C$20:$D$31,2,FALSE)</f>
        <v>0</v>
      </c>
    </row>
    <row r="10" spans="1:29" x14ac:dyDescent="0.25">
      <c r="A10" s="136">
        <v>5</v>
      </c>
      <c r="B10" s="137"/>
      <c r="C10" s="137">
        <v>0.1113</v>
      </c>
      <c r="E10" s="136">
        <v>5</v>
      </c>
      <c r="F10" s="137"/>
      <c r="G10" s="137">
        <v>0.11210000000000001</v>
      </c>
      <c r="I10" s="136">
        <v>5</v>
      </c>
      <c r="J10" s="137"/>
      <c r="K10" s="137">
        <v>0.13320000000000001</v>
      </c>
      <c r="M10" s="136">
        <v>5</v>
      </c>
      <c r="N10" s="137"/>
      <c r="O10" s="137">
        <v>0.17799999999999999</v>
      </c>
      <c r="Q10" s="4">
        <f t="shared" si="3"/>
        <v>45108</v>
      </c>
      <c r="R10">
        <f t="shared" si="0"/>
        <v>7</v>
      </c>
      <c r="S10" s="148">
        <f>HLOOKUP(S$3,Normals!$E$2:$K$14,$R10+1,FALSE)/VLOOKUP($R10,$C$20:$D$31,2,FALSE)</f>
        <v>3.2580645161290325</v>
      </c>
      <c r="T10" s="148">
        <f>HLOOKUP(T$3,Normals!$E$2:$K$14,$R10+1,FALSE)/VLOOKUP($R10,$C$20:$D$31,2,FALSE)</f>
        <v>5.32258064516129</v>
      </c>
      <c r="U10" s="148">
        <f>HLOOKUP(U$3,Normals!$E$2:$K$14,$R10+1,FALSE)/VLOOKUP($R10,$C$20:$D$31,2,FALSE)</f>
        <v>6.4516129032258063E-2</v>
      </c>
      <c r="V10" s="148">
        <f>HLOOKUP(V$3,Normals!$E$2:$K$14,$R10+1,FALSE)/VLOOKUP($R10,$C$20:$D$31,2,FALSE)</f>
        <v>0.61290322580645162</v>
      </c>
      <c r="X10" s="4">
        <f t="shared" si="1"/>
        <v>45108</v>
      </c>
      <c r="Y10">
        <f t="shared" si="2"/>
        <v>7</v>
      </c>
      <c r="Z10" s="148">
        <f>HLOOKUP(Z$3,Data!$AL$4:$AR$16,ROW()-2,FALSE)/VLOOKUP($Y10,$C$20:$D$31,2,FALSE)</f>
        <v>0</v>
      </c>
      <c r="AA10" s="148">
        <f>HLOOKUP(AA$3,Data!$AL$4:$AR$16,ROW()-2,FALSE)/VLOOKUP($Y10,$C$20:$D$31,2,FALSE)</f>
        <v>0</v>
      </c>
      <c r="AB10" s="148">
        <f>HLOOKUP(AB$3,Data!$AL$4:$AR$16,ROW()-2,FALSE)/VLOOKUP($Y10,$C$20:$D$31,2,FALSE)</f>
        <v>0</v>
      </c>
      <c r="AC10" s="148">
        <f>HLOOKUP(AC$3,Data!$AL$4:$AR$16,ROW()-2,FALSE)/VLOOKUP($Y10,$C$20:$D$31,2,FALSE)</f>
        <v>0</v>
      </c>
    </row>
    <row r="11" spans="1:29" x14ac:dyDescent="0.25">
      <c r="A11" s="136">
        <v>6</v>
      </c>
      <c r="B11" s="137"/>
      <c r="C11" s="137">
        <v>0</v>
      </c>
      <c r="E11" s="136">
        <v>6</v>
      </c>
      <c r="F11" s="137"/>
      <c r="G11" s="137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3"/>
        <v>45139</v>
      </c>
      <c r="R11">
        <f t="shared" si="0"/>
        <v>8</v>
      </c>
      <c r="S11" s="148">
        <f>HLOOKUP(S$3,Normals!$E$2:$K$14,$R11+1,FALSE)/VLOOKUP($R11,$C$20:$D$31,2,FALSE)</f>
        <v>3.064516129032258</v>
      </c>
      <c r="T11" s="148">
        <f>HLOOKUP(T$3,Normals!$E$2:$K$14,$R11+1,FALSE)/VLOOKUP($R11,$C$20:$D$31,2,FALSE)</f>
        <v>4.935483870967742</v>
      </c>
      <c r="U11" s="148">
        <f>HLOOKUP(U$3,Normals!$E$2:$K$14,$R11+1,FALSE)/VLOOKUP($R11,$C$20:$D$31,2,FALSE)</f>
        <v>0.12903225806451613</v>
      </c>
      <c r="V11" s="148">
        <f>HLOOKUP(V$3,Normals!$E$2:$K$14,$R11+1,FALSE)/VLOOKUP($R11,$C$20:$D$31,2,FALSE)</f>
        <v>0.90322580645161288</v>
      </c>
      <c r="X11" s="4">
        <f t="shared" si="1"/>
        <v>45139</v>
      </c>
      <c r="Y11">
        <f t="shared" si="2"/>
        <v>8</v>
      </c>
      <c r="Z11" s="148">
        <f>HLOOKUP(Z$3,Data!$AL$4:$AR$16,ROW()-2,FALSE)/VLOOKUP($Y11,$C$20:$D$31,2,FALSE)</f>
        <v>0</v>
      </c>
      <c r="AA11" s="148">
        <f>HLOOKUP(AA$3,Data!$AL$4:$AR$16,ROW()-2,FALSE)/VLOOKUP($Y11,$C$20:$D$31,2,FALSE)</f>
        <v>0</v>
      </c>
      <c r="AB11" s="148">
        <f>HLOOKUP(AB$3,Data!$AL$4:$AR$16,ROW()-2,FALSE)/VLOOKUP($Y11,$C$20:$D$31,2,FALSE)</f>
        <v>0</v>
      </c>
      <c r="AC11" s="148">
        <f>HLOOKUP(AC$3,Data!$AL$4:$AR$16,ROW()-2,FALSE)/VLOOKUP($Y11,$C$20:$D$31,2,FALSE)</f>
        <v>0</v>
      </c>
    </row>
    <row r="12" spans="1:29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3"/>
        <v>45170</v>
      </c>
      <c r="R12">
        <f t="shared" si="0"/>
        <v>9</v>
      </c>
      <c r="S12" s="148">
        <f>HLOOKUP(S$3,Normals!$E$2:$K$14,$R12+1,FALSE)/VLOOKUP($R12,$C$20:$D$31,2,FALSE)</f>
        <v>7.833333333333333</v>
      </c>
      <c r="T12" s="148">
        <f>HLOOKUP(T$3,Normals!$E$2:$K$14,$R12+1,FALSE)/VLOOKUP($R12,$C$20:$D$31,2,FALSE)</f>
        <v>6.5333333333333332</v>
      </c>
      <c r="U12" s="148">
        <f>HLOOKUP(U$3,Normals!$E$2:$K$14,$R12+1,FALSE)/VLOOKUP($R12,$C$20:$D$31,2,FALSE)</f>
        <v>2.8666666666666667</v>
      </c>
      <c r="V12" s="148">
        <f>HLOOKUP(V$3,Normals!$E$2:$K$14,$R12+1,FALSE)/VLOOKUP($R12,$C$20:$D$31,2,FALSE)</f>
        <v>5.333333333333333</v>
      </c>
      <c r="X12" s="4">
        <f t="shared" si="1"/>
        <v>45170</v>
      </c>
      <c r="Y12">
        <f t="shared" si="2"/>
        <v>9</v>
      </c>
      <c r="Z12" s="148">
        <f>HLOOKUP(Z$3,Data!$AL$4:$AR$16,ROW()-2,FALSE)/VLOOKUP($Y12,$C$20:$D$31,2,FALSE)</f>
        <v>0</v>
      </c>
      <c r="AA12" s="148">
        <f>HLOOKUP(AA$3,Data!$AL$4:$AR$16,ROW()-2,FALSE)/VLOOKUP($Y12,$C$20:$D$31,2,FALSE)</f>
        <v>0</v>
      </c>
      <c r="AB12" s="148">
        <f>HLOOKUP(AB$3,Data!$AL$4:$AR$16,ROW()-2,FALSE)/VLOOKUP($Y12,$C$20:$D$31,2,FALSE)</f>
        <v>0</v>
      </c>
      <c r="AC12" s="148">
        <f>HLOOKUP(AC$3,Data!$AL$4:$AR$16,ROW()-2,FALSE)/VLOOKUP($Y12,$C$20:$D$31,2,FALSE)</f>
        <v>0</v>
      </c>
    </row>
    <row r="13" spans="1:29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3"/>
        <v>45200</v>
      </c>
      <c r="R13">
        <f t="shared" si="0"/>
        <v>10</v>
      </c>
      <c r="S13" s="148">
        <f>HLOOKUP(S$3,Normals!$E$2:$K$14,$R13+1,FALSE)/VLOOKUP($R13,$C$20:$D$31,2,FALSE)</f>
        <v>15.193548387096774</v>
      </c>
      <c r="T13" s="148">
        <f>HLOOKUP(T$3,Normals!$E$2:$K$14,$R13+1,FALSE)/VLOOKUP($R13,$C$20:$D$31,2,FALSE)</f>
        <v>12.741935483870968</v>
      </c>
      <c r="U13" s="148">
        <f>HLOOKUP(U$3,Normals!$E$2:$K$14,$R13+1,FALSE)/VLOOKUP($R13,$C$20:$D$31,2,FALSE)</f>
        <v>11.838709677419354</v>
      </c>
      <c r="V13" s="148">
        <f>HLOOKUP(V$3,Normals!$E$2:$K$14,$R13+1,FALSE)/VLOOKUP($R13,$C$20:$D$31,2,FALSE)</f>
        <v>16</v>
      </c>
      <c r="X13" s="4">
        <f t="shared" si="1"/>
        <v>45200</v>
      </c>
      <c r="Y13">
        <f t="shared" si="2"/>
        <v>10</v>
      </c>
      <c r="Z13" s="148">
        <f>HLOOKUP(Z$3,Data!$AL$4:$AR$16,ROW()-2,FALSE)/VLOOKUP($Y13,$C$20:$D$31,2,FALSE)</f>
        <v>0</v>
      </c>
      <c r="AA13" s="148">
        <f>HLOOKUP(AA$3,Data!$AL$4:$AR$16,ROW()-2,FALSE)/VLOOKUP($Y13,$C$20:$D$31,2,FALSE)</f>
        <v>0</v>
      </c>
      <c r="AB13" s="148">
        <f>HLOOKUP(AB$3,Data!$AL$4:$AR$16,ROW()-2,FALSE)/VLOOKUP($Y13,$C$20:$D$31,2,FALSE)</f>
        <v>0</v>
      </c>
      <c r="AC13" s="148">
        <f>HLOOKUP(AC$3,Data!$AL$4:$AR$16,ROW()-2,FALSE)/VLOOKUP($Y13,$C$20:$D$31,2,FALSE)</f>
        <v>0</v>
      </c>
    </row>
    <row r="14" spans="1:29" x14ac:dyDescent="0.25">
      <c r="A14" s="136">
        <v>9</v>
      </c>
      <c r="B14" s="137"/>
      <c r="C14" s="137">
        <v>8.8999999999999996E-2</v>
      </c>
      <c r="E14" s="136">
        <v>9</v>
      </c>
      <c r="F14" s="137"/>
      <c r="G14" s="137">
        <v>0</v>
      </c>
      <c r="I14" s="136">
        <v>9</v>
      </c>
      <c r="J14" s="137"/>
      <c r="K14" s="137">
        <v>0.47360000000000002</v>
      </c>
      <c r="M14" s="136">
        <v>9</v>
      </c>
      <c r="N14" s="137"/>
      <c r="O14" s="137">
        <v>0.25990000000000002</v>
      </c>
      <c r="Q14" s="4">
        <f t="shared" si="3"/>
        <v>45231</v>
      </c>
      <c r="R14">
        <f t="shared" si="0"/>
        <v>11</v>
      </c>
      <c r="S14" s="148">
        <f>HLOOKUP(S$3,Normals!$E$2:$K$14,$R14+1,FALSE)/VLOOKUP($R14,$C$20:$D$31,2,FALSE)</f>
        <v>21.8</v>
      </c>
      <c r="T14" s="148">
        <f>HLOOKUP(T$3,Normals!$E$2:$K$14,$R14+1,FALSE)/VLOOKUP($R14,$C$20:$D$31,2,FALSE)</f>
        <v>19.266666666666666</v>
      </c>
      <c r="U14" s="148">
        <f>HLOOKUP(U$3,Normals!$E$2:$K$14,$R14+1,FALSE)/VLOOKUP($R14,$C$20:$D$31,2,FALSE)</f>
        <v>23.133333333333333</v>
      </c>
      <c r="V14" s="148">
        <f>HLOOKUP(V$3,Normals!$E$2:$K$14,$R14+1,FALSE)/VLOOKUP($R14,$C$20:$D$31,2,FALSE)</f>
        <v>27.666666666666668</v>
      </c>
      <c r="X14" s="4">
        <f t="shared" si="1"/>
        <v>45231</v>
      </c>
      <c r="Y14">
        <f t="shared" si="2"/>
        <v>11</v>
      </c>
      <c r="Z14" s="148">
        <f>HLOOKUP(Z$3,Data!$AL$4:$AR$16,ROW()-2,FALSE)/VLOOKUP($Y14,$C$20:$D$31,2,FALSE)</f>
        <v>0</v>
      </c>
      <c r="AA14" s="148">
        <f>HLOOKUP(AA$3,Data!$AL$4:$AR$16,ROW()-2,FALSE)/VLOOKUP($Y14,$C$20:$D$31,2,FALSE)</f>
        <v>0</v>
      </c>
      <c r="AB14" s="148">
        <f>HLOOKUP(AB$3,Data!$AL$4:$AR$16,ROW()-2,FALSE)/VLOOKUP($Y14,$C$20:$D$31,2,FALSE)</f>
        <v>0</v>
      </c>
      <c r="AC14" s="148">
        <f>HLOOKUP(AC$3,Data!$AL$4:$AR$16,ROW()-2,FALSE)/VLOOKUP($Y14,$C$20:$D$31,2,FALSE)</f>
        <v>0</v>
      </c>
    </row>
    <row r="15" spans="1:29" x14ac:dyDescent="0.25">
      <c r="A15" s="136">
        <v>10</v>
      </c>
      <c r="B15" s="137"/>
      <c r="C15" s="137">
        <v>0.2319</v>
      </c>
      <c r="E15" s="136">
        <v>10</v>
      </c>
      <c r="F15" s="137"/>
      <c r="G15" s="137">
        <v>0.32429999999999998</v>
      </c>
      <c r="I15" s="136">
        <v>10</v>
      </c>
      <c r="J15" s="137"/>
      <c r="K15" s="137">
        <v>0.27510000000000001</v>
      </c>
      <c r="M15" s="136">
        <v>10</v>
      </c>
      <c r="N15" s="137"/>
      <c r="O15" s="137">
        <v>0.32540000000000002</v>
      </c>
      <c r="Q15" s="4">
        <f t="shared" si="3"/>
        <v>45261</v>
      </c>
      <c r="R15">
        <f t="shared" si="0"/>
        <v>12</v>
      </c>
      <c r="S15" s="148">
        <f>HLOOKUP(S$3,Normals!$E$2:$K$14,$R15+1,FALSE)/VLOOKUP($R15,$C$20:$D$31,2,FALSE)</f>
        <v>26.677419354838708</v>
      </c>
      <c r="T15" s="148">
        <f>HLOOKUP(T$3,Normals!$E$2:$K$14,$R15+1,FALSE)/VLOOKUP($R15,$C$20:$D$31,2,FALSE)</f>
        <v>23.548387096774192</v>
      </c>
      <c r="U15" s="148">
        <f>HLOOKUP(U$3,Normals!$E$2:$K$14,$R15+1,FALSE)/VLOOKUP($R15,$C$20:$D$31,2,FALSE)</f>
        <v>31.451612903225808</v>
      </c>
      <c r="V15" s="148">
        <f>HLOOKUP(V$3,Normals!$E$2:$K$14,$R15+1,FALSE)/VLOOKUP($R15,$C$20:$D$31,2,FALSE)</f>
        <v>36.387096774193552</v>
      </c>
      <c r="X15" s="4">
        <f t="shared" si="1"/>
        <v>45261</v>
      </c>
      <c r="Y15">
        <f t="shared" si="2"/>
        <v>12</v>
      </c>
      <c r="Z15" s="148">
        <f>HLOOKUP(Z$3,Data!$AL$4:$AR$16,ROW()-2,FALSE)/VLOOKUP($Y15,$C$20:$D$31,2,FALSE)</f>
        <v>0</v>
      </c>
      <c r="AA15" s="148">
        <f>HLOOKUP(AA$3,Data!$AL$4:$AR$16,ROW()-2,FALSE)/VLOOKUP($Y15,$C$20:$D$31,2,FALSE)</f>
        <v>0</v>
      </c>
      <c r="AB15" s="148">
        <f>HLOOKUP(AB$3,Data!$AL$4:$AR$16,ROW()-2,FALSE)/VLOOKUP($Y15,$C$20:$D$31,2,FALSE)</f>
        <v>0</v>
      </c>
      <c r="AC15" s="148">
        <f>HLOOKUP(AC$3,Data!$AL$4:$AR$16,ROW()-2,FALSE)/VLOOKUP($Y15,$C$20:$D$31,2,FALSE)</f>
        <v>0</v>
      </c>
    </row>
    <row r="16" spans="1:29" x14ac:dyDescent="0.25">
      <c r="A16" s="136">
        <v>11</v>
      </c>
      <c r="B16" s="137"/>
      <c r="C16" s="137">
        <v>0.38090000000000002</v>
      </c>
      <c r="E16" s="136">
        <v>11</v>
      </c>
      <c r="F16" s="137"/>
      <c r="G16" s="137">
        <v>0.52039999999999997</v>
      </c>
      <c r="I16" s="136">
        <v>11</v>
      </c>
      <c r="J16" s="137"/>
      <c r="K16" s="137">
        <v>0.38369999999999999</v>
      </c>
      <c r="M16" s="136">
        <v>11</v>
      </c>
      <c r="N16" s="137"/>
      <c r="O16" s="137">
        <v>0.40229999999999999</v>
      </c>
    </row>
    <row r="17" spans="1:29" x14ac:dyDescent="0.25">
      <c r="A17" s="136">
        <v>12</v>
      </c>
      <c r="B17" s="137"/>
      <c r="C17" s="137">
        <v>0.40560000000000002</v>
      </c>
      <c r="E17" s="136">
        <v>12</v>
      </c>
      <c r="F17" s="137"/>
      <c r="G17" s="137">
        <v>0.53910000000000002</v>
      </c>
      <c r="I17" s="136">
        <v>12</v>
      </c>
      <c r="J17" s="137"/>
      <c r="K17" s="137">
        <v>0.48470000000000002</v>
      </c>
      <c r="M17" s="136">
        <v>12</v>
      </c>
      <c r="N17" s="137"/>
      <c r="O17" s="137">
        <v>0.48309999999999997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29" x14ac:dyDescent="0.25">
      <c r="F18" s="137"/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29" x14ac:dyDescent="0.25">
      <c r="D19" t="s">
        <v>73</v>
      </c>
      <c r="Q19" s="4">
        <f>Q4</f>
        <v>44927</v>
      </c>
      <c r="R19">
        <f>MONTH(Q19)</f>
        <v>1</v>
      </c>
      <c r="S19" s="149">
        <f>(S4-Z4)*VLOOKUP($R19,$A$6:$C$17,3,FALSE)</f>
        <v>10.572574193548387</v>
      </c>
      <c r="T19" s="149">
        <f>(T4-AA4)*VLOOKUP($R19,$E$6:$G$17,3,FALSE)</f>
        <v>12.762883870967743</v>
      </c>
      <c r="U19" s="149">
        <f>(U4-AB4)*VLOOKUP($R19,$I$6:$K$17,3,FALSE)</f>
        <v>16.248561290322581</v>
      </c>
      <c r="V19" s="149">
        <f>(V4-AC4)*VLOOKUP($R19,$M$6:$O$17,3,FALSE)</f>
        <v>19.360148387096771</v>
      </c>
      <c r="X19" s="4">
        <f>Q4</f>
        <v>44927</v>
      </c>
      <c r="Y19">
        <f>MONTH(X19)</f>
        <v>1</v>
      </c>
      <c r="Z19" s="127">
        <f>HLOOKUP(Z$18,Data!$AC$4:$AI$16,ROW()-17,FALSE)*VLOOKUP($Y19,$C$20:$D$31,2,FALSE)*S19</f>
        <v>3487913.3716000002</v>
      </c>
      <c r="AA19" s="127">
        <f>HLOOKUP(AA$18,Data!$AC$4:$AI$16,ROW()-17,FALSE)*VLOOKUP($Y19,$C$20:$D$31,2,FALSE)*T19</f>
        <v>2025329.2786000001</v>
      </c>
      <c r="AB19" s="127">
        <f>HLOOKUP(AB$18,Data!$AC$4:$AI$16,ROW()-17,FALSE)*VLOOKUP($Y19,$C$20:$D$31,2,FALSE)*U19</f>
        <v>3017699.0514000002</v>
      </c>
      <c r="AC19" s="127">
        <f>HLOOKUP(AC$18,Data!$AC$4:$AI$16,ROW()-17,FALSE)*VLOOKUP($Y19,$C$20:$D$31,2,FALSE)*V19</f>
        <v>3518765.0497999997</v>
      </c>
    </row>
    <row r="20" spans="1:29" x14ac:dyDescent="0.25">
      <c r="A20" s="4">
        <f>Data!A1</f>
        <v>44927</v>
      </c>
      <c r="C20">
        <f>MONTH(A20)</f>
        <v>1</v>
      </c>
      <c r="D20">
        <f>A21-A20</f>
        <v>31</v>
      </c>
      <c r="Q20" s="4">
        <f t="shared" ref="Q20:Q30" si="4">Q5</f>
        <v>44958</v>
      </c>
      <c r="R20">
        <f t="shared" ref="R20:R30" si="5">MONTH(Q20)</f>
        <v>2</v>
      </c>
      <c r="S20" s="149">
        <f t="shared" ref="S20:S30" si="6">(S5-Z5)*VLOOKUP($R20,$A$6:$C$17,3,FALSE)</f>
        <v>8.730714285714285</v>
      </c>
      <c r="T20" s="149">
        <f t="shared" ref="T20:T30" si="7">(T5-AA5)*VLOOKUP($R20,$E$6:$G$17,3,FALSE)</f>
        <v>10.050364285714286</v>
      </c>
      <c r="U20" s="149">
        <f t="shared" ref="U20:U30" si="8">(U5-AB5)*VLOOKUP($R20,$I$6:$K$17,3,FALSE)</f>
        <v>13.324464285714283</v>
      </c>
      <c r="V20" s="149">
        <f t="shared" ref="V20:V30" si="9">(V5-AC5)*VLOOKUP($R20,$M$6:$O$17,3,FALSE)</f>
        <v>15.506796428571427</v>
      </c>
      <c r="X20" s="4">
        <f t="shared" ref="X20:X30" si="10">Q5</f>
        <v>44958</v>
      </c>
      <c r="Y20">
        <f t="shared" ref="Y20:Y30" si="11">MONTH(X20)</f>
        <v>2</v>
      </c>
      <c r="Z20" s="127">
        <f>HLOOKUP(Z$18,Data!$AC$4:$AI$16,ROW()-17,FALSE)*VLOOKUP($Y20,$C$20:$D$31,2,FALSE)*S20</f>
        <v>2603987.92</v>
      </c>
      <c r="AA20" s="127">
        <f>HLOOKUP(AA$18,Data!$AC$4:$AI$16,ROW()-17,FALSE)*VLOOKUP($Y20,$C$20:$D$31,2,FALSE)*T20</f>
        <v>1438006.122</v>
      </c>
      <c r="AB20" s="127">
        <f>HLOOKUP(AB$18,Data!$AC$4:$AI$16,ROW()-17,FALSE)*VLOOKUP($Y20,$C$20:$D$31,2,FALSE)*U20</f>
        <v>2237017.6599999997</v>
      </c>
      <c r="AC20" s="127">
        <f>HLOOKUP(AC$18,Data!$AC$4:$AI$16,ROW()-17,FALSE)*VLOOKUP($Y20,$C$20:$D$31,2,FALSE)*V20</f>
        <v>2547828.6803999995</v>
      </c>
    </row>
    <row r="21" spans="1:29" x14ac:dyDescent="0.25">
      <c r="A21" s="4">
        <f>DATE(YEAR(A20),MONTH(A20)+1,1)</f>
        <v>44958</v>
      </c>
      <c r="C21">
        <f t="shared" ref="C21:C31" si="12">MONTH(A21)</f>
        <v>2</v>
      </c>
      <c r="D21">
        <f>A22-A21</f>
        <v>28</v>
      </c>
      <c r="Q21" s="4">
        <f t="shared" si="4"/>
        <v>44986</v>
      </c>
      <c r="R21">
        <f t="shared" si="5"/>
        <v>3</v>
      </c>
      <c r="S21" s="149">
        <f t="shared" si="6"/>
        <v>6.1616258064516121</v>
      </c>
      <c r="T21" s="149">
        <f t="shared" si="7"/>
        <v>7.2446999999999999</v>
      </c>
      <c r="U21" s="149">
        <f t="shared" si="8"/>
        <v>8.0732258064516138</v>
      </c>
      <c r="V21" s="149">
        <f t="shared" si="9"/>
        <v>9.2110451612903219</v>
      </c>
      <c r="X21" s="4">
        <f t="shared" si="10"/>
        <v>44986</v>
      </c>
      <c r="Y21">
        <f t="shared" si="11"/>
        <v>3</v>
      </c>
      <c r="Z21" s="127">
        <f>HLOOKUP(Z$18,Data!$AC$4:$AI$16,ROW()-17,FALSE)*VLOOKUP($Y21,$C$20:$D$31,2,FALSE)*S21</f>
        <v>2034260.7599999998</v>
      </c>
      <c r="AA21" s="127">
        <f>HLOOKUP(AA$18,Data!$AC$4:$AI$16,ROW()-17,FALSE)*VLOOKUP($Y21,$C$20:$D$31,2,FALSE)*T21</f>
        <v>1145836.2413999999</v>
      </c>
      <c r="AB21" s="127">
        <f>HLOOKUP(AB$18,Data!$AC$4:$AI$16,ROW()-17,FALSE)*VLOOKUP($Y21,$C$20:$D$31,2,FALSE)*U21</f>
        <v>1499117.3000000003</v>
      </c>
      <c r="AC21" s="127">
        <f>HLOOKUP(AC$18,Data!$AC$4:$AI$16,ROW()-17,FALSE)*VLOOKUP($Y21,$C$20:$D$31,2,FALSE)*V21</f>
        <v>1671565.2095999999</v>
      </c>
    </row>
    <row r="22" spans="1:29" x14ac:dyDescent="0.25">
      <c r="A22" s="4">
        <f t="shared" ref="A22:A32" si="13">DATE(YEAR(A21),MONTH(A21)+1,1)</f>
        <v>44986</v>
      </c>
      <c r="C22">
        <f t="shared" si="12"/>
        <v>3</v>
      </c>
      <c r="D22">
        <f t="shared" ref="D22:D31" si="14">A23-A22</f>
        <v>31</v>
      </c>
      <c r="Q22" s="4">
        <f t="shared" si="4"/>
        <v>45017</v>
      </c>
      <c r="R22">
        <f t="shared" si="5"/>
        <v>4</v>
      </c>
      <c r="S22" s="149">
        <f t="shared" si="6"/>
        <v>3.3266400000000003</v>
      </c>
      <c r="T22" s="149">
        <f t="shared" si="7"/>
        <v>3.86008</v>
      </c>
      <c r="U22" s="149">
        <f t="shared" si="8"/>
        <v>3.2742400000000007</v>
      </c>
      <c r="V22" s="149">
        <f t="shared" si="9"/>
        <v>4.3836300000000001</v>
      </c>
      <c r="X22" s="4">
        <f t="shared" si="10"/>
        <v>45017</v>
      </c>
      <c r="Y22">
        <f t="shared" si="11"/>
        <v>4</v>
      </c>
      <c r="Z22" s="127">
        <f>HLOOKUP(Z$18,Data!$AC$4:$AI$16,ROW()-17,FALSE)*VLOOKUP($Y22,$C$20:$D$31,2,FALSE)*S22</f>
        <v>1062262.6848000002</v>
      </c>
      <c r="AA22" s="127">
        <f>HLOOKUP(AA$18,Data!$AC$4:$AI$16,ROW()-17,FALSE)*VLOOKUP($Y22,$C$20:$D$31,2,FALSE)*T22</f>
        <v>590129.03040000005</v>
      </c>
      <c r="AB22" s="127">
        <f>HLOOKUP(AB$18,Data!$AC$4:$AI$16,ROW()-17,FALSE)*VLOOKUP($Y22,$C$20:$D$31,2,FALSE)*U22</f>
        <v>587496.88320000016</v>
      </c>
      <c r="AC22" s="127">
        <f>HLOOKUP(AC$18,Data!$AC$4:$AI$16,ROW()-17,FALSE)*VLOOKUP($Y22,$C$20:$D$31,2,FALSE)*V22</f>
        <v>769195.55610000005</v>
      </c>
    </row>
    <row r="23" spans="1:29" x14ac:dyDescent="0.25">
      <c r="A23" s="4">
        <f t="shared" si="13"/>
        <v>45017</v>
      </c>
      <c r="C23">
        <f t="shared" si="12"/>
        <v>4</v>
      </c>
      <c r="D23">
        <f t="shared" si="14"/>
        <v>30</v>
      </c>
      <c r="Q23" s="4">
        <f t="shared" si="4"/>
        <v>45047</v>
      </c>
      <c r="R23">
        <f t="shared" si="5"/>
        <v>5</v>
      </c>
      <c r="S23" s="149">
        <f t="shared" si="6"/>
        <v>1.2386612903225807</v>
      </c>
      <c r="T23" s="149">
        <f t="shared" si="7"/>
        <v>1.3524322580645163</v>
      </c>
      <c r="U23" s="149">
        <f t="shared" si="8"/>
        <v>0.89372903225806466</v>
      </c>
      <c r="V23" s="149">
        <f t="shared" si="9"/>
        <v>1.4986451612903227</v>
      </c>
      <c r="X23" s="4">
        <f t="shared" si="10"/>
        <v>45047</v>
      </c>
      <c r="Y23">
        <f t="shared" si="11"/>
        <v>5</v>
      </c>
      <c r="Z23" s="127">
        <f>HLOOKUP(Z$18,Data!$AC$4:$AI$16,ROW()-17,FALSE)*VLOOKUP($Y23,$C$20:$D$31,2,FALSE)*S23</f>
        <v>408022.46100000001</v>
      </c>
      <c r="AA23" s="127">
        <f>HLOOKUP(AA$18,Data!$AC$4:$AI$16,ROW()-17,FALSE)*VLOOKUP($Y23,$C$20:$D$31,2,FALSE)*T23</f>
        <v>213148.73360000004</v>
      </c>
      <c r="AB23" s="127">
        <f>HLOOKUP(AB$18,Data!$AC$4:$AI$16,ROW()-17,FALSE)*VLOOKUP($Y23,$C$20:$D$31,2,FALSE)*U23</f>
        <v>165180.78720000002</v>
      </c>
      <c r="AC23" s="127">
        <f>HLOOKUP(AC$18,Data!$AC$4:$AI$16,ROW()-17,FALSE)*VLOOKUP($Y23,$C$20:$D$31,2,FALSE)*V23</f>
        <v>270757.22399999999</v>
      </c>
    </row>
    <row r="24" spans="1:29" x14ac:dyDescent="0.25">
      <c r="A24" s="4">
        <f t="shared" si="13"/>
        <v>45047</v>
      </c>
      <c r="C24">
        <f t="shared" si="12"/>
        <v>5</v>
      </c>
      <c r="D24">
        <f t="shared" si="14"/>
        <v>31</v>
      </c>
      <c r="Q24" s="4">
        <f t="shared" si="4"/>
        <v>45078</v>
      </c>
      <c r="R24">
        <f t="shared" si="5"/>
        <v>6</v>
      </c>
      <c r="S24" s="149">
        <f t="shared" si="6"/>
        <v>0</v>
      </c>
      <c r="T24" s="149">
        <f t="shared" si="7"/>
        <v>0</v>
      </c>
      <c r="U24" s="149">
        <f t="shared" si="8"/>
        <v>0</v>
      </c>
      <c r="V24" s="149">
        <f t="shared" si="9"/>
        <v>0</v>
      </c>
      <c r="X24" s="4">
        <f t="shared" si="10"/>
        <v>45078</v>
      </c>
      <c r="Y24">
        <f t="shared" si="11"/>
        <v>6</v>
      </c>
      <c r="Z24" s="127">
        <f>HLOOKUP(Z$18,Data!$AC$4:$AI$16,ROW()-17,FALSE)*VLOOKUP($Y24,$C$20:$D$31,2,FALSE)*S24</f>
        <v>0</v>
      </c>
      <c r="AA24" s="127">
        <f>HLOOKUP(AA$18,Data!$AC$4:$AI$16,ROW()-17,FALSE)*VLOOKUP($Y24,$C$20:$D$31,2,FALSE)*T24</f>
        <v>0</v>
      </c>
      <c r="AB24" s="127">
        <f>HLOOKUP(AB$18,Data!$AC$4:$AI$16,ROW()-17,FALSE)*VLOOKUP($Y24,$C$20:$D$31,2,FALSE)*U24</f>
        <v>0</v>
      </c>
      <c r="AC24" s="127">
        <f>HLOOKUP(AC$18,Data!$AC$4:$AI$16,ROW()-17,FALSE)*VLOOKUP($Y24,$C$20:$D$31,2,FALSE)*V24</f>
        <v>0</v>
      </c>
    </row>
    <row r="25" spans="1:29" x14ac:dyDescent="0.25">
      <c r="A25" s="4">
        <f t="shared" si="13"/>
        <v>45078</v>
      </c>
      <c r="C25">
        <f t="shared" si="12"/>
        <v>6</v>
      </c>
      <c r="D25">
        <f t="shared" si="14"/>
        <v>30</v>
      </c>
      <c r="Q25" s="4">
        <f t="shared" si="4"/>
        <v>45108</v>
      </c>
      <c r="R25">
        <f t="shared" si="5"/>
        <v>7</v>
      </c>
      <c r="S25" s="149">
        <f t="shared" si="6"/>
        <v>0</v>
      </c>
      <c r="T25" s="149">
        <f t="shared" si="7"/>
        <v>0</v>
      </c>
      <c r="U25" s="149">
        <f t="shared" si="8"/>
        <v>0</v>
      </c>
      <c r="V25" s="149">
        <f t="shared" si="9"/>
        <v>0</v>
      </c>
      <c r="X25" s="4">
        <f t="shared" si="10"/>
        <v>45108</v>
      </c>
      <c r="Y25">
        <f t="shared" si="11"/>
        <v>7</v>
      </c>
      <c r="Z25" s="127">
        <f>HLOOKUP(Z$18,Data!$AC$4:$AI$16,ROW()-17,FALSE)*VLOOKUP($Y25,$C$20:$D$31,2,FALSE)*S25</f>
        <v>0</v>
      </c>
      <c r="AA25" s="127">
        <f>HLOOKUP(AA$18,Data!$AC$4:$AI$16,ROW()-17,FALSE)*VLOOKUP($Y25,$C$20:$D$31,2,FALSE)*T25</f>
        <v>0</v>
      </c>
      <c r="AB25" s="127">
        <f>HLOOKUP(AB$18,Data!$AC$4:$AI$16,ROW()-17,FALSE)*VLOOKUP($Y25,$C$20:$D$31,2,FALSE)*U25</f>
        <v>0</v>
      </c>
      <c r="AC25" s="127">
        <f>HLOOKUP(AC$18,Data!$AC$4:$AI$16,ROW()-17,FALSE)*VLOOKUP($Y25,$C$20:$D$31,2,FALSE)*V25</f>
        <v>0</v>
      </c>
    </row>
    <row r="26" spans="1:29" x14ac:dyDescent="0.25">
      <c r="A26" s="4">
        <f t="shared" si="13"/>
        <v>45108</v>
      </c>
      <c r="C26">
        <f t="shared" si="12"/>
        <v>7</v>
      </c>
      <c r="D26">
        <f t="shared" si="14"/>
        <v>31</v>
      </c>
      <c r="Q26" s="4">
        <f t="shared" si="4"/>
        <v>45139</v>
      </c>
      <c r="R26">
        <f t="shared" si="5"/>
        <v>8</v>
      </c>
      <c r="S26" s="149">
        <f t="shared" si="6"/>
        <v>0</v>
      </c>
      <c r="T26" s="149">
        <f t="shared" si="7"/>
        <v>0</v>
      </c>
      <c r="U26" s="149">
        <f t="shared" si="8"/>
        <v>0</v>
      </c>
      <c r="V26" s="149">
        <f t="shared" si="9"/>
        <v>0</v>
      </c>
      <c r="X26" s="4">
        <f t="shared" si="10"/>
        <v>45139</v>
      </c>
      <c r="Y26">
        <f t="shared" si="11"/>
        <v>8</v>
      </c>
      <c r="Z26" s="127">
        <f>HLOOKUP(Z$18,Data!$AC$4:$AI$16,ROW()-17,FALSE)*VLOOKUP($Y26,$C$20:$D$31,2,FALSE)*S26</f>
        <v>0</v>
      </c>
      <c r="AA26" s="127">
        <f>HLOOKUP(AA$18,Data!$AC$4:$AI$16,ROW()-17,FALSE)*VLOOKUP($Y26,$C$20:$D$31,2,FALSE)*T26</f>
        <v>0</v>
      </c>
      <c r="AB26" s="127">
        <f>HLOOKUP(AB$18,Data!$AC$4:$AI$16,ROW()-17,FALSE)*VLOOKUP($Y26,$C$20:$D$31,2,FALSE)*U26</f>
        <v>0</v>
      </c>
      <c r="AC26" s="127">
        <f>HLOOKUP(AC$18,Data!$AC$4:$AI$16,ROW()-17,FALSE)*VLOOKUP($Y26,$C$20:$D$31,2,FALSE)*V26</f>
        <v>0</v>
      </c>
    </row>
    <row r="27" spans="1:29" x14ac:dyDescent="0.25">
      <c r="A27" s="4">
        <f t="shared" si="13"/>
        <v>45139</v>
      </c>
      <c r="C27">
        <f t="shared" si="12"/>
        <v>8</v>
      </c>
      <c r="D27">
        <f t="shared" si="14"/>
        <v>31</v>
      </c>
      <c r="Q27" s="4">
        <f t="shared" si="4"/>
        <v>45170</v>
      </c>
      <c r="R27">
        <f t="shared" si="5"/>
        <v>9</v>
      </c>
      <c r="S27" s="149">
        <f t="shared" si="6"/>
        <v>0.6971666666666666</v>
      </c>
      <c r="T27" s="149">
        <f t="shared" si="7"/>
        <v>0</v>
      </c>
      <c r="U27" s="149">
        <f t="shared" si="8"/>
        <v>1.3576533333333334</v>
      </c>
      <c r="V27" s="149">
        <f t="shared" si="9"/>
        <v>1.3861333333333334</v>
      </c>
      <c r="X27" s="4">
        <f t="shared" si="10"/>
        <v>45170</v>
      </c>
      <c r="Y27">
        <f t="shared" si="11"/>
        <v>9</v>
      </c>
      <c r="Z27" s="127">
        <f>HLOOKUP(Z$18,Data!$AC$4:$AI$16,ROW()-17,FALSE)*VLOOKUP($Y27,$C$20:$D$31,2,FALSE)*S27</f>
        <v>221071.55</v>
      </c>
      <c r="AA27" s="127">
        <f>HLOOKUP(AA$18,Data!$AC$4:$AI$16,ROW()-17,FALSE)*VLOOKUP($Y27,$C$20:$D$31,2,FALSE)*T27</f>
        <v>0</v>
      </c>
      <c r="AB27" s="127">
        <f>HLOOKUP(AB$18,Data!$AC$4:$AI$16,ROW()-17,FALSE)*VLOOKUP($Y27,$C$20:$D$31,2,FALSE)*U27</f>
        <v>242178.2016</v>
      </c>
      <c r="AC27" s="127">
        <f>HLOOKUP(AC$18,Data!$AC$4:$AI$16,ROW()-17,FALSE)*VLOOKUP($Y27,$C$20:$D$31,2,FALSE)*V27</f>
        <v>239191.16800000001</v>
      </c>
    </row>
    <row r="28" spans="1:29" x14ac:dyDescent="0.25">
      <c r="A28" s="4">
        <f t="shared" si="13"/>
        <v>45170</v>
      </c>
      <c r="C28">
        <f t="shared" si="12"/>
        <v>9</v>
      </c>
      <c r="D28">
        <f t="shared" si="14"/>
        <v>30</v>
      </c>
      <c r="Q28" s="4">
        <f t="shared" si="4"/>
        <v>45200</v>
      </c>
      <c r="R28">
        <f t="shared" si="5"/>
        <v>10</v>
      </c>
      <c r="S28" s="149">
        <f t="shared" si="6"/>
        <v>3.5233838709677419</v>
      </c>
      <c r="T28" s="149">
        <f t="shared" si="7"/>
        <v>4.1322096774193549</v>
      </c>
      <c r="U28" s="149">
        <f t="shared" si="8"/>
        <v>3.2568290322580644</v>
      </c>
      <c r="V28" s="149">
        <f t="shared" si="9"/>
        <v>5.2064000000000004</v>
      </c>
      <c r="X28" s="4">
        <f t="shared" si="10"/>
        <v>45200</v>
      </c>
      <c r="Y28">
        <f t="shared" si="11"/>
        <v>10</v>
      </c>
      <c r="Z28" s="127">
        <f>HLOOKUP(Z$18,Data!$AC$4:$AI$16,ROW()-17,FALSE)*VLOOKUP($Y28,$C$20:$D$31,2,FALSE)*S28</f>
        <v>1159422.3134999999</v>
      </c>
      <c r="AA28" s="127">
        <f>HLOOKUP(AA$18,Data!$AC$4:$AI$16,ROW()-17,FALSE)*VLOOKUP($Y28,$C$20:$D$31,2,FALSE)*T28</f>
        <v>648434.60699999996</v>
      </c>
      <c r="AB28" s="127">
        <f>HLOOKUP(AB$18,Data!$AC$4:$AI$16,ROW()-17,FALSE)*VLOOKUP($Y28,$C$20:$D$31,2,FALSE)*U28</f>
        <v>604457.69790000003</v>
      </c>
      <c r="AC28" s="127">
        <f>HLOOKUP(AC$18,Data!$AC$4:$AI$16,ROW()-17,FALSE)*VLOOKUP($Y28,$C$20:$D$31,2,FALSE)*V28</f>
        <v>935142.32960000006</v>
      </c>
    </row>
    <row r="29" spans="1:29" x14ac:dyDescent="0.25">
      <c r="A29" s="4">
        <f t="shared" si="13"/>
        <v>45200</v>
      </c>
      <c r="C29">
        <f t="shared" si="12"/>
        <v>10</v>
      </c>
      <c r="D29">
        <f t="shared" si="14"/>
        <v>31</v>
      </c>
      <c r="Q29" s="4">
        <f t="shared" si="4"/>
        <v>45231</v>
      </c>
      <c r="R29">
        <f t="shared" si="5"/>
        <v>11</v>
      </c>
      <c r="S29" s="149">
        <f t="shared" si="6"/>
        <v>8.3036200000000004</v>
      </c>
      <c r="T29" s="149">
        <f t="shared" si="7"/>
        <v>10.026373333333332</v>
      </c>
      <c r="U29" s="149">
        <f t="shared" si="8"/>
        <v>8.8762600000000003</v>
      </c>
      <c r="V29" s="149">
        <f t="shared" si="9"/>
        <v>11.1303</v>
      </c>
      <c r="X29" s="4">
        <f t="shared" si="10"/>
        <v>45231</v>
      </c>
      <c r="Y29">
        <f t="shared" si="11"/>
        <v>11</v>
      </c>
      <c r="Z29" s="127">
        <f>HLOOKUP(Z$18,Data!$AC$4:$AI$16,ROW()-17,FALSE)*VLOOKUP($Y29,$C$20:$D$31,2,FALSE)*S29</f>
        <v>2652259.2642000001</v>
      </c>
      <c r="AA29" s="127">
        <f>HLOOKUP(AA$18,Data!$AC$4:$AI$16,ROW()-17,FALSE)*VLOOKUP($Y29,$C$20:$D$31,2,FALSE)*T29</f>
        <v>1525913.7575999999</v>
      </c>
      <c r="AB29" s="127">
        <f>HLOOKUP(AB$18,Data!$AC$4:$AI$16,ROW()-17,FALSE)*VLOOKUP($Y29,$C$20:$D$31,2,FALSE)*U29</f>
        <v>1607046.8730000001</v>
      </c>
      <c r="AC29" s="127">
        <f>HLOOKUP(AC$18,Data!$AC$4:$AI$16,ROW()-17,FALSE)*VLOOKUP($Y29,$C$20:$D$31,2,FALSE)*V29</f>
        <v>1949694.6510000001</v>
      </c>
    </row>
    <row r="30" spans="1:29" x14ac:dyDescent="0.25">
      <c r="A30" s="4">
        <f t="shared" si="13"/>
        <v>45231</v>
      </c>
      <c r="C30">
        <f t="shared" si="12"/>
        <v>11</v>
      </c>
      <c r="D30">
        <f t="shared" si="14"/>
        <v>30</v>
      </c>
      <c r="Q30" s="4">
        <f t="shared" si="4"/>
        <v>45261</v>
      </c>
      <c r="R30">
        <f t="shared" si="5"/>
        <v>12</v>
      </c>
      <c r="S30" s="149">
        <f t="shared" si="6"/>
        <v>10.82036129032258</v>
      </c>
      <c r="T30" s="149">
        <f t="shared" si="7"/>
        <v>12.694935483870967</v>
      </c>
      <c r="U30" s="149">
        <f t="shared" si="8"/>
        <v>15.24459677419355</v>
      </c>
      <c r="V30" s="149">
        <f t="shared" si="9"/>
        <v>17.578606451612902</v>
      </c>
      <c r="X30" s="4">
        <f t="shared" si="10"/>
        <v>45261</v>
      </c>
      <c r="Y30">
        <f t="shared" si="11"/>
        <v>12</v>
      </c>
      <c r="Z30" s="127">
        <f>HLOOKUP(Z$18,Data!$AC$4:$AI$16,ROW()-17,FALSE)*VLOOKUP($Y30,$C$20:$D$31,2,FALSE)*S30</f>
        <v>3575696.5919999997</v>
      </c>
      <c r="AA30" s="127">
        <f>HLOOKUP(AA$18,Data!$AC$4:$AI$16,ROW()-17,FALSE)*VLOOKUP($Y30,$C$20:$D$31,2,FALSE)*T30</f>
        <v>1999985.5259999998</v>
      </c>
      <c r="AB30" s="127">
        <f>HLOOKUP(AB$18,Data!$AC$4:$AI$16,ROW()-17,FALSE)*VLOOKUP($Y30,$C$20:$D$31,2,FALSE)*U30</f>
        <v>2859124.1250000005</v>
      </c>
      <c r="AC30" s="127">
        <f>HLOOKUP(AC$18,Data!$AC$4:$AI$16,ROW()-17,FALSE)*VLOOKUP($Y30,$C$20:$D$31,2,FALSE)*V30</f>
        <v>3197144.2056</v>
      </c>
    </row>
    <row r="31" spans="1:29" x14ac:dyDescent="0.25">
      <c r="A31" s="4">
        <f t="shared" si="13"/>
        <v>45261</v>
      </c>
      <c r="C31">
        <f t="shared" si="12"/>
        <v>12</v>
      </c>
      <c r="D31">
        <f t="shared" si="14"/>
        <v>31</v>
      </c>
    </row>
    <row r="32" spans="1:29" x14ac:dyDescent="0.25">
      <c r="A32" s="4">
        <f t="shared" si="13"/>
        <v>45292</v>
      </c>
    </row>
  </sheetData>
  <mergeCells count="20">
    <mergeCell ref="S2:V2"/>
    <mergeCell ref="Z2:AC2"/>
    <mergeCell ref="S17:V17"/>
    <mergeCell ref="Z17:AC17"/>
    <mergeCell ref="O2:O3"/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59999389629810485"/>
  </sheetPr>
  <dimension ref="A1:AL33"/>
  <sheetViews>
    <sheetView workbookViewId="0">
      <selection sqref="A1:C1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  <col min="31" max="31" width="9.7109375" bestFit="1" customWidth="1"/>
    <col min="32" max="35" width="10.5703125" bestFit="1" customWidth="1"/>
    <col min="38" max="38" width="11.5703125" bestFit="1" customWidth="1"/>
  </cols>
  <sheetData>
    <row r="1" spans="1:38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38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38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38" x14ac:dyDescent="0.25">
      <c r="A4" s="136" t="s">
        <v>72</v>
      </c>
      <c r="B4" s="137"/>
      <c r="C4">
        <v>3.1319734927987999</v>
      </c>
      <c r="E4" s="136" t="s">
        <v>72</v>
      </c>
      <c r="F4" s="137"/>
      <c r="G4">
        <v>4.18164598598909</v>
      </c>
      <c r="I4" s="136" t="s">
        <v>72</v>
      </c>
      <c r="J4" s="137"/>
      <c r="K4">
        <v>3.3394109406961601</v>
      </c>
      <c r="M4" s="136" t="s">
        <v>72</v>
      </c>
      <c r="N4" s="137"/>
      <c r="O4">
        <v>3.6501095879320502</v>
      </c>
      <c r="Q4" s="4">
        <f>Data!A1</f>
        <v>44927</v>
      </c>
      <c r="R4">
        <f>MONTH(Q4)</f>
        <v>1</v>
      </c>
      <c r="S4" s="148">
        <f>HLOOKUP(S$3,Normals!$E$17:$K$29,$R4+1,FALSE)/VLOOKUP($R4,$C$21:$D$32,2,FALSE)</f>
        <v>20.806451612903224</v>
      </c>
      <c r="T4" s="148">
        <f>HLOOKUP(T$3,Normals!$E$17:$K$29,$R4+1,FALSE)/VLOOKUP($R4,$C$21:$D$32,2,FALSE)</f>
        <v>19</v>
      </c>
      <c r="U4" s="148">
        <f>HLOOKUP(U$3,Normals!$E$17:$K$29,$R4+1,FALSE)/VLOOKUP($R4,$C$21:$D$32,2,FALSE)</f>
        <v>24.516129032258064</v>
      </c>
      <c r="V4" s="148">
        <f>HLOOKUP(V$3,Normals!$E$17:$K$29,$R4+1,FALSE)/VLOOKUP($R4,$C$21:$D$32,2,FALSE)</f>
        <v>29.032258064516128</v>
      </c>
      <c r="X4" s="4">
        <f>Q4</f>
        <v>44927</v>
      </c>
      <c r="Y4">
        <f>MONTH(X4)</f>
        <v>1</v>
      </c>
      <c r="Z4" s="148">
        <f>HLOOKUP(Z$3,Data!$AU$4:$BA$16,ROW()-2,FALSE)/VLOOKUP($Y4,$C$21:$D$32,2,FALSE)</f>
        <v>17.64516129032258</v>
      </c>
      <c r="AA4" s="148">
        <f>HLOOKUP(AA$3,Data!$AU$4:$BA$16,ROW()-2,FALSE)/VLOOKUP($Y4,$C$21:$D$32,2,FALSE)</f>
        <v>14.080645161290322</v>
      </c>
      <c r="AB4" s="148">
        <f>HLOOKUP(AB$3,Data!$AU$4:$BA$16,ROW()-2,FALSE)/VLOOKUP($Y4,$C$21:$D$32,2,FALSE)</f>
        <v>22.822580645161292</v>
      </c>
      <c r="AC4" s="148">
        <f>HLOOKUP(AC$3,Data!$AU$4:$BA$16,ROW()-2,FALSE)/VLOOKUP($Y4,$C$21:$D$32,2,FALSE)</f>
        <v>26.93548387096774</v>
      </c>
      <c r="AE4" s="4">
        <v>43466</v>
      </c>
      <c r="AF4" s="127">
        <f>($C$4+($C6*$S4)+($C$5*AJ4))*HLOOKUP(Z$18,Data!$AC$4:$AI$16,(ROW())-2,FALSE)*VLOOKUP($Y19,$C$21:$D$32,2,FALSE)</f>
        <v>4612179.8184131831</v>
      </c>
      <c r="AG4" s="127">
        <f>($G$4+($G6*$T4)+($G$5*AJ4))*HLOOKUP(AA$18,Data!$AC$4:$AI$16,(ROW())-2,FALSE)*VLOOKUP($Y19,$C$21:$D$32,2,FALSE)</f>
        <v>2700545.4922081591</v>
      </c>
      <c r="AH4" s="127">
        <f>($K$4+($K6*$U4)+($K$5*AJ4))*HLOOKUP(AB$18,Data!$AC$4:$AI$16,(ROW())-2,FALSE)*VLOOKUP($Y19,$C$21:$D$32,2,FALSE)</f>
        <v>3368658.603642636</v>
      </c>
      <c r="AI4" s="127">
        <f>($O$4+($O6*$V4)+($O$5*AJ4))*HLOOKUP(AC$18,Data!$AC$4:$AI$16,(ROW())-2,FALSE)*VLOOKUP($Y19,$C$21:$D$32,2,FALSE)</f>
        <v>4282423.6280218065</v>
      </c>
      <c r="AJ4">
        <v>109</v>
      </c>
      <c r="AL4" s="72">
        <f>SUM(AF4:AI4)</f>
        <v>14963807.542285785</v>
      </c>
    </row>
    <row r="5" spans="1:38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0</v>
      </c>
      <c r="I5" s="136" t="s">
        <v>87</v>
      </c>
      <c r="J5" s="137"/>
      <c r="K5" s="137">
        <v>0</v>
      </c>
      <c r="M5" s="136" t="s">
        <v>87</v>
      </c>
      <c r="N5" s="137"/>
      <c r="O5" s="137">
        <v>0</v>
      </c>
      <c r="Q5" s="4">
        <f>DATE(YEAR(Q4),MONTH(Q4)+1,1)</f>
        <v>44958</v>
      </c>
      <c r="R5">
        <f t="shared" ref="R5:R15" si="0">MONTH(Q5)</f>
        <v>2</v>
      </c>
      <c r="S5" s="148">
        <f>HLOOKUP(S$3,Normals!$E$17:$K$29,$R5+1,FALSE)/VLOOKUP($R5,$C$21:$D$32,2,FALSE)</f>
        <v>19.25</v>
      </c>
      <c r="T5" s="148">
        <f>HLOOKUP(T$3,Normals!$E$17:$K$29,$R5+1,FALSE)/VLOOKUP($R5,$C$21:$D$32,2,FALSE)</f>
        <v>17.892857142857142</v>
      </c>
      <c r="U5" s="148">
        <f>HLOOKUP(U$3,Normals!$E$17:$K$29,$R5+1,FALSE)/VLOOKUP($R5,$C$21:$D$32,2,FALSE)</f>
        <v>20.892857142857142</v>
      </c>
      <c r="V5" s="148">
        <f>HLOOKUP(V$3,Normals!$E$17:$K$29,$R5+1,FALSE)/VLOOKUP($R5,$C$21:$D$32,2,FALSE)</f>
        <v>23.892857142857142</v>
      </c>
      <c r="X5" s="4">
        <f t="shared" ref="X5:X15" si="1">Q5</f>
        <v>44958</v>
      </c>
      <c r="Y5">
        <f t="shared" ref="Y5:Y15" si="2">MONTH(X5)</f>
        <v>2</v>
      </c>
      <c r="Z5" s="148">
        <f>HLOOKUP(Z$3,Data!$AU$4:$BA$16,ROW()-2,FALSE)/VLOOKUP($Y5,$C$21:$D$32,2,FALSE)</f>
        <v>20.482142857142858</v>
      </c>
      <c r="AA5" s="148">
        <f>HLOOKUP(AA$3,Data!$AU$4:$BA$16,ROW()-2,FALSE)/VLOOKUP($Y5,$C$21:$D$32,2,FALSE)</f>
        <v>17.357142857142858</v>
      </c>
      <c r="AB5" s="148">
        <f>HLOOKUP(AB$3,Data!$AU$4:$BA$16,ROW()-2,FALSE)/VLOOKUP($Y5,$C$21:$D$32,2,FALSE)</f>
        <v>23.25</v>
      </c>
      <c r="AC5" s="148">
        <f>HLOOKUP(AC$3,Data!$AU$4:$BA$16,ROW()-2,FALSE)/VLOOKUP($Y5,$C$21:$D$32,2,FALSE)</f>
        <v>25.25</v>
      </c>
      <c r="AE5" s="4">
        <v>43497</v>
      </c>
      <c r="AF5" s="127">
        <f>($C$4+($C7*$S5)+($C$5*AJ5))*HLOOKUP(Z$18,Data!$AC$4:$AI$16,(ROW())-2,FALSE)*VLOOKUP($Y20,$C$21:$D$32,2,FALSE)</f>
        <v>3811410.0692391461</v>
      </c>
      <c r="AG5" s="127">
        <f>($G$4+($G7*$T5)+($G$5*AJ5))*HLOOKUP(AA$18,Data!$AC$4:$AI$16,(ROW())-2,FALSE)*VLOOKUP($Y20,$C$21:$D$32,2,FALSE)</f>
        <v>2236381.3186885263</v>
      </c>
      <c r="AH5" s="127">
        <f>($K$4+($K7*$U5)+($K$5*AJ5))*HLOOKUP(AB$18,Data!$AC$4:$AI$16,(ROW())-2,FALSE)*VLOOKUP($Y20,$C$21:$D$32,2,FALSE)</f>
        <v>2757959.7853588015</v>
      </c>
      <c r="AI5" s="127">
        <f>($O$4+($O7*$V5)+($O$5*AJ5))*HLOOKUP(AC$18,Data!$AC$4:$AI$16,(ROW())-2,FALSE)*VLOOKUP($Y20,$C$21:$D$32,2,FALSE)</f>
        <v>3380680.3414088041</v>
      </c>
      <c r="AJ5">
        <v>110</v>
      </c>
      <c r="AL5" s="72">
        <f t="shared" ref="AL5:AL15" si="3">SUM(AF5:AI5)</f>
        <v>12186431.514695277</v>
      </c>
    </row>
    <row r="6" spans="1:38" x14ac:dyDescent="0.25">
      <c r="A6" s="136">
        <v>1</v>
      </c>
      <c r="B6" s="137"/>
      <c r="C6">
        <v>0.52139985040870296</v>
      </c>
      <c r="E6" s="136">
        <v>1</v>
      </c>
      <c r="F6" s="137"/>
      <c r="G6">
        <v>0.67558964964491497</v>
      </c>
      <c r="I6" s="136">
        <v>1</v>
      </c>
      <c r="J6" s="137"/>
      <c r="K6">
        <v>0.60363788321201195</v>
      </c>
      <c r="M6" s="136">
        <v>1</v>
      </c>
      <c r="N6" s="137"/>
      <c r="O6">
        <v>0.68584631684317698</v>
      </c>
      <c r="Q6" s="4">
        <f t="shared" ref="Q6:Q15" si="4">DATE(YEAR(Q5),MONTH(Q5)+1,1)</f>
        <v>44986</v>
      </c>
      <c r="R6">
        <f t="shared" si="0"/>
        <v>3</v>
      </c>
      <c r="S6" s="148">
        <f>HLOOKUP(S$3,Normals!$E$17:$K$29,$R6+1,FALSE)/VLOOKUP($R6,$C$21:$D$32,2,FALSE)</f>
        <v>15.741935483870968</v>
      </c>
      <c r="T6" s="148">
        <f>HLOOKUP(T$3,Normals!$E$17:$K$29,$R6+1,FALSE)/VLOOKUP($R6,$C$21:$D$32,2,FALSE)</f>
        <v>14.161290322580646</v>
      </c>
      <c r="U6" s="148">
        <f>HLOOKUP(U$3,Normals!$E$17:$K$29,$R6+1,FALSE)/VLOOKUP($R6,$C$21:$D$32,2,FALSE)</f>
        <v>13.741935483870968</v>
      </c>
      <c r="V6" s="148">
        <f>HLOOKUP(V$3,Normals!$E$17:$K$29,$R6+1,FALSE)/VLOOKUP($R6,$C$21:$D$32,2,FALSE)</f>
        <v>16.870967741935484</v>
      </c>
      <c r="X6" s="4">
        <f t="shared" si="1"/>
        <v>44986</v>
      </c>
      <c r="Y6">
        <f t="shared" si="2"/>
        <v>3</v>
      </c>
      <c r="Z6" s="148">
        <f>HLOOKUP(Z$3,Data!$AU$4:$BA$16,ROW()-2,FALSE)/VLOOKUP($Y6,$C$21:$D$32,2,FALSE)</f>
        <v>16.258064516129032</v>
      </c>
      <c r="AA6" s="148">
        <f>HLOOKUP(AA$3,Data!$AU$4:$BA$16,ROW()-2,FALSE)/VLOOKUP($Y6,$C$21:$D$32,2,FALSE)</f>
        <v>15.419354838709678</v>
      </c>
      <c r="AB6" s="148">
        <f>HLOOKUP(AB$3,Data!$AU$4:$BA$16,ROW()-2,FALSE)/VLOOKUP($Y6,$C$21:$D$32,2,FALSE)</f>
        <v>17.387096774193548</v>
      </c>
      <c r="AC6" s="148">
        <f>HLOOKUP(AC$3,Data!$AU$4:$BA$16,ROW()-2,FALSE)/VLOOKUP($Y6,$C$21:$D$32,2,FALSE)</f>
        <v>20.129032258064516</v>
      </c>
      <c r="AE6" s="4">
        <v>43525</v>
      </c>
      <c r="AF6" s="127">
        <f>($C$4+($C8*$S6)+($C$5*AJ6))*HLOOKUP(Z$18,Data!$AC$4:$AI$16,(ROW())-2,FALSE)*VLOOKUP($Y21,$C$21:$D$32,2,FALSE)</f>
        <v>3225193.9450140353</v>
      </c>
      <c r="AG6" s="127">
        <f>($G$4+($G8*$T6)+($G$5*AJ6))*HLOOKUP(AA$18,Data!$AC$4:$AI$16,(ROW())-2,FALSE)*VLOOKUP($Y21,$C$21:$D$32,2,FALSE)</f>
        <v>1839387.6174127012</v>
      </c>
      <c r="AH6" s="127">
        <f>($K$4+($K8*$U6)+($K$5*AJ6))*HLOOKUP(AB$18,Data!$AC$4:$AI$16,(ROW())-2,FALSE)*VLOOKUP($Y21,$C$21:$D$32,2,FALSE)</f>
        <v>2074090.0121463805</v>
      </c>
      <c r="AI6" s="127">
        <f>($O$4+($O8*$V6)+($O$5*AJ6))*HLOOKUP(AC$18,Data!$AC$4:$AI$16,(ROW())-2,FALSE)*VLOOKUP($Y21,$C$21:$D$32,2,FALSE)</f>
        <v>2494448.8700284972</v>
      </c>
      <c r="AJ6">
        <v>111</v>
      </c>
      <c r="AL6" s="72">
        <f t="shared" si="3"/>
        <v>9633120.444601614</v>
      </c>
    </row>
    <row r="7" spans="1:38" x14ac:dyDescent="0.25">
      <c r="A7" s="136">
        <v>2</v>
      </c>
      <c r="B7" s="137"/>
      <c r="C7">
        <v>0.50114364983257598</v>
      </c>
      <c r="E7" s="136">
        <v>2</v>
      </c>
      <c r="F7" s="137"/>
      <c r="G7">
        <v>0.63984415162364405</v>
      </c>
      <c r="I7" s="136">
        <v>2</v>
      </c>
      <c r="J7" s="137"/>
      <c r="K7">
        <v>0.62643265349184496</v>
      </c>
      <c r="M7" s="136">
        <v>2</v>
      </c>
      <c r="N7" s="137"/>
      <c r="O7">
        <v>0.70839809533534903</v>
      </c>
      <c r="Q7" s="4">
        <f t="shared" si="4"/>
        <v>45017</v>
      </c>
      <c r="R7">
        <f t="shared" si="0"/>
        <v>4</v>
      </c>
      <c r="S7" s="148">
        <f>HLOOKUP(S$3,Normals!$E$17:$K$29,$R7+1,FALSE)/VLOOKUP($R7,$C$21:$D$32,2,FALSE)</f>
        <v>11.6</v>
      </c>
      <c r="T7" s="148">
        <f>HLOOKUP(T$3,Normals!$E$17:$K$29,$R7+1,FALSE)/VLOOKUP($R7,$C$21:$D$32,2,FALSE)</f>
        <v>10.199999999999999</v>
      </c>
      <c r="U7" s="148">
        <f>HLOOKUP(U$3,Normals!$E$17:$K$29,$R7+1,FALSE)/VLOOKUP($R7,$C$21:$D$32,2,FALSE)</f>
        <v>8.1</v>
      </c>
      <c r="V7" s="148">
        <f>HLOOKUP(V$3,Normals!$E$17:$K$29,$R7+1,FALSE)/VLOOKUP($R7,$C$21:$D$32,2,FALSE)</f>
        <v>11.033333333333333</v>
      </c>
      <c r="X7" s="4">
        <f t="shared" si="1"/>
        <v>45017</v>
      </c>
      <c r="Y7">
        <f t="shared" si="2"/>
        <v>4</v>
      </c>
      <c r="Z7" s="148">
        <f>HLOOKUP(Z$3,Data!$AU$4:$BA$16,ROW()-2,FALSE)/VLOOKUP($Y7,$C$21:$D$32,2,FALSE)</f>
        <v>12.566666666666666</v>
      </c>
      <c r="AA7" s="148">
        <f>HLOOKUP(AA$3,Data!$AU$4:$BA$16,ROW()-2,FALSE)/VLOOKUP($Y7,$C$21:$D$32,2,FALSE)</f>
        <v>11.816666666666666</v>
      </c>
      <c r="AB7" s="148">
        <f>HLOOKUP(AB$3,Data!$AU$4:$BA$16,ROW()-2,FALSE)/VLOOKUP($Y7,$C$21:$D$32,2,FALSE)</f>
        <v>10.666666666666666</v>
      </c>
      <c r="AC7" s="148">
        <f>HLOOKUP(AC$3,Data!$AU$4:$BA$16,ROW()-2,FALSE)/VLOOKUP($Y7,$C$21:$D$32,2,FALSE)</f>
        <v>13.016666666666667</v>
      </c>
      <c r="AE7" s="4">
        <v>43556</v>
      </c>
      <c r="AF7" s="127">
        <f>($C$4+($C9*$S7)+($C$5*AJ7))*HLOOKUP(Z$18,Data!$AC$4:$AI$16,(ROW())-2,FALSE)*VLOOKUP($Y22,$C$21:$D$32,2,FALSE)</f>
        <v>2163448.0516010504</v>
      </c>
      <c r="AG7" s="127">
        <f>($G$4+($G9*$T7)+($G$5*AJ7))*HLOOKUP(AA$18,Data!$AC$4:$AI$16,(ROW())-2,FALSE)*VLOOKUP($Y22,$C$21:$D$32,2,FALSE)</f>
        <v>1292132.6191540302</v>
      </c>
      <c r="AH7" s="127">
        <f>($K$4+($K9*$U7)+($K$5*AJ7))*HLOOKUP(AB$18,Data!$AC$4:$AI$16,(ROW())-2,FALSE)*VLOOKUP($Y22,$C$21:$D$32,2,FALSE)</f>
        <v>1168639.0120763315</v>
      </c>
      <c r="AI7" s="127">
        <f>($O$4+($O9*$V7)+($O$5*AJ7))*HLOOKUP(AC$18,Data!$AC$4:$AI$16,(ROW())-2,FALSE)*VLOOKUP($Y22,$C$21:$D$32,2,FALSE)</f>
        <v>1545191.7035476437</v>
      </c>
      <c r="AJ7">
        <v>112</v>
      </c>
      <c r="AL7" s="72">
        <f t="shared" si="3"/>
        <v>6169411.3863790557</v>
      </c>
    </row>
    <row r="8" spans="1:38" x14ac:dyDescent="0.25">
      <c r="A8" s="136">
        <v>3</v>
      </c>
      <c r="B8" s="137"/>
      <c r="C8">
        <v>0.42160642199001602</v>
      </c>
      <c r="E8" s="136">
        <v>3</v>
      </c>
      <c r="F8" s="137"/>
      <c r="G8">
        <v>0.52594950257422601</v>
      </c>
      <c r="I8" s="136">
        <v>3</v>
      </c>
      <c r="J8" s="137"/>
      <c r="K8">
        <v>0.56980522881191298</v>
      </c>
      <c r="M8" s="136">
        <v>3</v>
      </c>
      <c r="N8" s="137"/>
      <c r="O8">
        <v>0.59838768956923005</v>
      </c>
      <c r="Q8" s="4">
        <f t="shared" si="4"/>
        <v>45047</v>
      </c>
      <c r="R8">
        <f t="shared" si="0"/>
        <v>5</v>
      </c>
      <c r="S8" s="148">
        <f>HLOOKUP(S$3,Normals!$E$17:$K$29,$R8+1,FALSE)/VLOOKUP($R8,$C$21:$D$32,2,FALSE)</f>
        <v>6.354838709677419</v>
      </c>
      <c r="T8" s="148">
        <f>HLOOKUP(T$3,Normals!$E$17:$K$29,$R8+1,FALSE)/VLOOKUP($R8,$C$21:$D$32,2,FALSE)</f>
        <v>5.161290322580645</v>
      </c>
      <c r="U8" s="148">
        <f>HLOOKUP(U$3,Normals!$E$17:$K$29,$R8+1,FALSE)/VLOOKUP($R8,$C$21:$D$32,2,FALSE)</f>
        <v>3.2580645161290325</v>
      </c>
      <c r="V8" s="148">
        <f>HLOOKUP(V$3,Normals!$E$17:$K$29,$R8+1,FALSE)/VLOOKUP($R8,$C$21:$D$32,2,FALSE)</f>
        <v>4.645161290322581</v>
      </c>
      <c r="X8" s="4">
        <f t="shared" si="1"/>
        <v>45047</v>
      </c>
      <c r="Y8">
        <f t="shared" si="2"/>
        <v>5</v>
      </c>
      <c r="Z8" s="148">
        <f>HLOOKUP(Z$3,Data!$AU$4:$BA$16,ROW()-2,FALSE)/VLOOKUP($Y8,$C$21:$D$32,2,FALSE)</f>
        <v>2.6129032258064515</v>
      </c>
      <c r="AA8" s="148">
        <f>HLOOKUP(AA$3,Data!$AU$4:$BA$16,ROW()-2,FALSE)/VLOOKUP($Y8,$C$21:$D$32,2,FALSE)</f>
        <v>3.774193548387097</v>
      </c>
      <c r="AB8" s="148">
        <f>HLOOKUP(AB$3,Data!$AU$4:$BA$16,ROW()-2,FALSE)/VLOOKUP($Y8,$C$21:$D$32,2,FALSE)</f>
        <v>1.6129032258064515</v>
      </c>
      <c r="AC8" s="148">
        <f>HLOOKUP(AC$3,Data!$AU$4:$BA$16,ROW()-2,FALSE)/VLOOKUP($Y8,$C$21:$D$32,2,FALSE)</f>
        <v>1.064516129032258</v>
      </c>
      <c r="AE8" s="4">
        <v>43586</v>
      </c>
      <c r="AF8" s="127">
        <f>($C$4+($C10*$S8)+($C$5*AJ8))*HLOOKUP(Z$18,Data!$AC$4:$AI$16,(ROW())-2,FALSE)*VLOOKUP($Y23,$C$21:$D$32,2,FALSE)</f>
        <v>1622154.5671818876</v>
      </c>
      <c r="AG8" s="127">
        <f>($G$4+($G10*$T8)+($G$5*AJ8))*HLOOKUP(AA$18,Data!$AC$4:$AI$16,(ROW())-2,FALSE)*VLOOKUP($Y23,$C$21:$D$32,2,FALSE)</f>
        <v>935303.20091342565</v>
      </c>
      <c r="AH8" s="127">
        <f>($K$4+($K10*$U8)+($K$5*AJ8))*HLOOKUP(AB$18,Data!$AC$4:$AI$16,(ROW())-2,FALSE)*VLOOKUP($Y23,$C$21:$D$32,2,FALSE)</f>
        <v>779061.74480154586</v>
      </c>
      <c r="AI8" s="127">
        <f>($O$4+($O10*$V8)+($O$5*AJ8))*HLOOKUP(AC$18,Data!$AC$4:$AI$16,(ROW())-2,FALSE)*VLOOKUP($Y23,$C$21:$D$32,2,FALSE)</f>
        <v>970267.90601672849</v>
      </c>
      <c r="AJ8">
        <v>113</v>
      </c>
      <c r="AL8" s="72">
        <f t="shared" si="3"/>
        <v>4306787.4189135879</v>
      </c>
    </row>
    <row r="9" spans="1:38" x14ac:dyDescent="0.25">
      <c r="A9" s="136">
        <v>4</v>
      </c>
      <c r="B9" s="137"/>
      <c r="C9">
        <v>0.31406887153534702</v>
      </c>
      <c r="E9" s="136">
        <v>4</v>
      </c>
      <c r="F9" s="137"/>
      <c r="G9">
        <v>0.41865629637497198</v>
      </c>
      <c r="I9" s="136">
        <v>4</v>
      </c>
      <c r="J9" s="137"/>
      <c r="K9">
        <v>0.39180897739083198</v>
      </c>
      <c r="M9" s="136">
        <v>4</v>
      </c>
      <c r="N9" s="137"/>
      <c r="O9">
        <v>0.46730273522791199</v>
      </c>
      <c r="Q9" s="4">
        <f t="shared" si="4"/>
        <v>45078</v>
      </c>
      <c r="R9">
        <f t="shared" si="0"/>
        <v>6</v>
      </c>
      <c r="S9" s="148">
        <f>HLOOKUP(S$3,Normals!$E$17:$K$29,$R9+1,FALSE)/VLOOKUP($R9,$C$21:$D$32,2,FALSE)</f>
        <v>2.5</v>
      </c>
      <c r="T9" s="148">
        <f>HLOOKUP(T$3,Normals!$E$17:$K$29,$R9+1,FALSE)/VLOOKUP($R9,$C$21:$D$32,2,FALSE)</f>
        <v>1.7333333333333334</v>
      </c>
      <c r="U9" s="148">
        <f>HLOOKUP(U$3,Normals!$E$17:$K$29,$R9+1,FALSE)/VLOOKUP($R9,$C$21:$D$32,2,FALSE)</f>
        <v>0.5</v>
      </c>
      <c r="V9" s="148">
        <f>HLOOKUP(V$3,Normals!$E$17:$K$29,$R9+1,FALSE)/VLOOKUP($R9,$C$21:$D$32,2,FALSE)</f>
        <v>1.1000000000000001</v>
      </c>
      <c r="X9" s="4">
        <f t="shared" si="1"/>
        <v>45078</v>
      </c>
      <c r="Y9">
        <f t="shared" si="2"/>
        <v>6</v>
      </c>
      <c r="Z9" s="148">
        <f>HLOOKUP(Z$3,Data!$AU$4:$BA$16,ROW()-2,FALSE)/VLOOKUP($Y9,$C$21:$D$32,2,FALSE)</f>
        <v>1.6833333333333333</v>
      </c>
      <c r="AA9" s="148">
        <f>HLOOKUP(AA$3,Data!$AU$4:$BA$16,ROW()-2,FALSE)/VLOOKUP($Y9,$C$21:$D$32,2,FALSE)</f>
        <v>2.0166666666666666</v>
      </c>
      <c r="AB9" s="148">
        <f>HLOOKUP(AB$3,Data!$AU$4:$BA$16,ROW()-2,FALSE)/VLOOKUP($Y9,$C$21:$D$32,2,FALSE)</f>
        <v>0.26666666666666666</v>
      </c>
      <c r="AC9" s="148">
        <f>HLOOKUP(AC$3,Data!$AU$4:$BA$16,ROW()-2,FALSE)/VLOOKUP($Y9,$C$21:$D$32,2,FALSE)</f>
        <v>0.51666666666666672</v>
      </c>
      <c r="AE9" s="4">
        <v>43617</v>
      </c>
      <c r="AF9" s="127">
        <f>($C$4+($C11*$S9)+($C$5*AJ9))*HLOOKUP(Z$18,Data!$AC$4:$AI$16,(ROW())-2,FALSE)*VLOOKUP($Y24,$C$21:$D$32,2,FALSE)</f>
        <v>997658.83639612957</v>
      </c>
      <c r="AG9" s="127">
        <f>($G$4+($G11*$T9)+($G$5*AJ9))*HLOOKUP(AA$18,Data!$AC$4:$AI$16,(ROW())-2,FALSE)*VLOOKUP($Y24,$C$21:$D$32,2,FALSE)</f>
        <v>636906.50012599828</v>
      </c>
      <c r="AH9" s="127">
        <f>($K$4+($K11*$U9)+($K$5*AJ9))*HLOOKUP(AB$18,Data!$AC$4:$AI$16,(ROW())-2,FALSE)*VLOOKUP($Y24,$C$21:$D$32,2,FALSE)</f>
        <v>596385.39989892719</v>
      </c>
      <c r="AI9" s="127">
        <f>($O$4+($O11*$V9)+($O$5*AJ9))*HLOOKUP(AC$18,Data!$AC$4:$AI$16,(ROW())-2,FALSE)*VLOOKUP($Y24,$C$21:$D$32,2,FALSE)</f>
        <v>636104.59788891836</v>
      </c>
      <c r="AJ9">
        <v>114</v>
      </c>
      <c r="AL9" s="72">
        <f t="shared" si="3"/>
        <v>2867055.3343099738</v>
      </c>
    </row>
    <row r="10" spans="1:38" x14ac:dyDescent="0.25">
      <c r="A10" s="136">
        <v>5</v>
      </c>
      <c r="B10" s="137"/>
      <c r="C10">
        <v>0.28207017688296698</v>
      </c>
      <c r="E10" s="136">
        <v>5</v>
      </c>
      <c r="F10" s="137"/>
      <c r="G10">
        <v>0.33961824712037902</v>
      </c>
      <c r="I10" s="136">
        <v>5</v>
      </c>
      <c r="J10" s="137"/>
      <c r="K10">
        <v>0.268806626655618</v>
      </c>
      <c r="M10" s="136">
        <v>5</v>
      </c>
      <c r="N10" s="137"/>
      <c r="O10">
        <v>0.370350400108934</v>
      </c>
      <c r="Q10" s="4">
        <f t="shared" si="4"/>
        <v>45108</v>
      </c>
      <c r="R10">
        <f t="shared" si="0"/>
        <v>7</v>
      </c>
      <c r="S10" s="148">
        <f>HLOOKUP(S$3,Normals!$E$17:$K$29,$R10+1,FALSE)/VLOOKUP($R10,$C$21:$D$32,2,FALSE)</f>
        <v>0.5161290322580645</v>
      </c>
      <c r="T10" s="148">
        <f>HLOOKUP(T$3,Normals!$E$17:$K$29,$R10+1,FALSE)/VLOOKUP($R10,$C$21:$D$32,2,FALSE)</f>
        <v>0.25806451612903225</v>
      </c>
      <c r="U10" s="148">
        <f>HLOOKUP(U$3,Normals!$E$17:$K$29,$R10+1,FALSE)/VLOOKUP($R10,$C$21:$D$32,2,FALSE)</f>
        <v>3.2258064516129031E-2</v>
      </c>
      <c r="V10" s="148">
        <f>HLOOKUP(V$3,Normals!$E$17:$K$29,$R10+1,FALSE)/VLOOKUP($R10,$C$21:$D$32,2,FALSE)</f>
        <v>9.6774193548387094E-2</v>
      </c>
      <c r="X10" s="4">
        <f t="shared" si="1"/>
        <v>45108</v>
      </c>
      <c r="Y10">
        <f t="shared" si="2"/>
        <v>7</v>
      </c>
      <c r="Z10" s="148">
        <f>HLOOKUP(Z$3,Data!$AU$4:$BA$16,ROW()-2,FALSE)/VLOOKUP($Y10,$C$21:$D$32,2,FALSE)</f>
        <v>0</v>
      </c>
      <c r="AA10" s="148">
        <f>HLOOKUP(AA$3,Data!$AU$4:$BA$16,ROW()-2,FALSE)/VLOOKUP($Y10,$C$21:$D$32,2,FALSE)</f>
        <v>4.8387096774193547E-2</v>
      </c>
      <c r="AB10" s="148">
        <f>HLOOKUP(AB$3,Data!$AU$4:$BA$16,ROW()-2,FALSE)/VLOOKUP($Y10,$C$21:$D$32,2,FALSE)</f>
        <v>0</v>
      </c>
      <c r="AC10" s="148">
        <f>HLOOKUP(AC$3,Data!$AU$4:$BA$16,ROW()-2,FALSE)/VLOOKUP($Y10,$C$21:$D$32,2,FALSE)</f>
        <v>0</v>
      </c>
      <c r="AE10" s="4">
        <v>43647</v>
      </c>
      <c r="AF10" s="127">
        <f>($C$4+($C12*$S10)+($C$5*AJ10))*HLOOKUP(Z$18,Data!$AC$4:$AI$16,(ROW())-2,FALSE)*VLOOKUP($Y25,$C$21:$D$32,2,FALSE)</f>
        <v>1029360.6720902391</v>
      </c>
      <c r="AG10" s="127">
        <f>($G$4+($G12*$T10)+($G$5*AJ10))*HLOOKUP(AA$18,Data!$AC$4:$AI$16,(ROW())-2,FALSE)*VLOOKUP($Y25,$C$21:$D$32,2,FALSE)</f>
        <v>656321.88243894558</v>
      </c>
      <c r="AH10" s="127">
        <f>($K$4+($K12*$U10)+($K$5*AJ10))*HLOOKUP(AB$18,Data!$AC$4:$AI$16,(ROW())-2,FALSE)*VLOOKUP($Y25,$C$21:$D$32,2,FALSE)</f>
        <v>615850.82627224515</v>
      </c>
      <c r="AI10" s="127">
        <f>($O$4+($O12*$V10)+($O$5*AJ10))*HLOOKUP(AC$18,Data!$AC$4:$AI$16,(ROW())-2,FALSE)*VLOOKUP($Y25,$C$21:$D$32,2,FALSE)</f>
        <v>656968.62429353804</v>
      </c>
      <c r="AJ10">
        <v>115</v>
      </c>
      <c r="AL10" s="72">
        <f t="shared" si="3"/>
        <v>2958502.0050949678</v>
      </c>
    </row>
    <row r="11" spans="1:38" x14ac:dyDescent="0.25">
      <c r="A11" s="136">
        <v>6</v>
      </c>
      <c r="B11" s="137"/>
      <c r="C11" s="137">
        <v>0</v>
      </c>
      <c r="E11" s="136">
        <v>6</v>
      </c>
      <c r="F11" s="137"/>
      <c r="G11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4"/>
        <v>45139</v>
      </c>
      <c r="R11">
        <f t="shared" si="0"/>
        <v>8</v>
      </c>
      <c r="S11" s="148">
        <f>HLOOKUP(S$3,Normals!$E$17:$K$29,$R11+1,FALSE)/VLOOKUP($R11,$C$21:$D$32,2,FALSE)</f>
        <v>0.45161290322580644</v>
      </c>
      <c r="T11" s="148">
        <f>HLOOKUP(T$3,Normals!$E$17:$K$29,$R11+1,FALSE)/VLOOKUP($R11,$C$21:$D$32,2,FALSE)</f>
        <v>0.12903225806451613</v>
      </c>
      <c r="U11" s="148">
        <f>HLOOKUP(U$3,Normals!$E$17:$K$29,$R11+1,FALSE)/VLOOKUP($R11,$C$21:$D$32,2,FALSE)</f>
        <v>3.2258064516129031E-2</v>
      </c>
      <c r="V11" s="148">
        <f>HLOOKUP(V$3,Normals!$E$17:$K$29,$R11+1,FALSE)/VLOOKUP($R11,$C$21:$D$32,2,FALSE)</f>
        <v>0.12903225806451613</v>
      </c>
      <c r="X11" s="4">
        <f t="shared" si="1"/>
        <v>45139</v>
      </c>
      <c r="Y11">
        <f t="shared" si="2"/>
        <v>8</v>
      </c>
      <c r="Z11" s="148">
        <f>HLOOKUP(Z$3,Data!$AU$4:$BA$16,ROW()-2,FALSE)/VLOOKUP($Y11,$C$21:$D$32,2,FALSE)</f>
        <v>0</v>
      </c>
      <c r="AA11" s="148">
        <f>HLOOKUP(AA$3,Data!$AU$4:$BA$16,ROW()-2,FALSE)/VLOOKUP($Y11,$C$21:$D$32,2,FALSE)</f>
        <v>0</v>
      </c>
      <c r="AB11" s="148">
        <f>HLOOKUP(AB$3,Data!$AU$4:$BA$16,ROW()-2,FALSE)/VLOOKUP($Y11,$C$21:$D$32,2,FALSE)</f>
        <v>0</v>
      </c>
      <c r="AC11" s="148">
        <f>HLOOKUP(AC$3,Data!$AU$4:$BA$16,ROW()-2,FALSE)/VLOOKUP($Y11,$C$21:$D$32,2,FALSE)</f>
        <v>0</v>
      </c>
      <c r="AE11" s="4">
        <v>43678</v>
      </c>
      <c r="AF11" s="127">
        <f>($C$4+($C13*$S11)+($C$5*AJ11))*HLOOKUP(Z$18,Data!$AC$4:$AI$16,(ROW())-2,FALSE)*VLOOKUP($Y26,$C$21:$D$32,2,FALSE)</f>
        <v>1025088.6602460616</v>
      </c>
      <c r="AG11" s="127">
        <f>($G$4+($G13*$T11)+($G$5*AJ11))*HLOOKUP(AA$18,Data!$AC$4:$AI$16,(ROW())-2,FALSE)*VLOOKUP($Y26,$C$21:$D$32,2,FALSE)</f>
        <v>654118.1550043294</v>
      </c>
      <c r="AH11" s="127">
        <f>($K$4+($K13*$U11)+($K$5*AJ11))*HLOOKUP(AB$18,Data!$AC$4:$AI$16,(ROW())-2,FALSE)*VLOOKUP($Y26,$C$21:$D$32,2,FALSE)</f>
        <v>614712.08714146772</v>
      </c>
      <c r="AI11" s="127">
        <f>($O$4+($O13*$V11)+($O$5*AJ11))*HLOOKUP(AC$18,Data!$AC$4:$AI$16,(ROW())-2,FALSE)*VLOOKUP($Y26,$C$21:$D$32,2,FALSE)</f>
        <v>653913.48256843886</v>
      </c>
      <c r="AJ11">
        <v>116</v>
      </c>
      <c r="AL11" s="72">
        <f t="shared" si="3"/>
        <v>2947832.3849602975</v>
      </c>
    </row>
    <row r="12" spans="1:38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4"/>
        <v>45170</v>
      </c>
      <c r="R12">
        <f t="shared" si="0"/>
        <v>9</v>
      </c>
      <c r="S12" s="148">
        <f>HLOOKUP(S$3,Normals!$E$17:$K$29,$R12+1,FALSE)/VLOOKUP($R12,$C$21:$D$32,2,FALSE)</f>
        <v>3.4666666666666668</v>
      </c>
      <c r="T12" s="148">
        <f>HLOOKUP(T$3,Normals!$E$17:$K$29,$R12+1,FALSE)/VLOOKUP($R12,$C$21:$D$32,2,FALSE)</f>
        <v>1.7</v>
      </c>
      <c r="U12" s="148">
        <f>HLOOKUP(U$3,Normals!$E$17:$K$29,$R12+1,FALSE)/VLOOKUP($R12,$C$21:$D$32,2,FALSE)</f>
        <v>1</v>
      </c>
      <c r="V12" s="148">
        <f>HLOOKUP(V$3,Normals!$E$17:$K$29,$R12+1,FALSE)/VLOOKUP($R12,$C$21:$D$32,2,FALSE)</f>
        <v>2.4333333333333331</v>
      </c>
      <c r="X12" s="4">
        <f t="shared" si="1"/>
        <v>45170</v>
      </c>
      <c r="Y12">
        <f t="shared" si="2"/>
        <v>9</v>
      </c>
      <c r="Z12" s="148">
        <f>HLOOKUP(Z$3,Data!$AU$4:$BA$16,ROW()-2,FALSE)/VLOOKUP($Y12,$C$21:$D$32,2,FALSE)</f>
        <v>2.0499999999999998</v>
      </c>
      <c r="AA12" s="148">
        <f>HLOOKUP(AA$3,Data!$AU$4:$BA$16,ROW()-2,FALSE)/VLOOKUP($Y12,$C$21:$D$32,2,FALSE)</f>
        <v>2.1666666666666665</v>
      </c>
      <c r="AB12" s="148">
        <f>HLOOKUP(AB$3,Data!$AU$4:$BA$16,ROW()-2,FALSE)/VLOOKUP($Y12,$C$21:$D$32,2,FALSE)</f>
        <v>1.4333333333333333</v>
      </c>
      <c r="AC12" s="148">
        <f>HLOOKUP(AC$3,Data!$AU$4:$BA$16,ROW()-2,FALSE)/VLOOKUP($Y12,$C$21:$D$32,2,FALSE)</f>
        <v>1.7666666666666666</v>
      </c>
      <c r="AE12" s="4">
        <v>43709</v>
      </c>
      <c r="AF12" s="127">
        <f>($C$4+($C14*$S12)+($C$5*AJ12))*HLOOKUP(Z$18,Data!$AC$4:$AI$16,(ROW())-2,FALSE)*VLOOKUP($Y27,$C$21:$D$32,2,FALSE)</f>
        <v>1370091.7574812435</v>
      </c>
      <c r="AG12" s="127">
        <f>($G$4+($G14*$T12)+($G$5*AJ12))*HLOOKUP(AA$18,Data!$AC$4:$AI$16,(ROW())-2,FALSE)*VLOOKUP($Y27,$C$21:$D$32,2,FALSE)</f>
        <v>834642.68203049083</v>
      </c>
      <c r="AH12" s="127">
        <f>($K$4+($K14*$U12)+($K$5*AJ12))*HLOOKUP(AB$18,Data!$AC$4:$AI$16,(ROW())-2,FALSE)*VLOOKUP($Y27,$C$21:$D$32,2,FALSE)</f>
        <v>817076.48437609209</v>
      </c>
      <c r="AI12" s="127">
        <f>($O$4+($O14*$V12)+($O$5*AJ12))*HLOOKUP(AC$18,Data!$AC$4:$AI$16,(ROW())-2,FALSE)*VLOOKUP($Y27,$C$21:$D$32,2,FALSE)</f>
        <v>1021954.0073867778</v>
      </c>
      <c r="AJ12">
        <v>117</v>
      </c>
      <c r="AL12" s="72">
        <f t="shared" si="3"/>
        <v>4043764.9312746041</v>
      </c>
    </row>
    <row r="13" spans="1:38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4"/>
        <v>45200</v>
      </c>
      <c r="R13">
        <f t="shared" si="0"/>
        <v>10</v>
      </c>
      <c r="S13" s="148">
        <f>HLOOKUP(S$3,Normals!$E$17:$K$29,$R13+1,FALSE)/VLOOKUP($R13,$C$21:$D$32,2,FALSE)</f>
        <v>10.290322580645162</v>
      </c>
      <c r="T13" s="148">
        <f>HLOOKUP(T$3,Normals!$E$17:$K$29,$R13+1,FALSE)/VLOOKUP($R13,$C$21:$D$32,2,FALSE)</f>
        <v>7.903225806451613</v>
      </c>
      <c r="U13" s="148">
        <f>HLOOKUP(U$3,Normals!$E$17:$K$29,$R13+1,FALSE)/VLOOKUP($R13,$C$21:$D$32,2,FALSE)</f>
        <v>7.419354838709677</v>
      </c>
      <c r="V13" s="148">
        <f>HLOOKUP(V$3,Normals!$E$17:$K$29,$R13+1,FALSE)/VLOOKUP($R13,$C$21:$D$32,2,FALSE)</f>
        <v>11.193548387096774</v>
      </c>
      <c r="X13" s="4">
        <f t="shared" si="1"/>
        <v>45200</v>
      </c>
      <c r="Y13">
        <f t="shared" si="2"/>
        <v>10</v>
      </c>
      <c r="Z13" s="148">
        <f>HLOOKUP(Z$3,Data!$AU$4:$BA$16,ROW()-2,FALSE)/VLOOKUP($Y13,$C$21:$D$32,2,FALSE)</f>
        <v>8.7903225806451619</v>
      </c>
      <c r="AA13" s="148">
        <f>HLOOKUP(AA$3,Data!$AU$4:$BA$16,ROW()-2,FALSE)/VLOOKUP($Y13,$C$21:$D$32,2,FALSE)</f>
        <v>6.4516129032258061</v>
      </c>
      <c r="AB13" s="148">
        <f>HLOOKUP(AB$3,Data!$AU$4:$BA$16,ROW()-2,FALSE)/VLOOKUP($Y13,$C$21:$D$32,2,FALSE)</f>
        <v>7.241935483870968</v>
      </c>
      <c r="AC13" s="148">
        <f>HLOOKUP(AC$3,Data!$AU$4:$BA$16,ROW()-2,FALSE)/VLOOKUP($Y13,$C$21:$D$32,2,FALSE)</f>
        <v>9.1451612903225801</v>
      </c>
      <c r="AE13" s="4">
        <v>43739</v>
      </c>
      <c r="AF13" s="127">
        <f>($C$4+($C15*$S13)+($C$5*AJ13))*HLOOKUP(Z$18,Data!$AC$4:$AI$16,(ROW())-2,FALSE)*VLOOKUP($Y28,$C$21:$D$32,2,FALSE)</f>
        <v>2518585.0350004528</v>
      </c>
      <c r="AG13" s="127">
        <f>($G$4+($G15*$T13)+($G$5*AJ13))*HLOOKUP(AA$18,Data!$AC$4:$AI$16,(ROW())-2,FALSE)*VLOOKUP($Y28,$C$21:$D$32,2,FALSE)</f>
        <v>1534148.2252013551</v>
      </c>
      <c r="AH13" s="127">
        <f>($K$4+($K15*$U13)+($K$5*AJ13))*HLOOKUP(AB$18,Data!$AC$4:$AI$16,(ROW())-2,FALSE)*VLOOKUP($Y28,$C$21:$D$32,2,FALSE)</f>
        <v>1310345.3874851584</v>
      </c>
      <c r="AI13" s="127">
        <f>($O$4+($O15*$V13)+($O$5*AJ13))*HLOOKUP(AC$18,Data!$AC$4:$AI$16,(ROW())-2,FALSE)*VLOOKUP($Y28,$C$21:$D$32,2,FALSE)</f>
        <v>1944166.6385632688</v>
      </c>
      <c r="AJ13">
        <v>118</v>
      </c>
      <c r="AL13" s="72">
        <f t="shared" si="3"/>
        <v>7307245.2862502355</v>
      </c>
    </row>
    <row r="14" spans="1:38" x14ac:dyDescent="0.25">
      <c r="A14" s="136">
        <v>9</v>
      </c>
      <c r="B14" s="137"/>
      <c r="C14" s="137">
        <v>0.34289986437917902</v>
      </c>
      <c r="E14" s="136">
        <v>9</v>
      </c>
      <c r="F14" s="137"/>
      <c r="G14">
        <v>0.79056430806643196</v>
      </c>
      <c r="I14" s="136">
        <v>9</v>
      </c>
      <c r="J14" s="137"/>
      <c r="K14" s="137">
        <v>1.24112770924269</v>
      </c>
      <c r="M14" s="136">
        <v>9</v>
      </c>
      <c r="N14" s="137"/>
      <c r="O14">
        <v>0.93378145277216995</v>
      </c>
      <c r="Q14" s="4">
        <f t="shared" si="4"/>
        <v>45231</v>
      </c>
      <c r="R14">
        <f t="shared" si="0"/>
        <v>11</v>
      </c>
      <c r="S14" s="148">
        <f>HLOOKUP(S$3,Normals!$E$17:$K$29,$R14+1,FALSE)/VLOOKUP($R14,$C$21:$D$32,2,FALSE)</f>
        <v>16.8</v>
      </c>
      <c r="T14" s="148">
        <f>HLOOKUP(T$3,Normals!$E$17:$K$29,$R14+1,FALSE)/VLOOKUP($R14,$C$21:$D$32,2,FALSE)</f>
        <v>15.466666666666667</v>
      </c>
      <c r="U14" s="148">
        <f>HLOOKUP(U$3,Normals!$E$17:$K$29,$R14+1,FALSE)/VLOOKUP($R14,$C$21:$D$32,2,FALSE)</f>
        <v>18.2</v>
      </c>
      <c r="V14" s="148">
        <f>HLOOKUP(V$3,Normals!$E$17:$K$29,$R14+1,FALSE)/VLOOKUP($R14,$C$21:$D$32,2,FALSE)</f>
        <v>22.666666666666668</v>
      </c>
      <c r="X14" s="4">
        <f t="shared" si="1"/>
        <v>45231</v>
      </c>
      <c r="Y14">
        <f t="shared" si="2"/>
        <v>11</v>
      </c>
      <c r="Z14" s="148">
        <f>HLOOKUP(Z$3,Data!$AU$4:$BA$16,ROW()-2,FALSE)/VLOOKUP($Y14,$C$21:$D$32,2,FALSE)</f>
        <v>17.55</v>
      </c>
      <c r="AA14" s="148">
        <f>HLOOKUP(AA$3,Data!$AU$4:$BA$16,ROW()-2,FALSE)/VLOOKUP($Y14,$C$21:$D$32,2,FALSE)</f>
        <v>15.066666666666666</v>
      </c>
      <c r="AB14" s="148">
        <f>HLOOKUP(AB$3,Data!$AU$4:$BA$16,ROW()-2,FALSE)/VLOOKUP($Y14,$C$21:$D$32,2,FALSE)</f>
        <v>20.366666666666667</v>
      </c>
      <c r="AC14" s="148">
        <f>HLOOKUP(AC$3,Data!$AU$4:$BA$16,ROW()-2,FALSE)/VLOOKUP($Y14,$C$21:$D$32,2,FALSE)</f>
        <v>21.65</v>
      </c>
      <c r="AE14" s="4">
        <v>43770</v>
      </c>
      <c r="AF14" s="127">
        <f>($C$4+($C16*$S14)+($C$5*AJ14))*HLOOKUP(Z$18,Data!$AC$4:$AI$16,(ROW())-2,FALSE)*VLOOKUP($Y29,$C$21:$D$32,2,FALSE)</f>
        <v>3882761.2817490879</v>
      </c>
      <c r="AG14" s="127">
        <f>($G$4+($G16*$T14)+($G$5*AJ14))*HLOOKUP(AA$18,Data!$AC$4:$AI$16,(ROW())-2,FALSE)*VLOOKUP($Y29,$C$21:$D$32,2,FALSE)</f>
        <v>2255575.2329787151</v>
      </c>
      <c r="AH14" s="127">
        <f>($K$4+($K16*$U14)+($K$5*AJ14))*HLOOKUP(AB$18,Data!$AC$4:$AI$16,(ROW())-2,FALSE)*VLOOKUP($Y29,$C$21:$D$32,2,FALSE)</f>
        <v>2153726.2959582731</v>
      </c>
      <c r="AI14" s="127">
        <f>($O$4+($O16*$V14)+($O$5*AJ14))*HLOOKUP(AC$18,Data!$AC$4:$AI$16,(ROW())-2,FALSE)*VLOOKUP($Y29,$C$21:$D$32,2,FALSE)</f>
        <v>2837526.0889325426</v>
      </c>
      <c r="AJ14">
        <v>119</v>
      </c>
      <c r="AL14" s="72">
        <f t="shared" si="3"/>
        <v>11129588.899618618</v>
      </c>
    </row>
    <row r="15" spans="1:38" x14ac:dyDescent="0.25">
      <c r="A15" s="136">
        <v>10</v>
      </c>
      <c r="B15" s="137"/>
      <c r="C15">
        <v>0.43942140715661299</v>
      </c>
      <c r="E15" s="136">
        <v>10</v>
      </c>
      <c r="F15" s="137"/>
      <c r="G15">
        <v>0.70792053942377797</v>
      </c>
      <c r="I15" s="136">
        <v>10</v>
      </c>
      <c r="J15" s="137"/>
      <c r="K15">
        <v>0.50149289774567596</v>
      </c>
      <c r="M15" s="136">
        <v>10</v>
      </c>
      <c r="N15" s="137"/>
      <c r="O15">
        <v>0.64090739552515397</v>
      </c>
      <c r="Q15" s="4">
        <f t="shared" si="4"/>
        <v>45261</v>
      </c>
      <c r="R15">
        <f t="shared" si="0"/>
        <v>12</v>
      </c>
      <c r="S15" s="148">
        <f>HLOOKUP(S$3,Normals!$E$17:$K$29,$R15+1,FALSE)/VLOOKUP($R15,$C$21:$D$32,2,FALSE)</f>
        <v>21.903225806451612</v>
      </c>
      <c r="T15" s="148">
        <f>HLOOKUP(T$3,Normals!$E$17:$K$29,$R15+1,FALSE)/VLOOKUP($R15,$C$21:$D$32,2,FALSE)</f>
        <v>20.258064516129032</v>
      </c>
      <c r="U15" s="148">
        <f>HLOOKUP(U$3,Normals!$E$17:$K$29,$R15+1,FALSE)/VLOOKUP($R15,$C$21:$D$32,2,FALSE)</f>
        <v>26.548387096774192</v>
      </c>
      <c r="V15" s="148">
        <f>HLOOKUP(V$3,Normals!$E$17:$K$29,$R15+1,FALSE)/VLOOKUP($R15,$C$21:$D$32,2,FALSE)</f>
        <v>31.451612903225808</v>
      </c>
      <c r="X15" s="4">
        <f t="shared" si="1"/>
        <v>45261</v>
      </c>
      <c r="Y15">
        <f t="shared" si="2"/>
        <v>12</v>
      </c>
      <c r="Z15" s="148">
        <f>HLOOKUP(Z$3,Data!$AU$4:$BA$16,ROW()-2,FALSE)/VLOOKUP($Y15,$C$21:$D$32,2,FALSE)</f>
        <v>16.677419354838708</v>
      </c>
      <c r="AA15" s="148">
        <f>HLOOKUP(AA$3,Data!$AU$4:$BA$16,ROW()-2,FALSE)/VLOOKUP($Y15,$C$21:$D$32,2,FALSE)</f>
        <v>14.35483870967742</v>
      </c>
      <c r="AB15" s="148">
        <f>HLOOKUP(AB$3,Data!$AU$4:$BA$16,ROW()-2,FALSE)/VLOOKUP($Y15,$C$21:$D$32,2,FALSE)</f>
        <v>21.306451612903224</v>
      </c>
      <c r="AC15" s="148">
        <f>HLOOKUP(AC$3,Data!$AU$4:$BA$16,ROW()-2,FALSE)/VLOOKUP($Y15,$C$21:$D$32,2,FALSE)</f>
        <v>22.032258064516128</v>
      </c>
      <c r="AE15" s="4">
        <v>43800</v>
      </c>
      <c r="AF15" s="127">
        <f>($C$4+($C17*$S15)+($C$5*AJ15))*HLOOKUP(Z$18,Data!$AC$4:$AI$16,(ROW())-2,FALSE)*VLOOKUP($Y30,$C$21:$D$32,2,FALSE)</f>
        <v>4475397.8511981163</v>
      </c>
      <c r="AG15" s="127">
        <f>($G$4+($G17*$T15)+($G$5*AJ15))*HLOOKUP(AA$18,Data!$AC$4:$AI$16,(ROW())-2,FALSE)*VLOOKUP($Y30,$C$21:$D$32,2,FALSE)</f>
        <v>2742537.997873344</v>
      </c>
      <c r="AH15" s="127">
        <f>($K$4+($K17*$U15)+($K$5*AJ15))*HLOOKUP(AB$18,Data!$AC$4:$AI$16,(ROW())-2,FALSE)*VLOOKUP($Y30,$C$21:$D$32,2,FALSE)</f>
        <v>3339974.4841051409</v>
      </c>
      <c r="AI15" s="127">
        <f>($O$4+($O17*$V15)+($O$5*AJ15))*HLOOKUP(AC$18,Data!$AC$4:$AI$16,(ROW())-2,FALSE)*VLOOKUP($Y30,$C$21:$D$32,2,FALSE)</f>
        <v>4142278.0073754094</v>
      </c>
      <c r="AJ15">
        <v>120</v>
      </c>
      <c r="AL15" s="72">
        <f t="shared" si="3"/>
        <v>14700188.340552012</v>
      </c>
    </row>
    <row r="16" spans="1:38" x14ac:dyDescent="0.25">
      <c r="A16" s="136">
        <v>11</v>
      </c>
      <c r="B16" s="137"/>
      <c r="C16">
        <v>0.53714691753363397</v>
      </c>
      <c r="E16" s="136">
        <v>11</v>
      </c>
      <c r="F16" s="137"/>
      <c r="G16">
        <v>0.68787535191847105</v>
      </c>
      <c r="I16" s="136">
        <v>11</v>
      </c>
      <c r="J16" s="137"/>
      <c r="K16">
        <v>0.47012874991888998</v>
      </c>
      <c r="M16" s="136">
        <v>11</v>
      </c>
      <c r="N16" s="137"/>
      <c r="O16">
        <v>0.55361423501568696</v>
      </c>
    </row>
    <row r="17" spans="1:35" x14ac:dyDescent="0.25">
      <c r="A17" s="136">
        <v>12</v>
      </c>
      <c r="B17" s="137"/>
      <c r="C17">
        <v>0.47531629545267501</v>
      </c>
      <c r="E17" s="136">
        <v>12</v>
      </c>
      <c r="F17" s="137"/>
      <c r="G17">
        <v>0.65290795474869801</v>
      </c>
      <c r="I17" s="136">
        <v>12</v>
      </c>
      <c r="J17" s="137"/>
      <c r="K17">
        <v>0.54500626857547496</v>
      </c>
      <c r="M17" s="136">
        <v>12</v>
      </c>
      <c r="N17" s="137"/>
      <c r="O17">
        <v>0.60807856648898295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35" x14ac:dyDescent="0.25">
      <c r="A18" t="s">
        <v>88</v>
      </c>
      <c r="C18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44927</v>
      </c>
      <c r="R19">
        <f>MONTH(Q19)</f>
        <v>1</v>
      </c>
      <c r="S19" s="149">
        <f>(S4-Z4)*VLOOKUP($R19,$A$6:$C$17,3,FALSE)</f>
        <v>1.6482963012920282</v>
      </c>
      <c r="T19" s="149">
        <f>(T4-AA4)*VLOOKUP($R19,$E$6:$G$17,3,FALSE)</f>
        <v>3.3234652119628887</v>
      </c>
      <c r="U19" s="149">
        <f>(U4-AB4)*VLOOKUP($R19,$I$6:$K$17,3,FALSE)</f>
        <v>1.0222899635042126</v>
      </c>
      <c r="V19" s="149">
        <f>(V4-AC4)*VLOOKUP($R19,$M$6:$O$17,3,FALSE)</f>
        <v>1.4380648578969846</v>
      </c>
      <c r="X19" s="4">
        <f>Q4</f>
        <v>44927</v>
      </c>
      <c r="Y19">
        <f>MONTH(X19)</f>
        <v>1</v>
      </c>
      <c r="Z19" s="127">
        <f>HLOOKUP(Z$18,Data!$AC$4:$AI$16,(ROW())-17,FALSE)*VLOOKUP($Y19,$C$21:$D$32,2,FALSE)*S19</f>
        <v>543776.2463888427</v>
      </c>
      <c r="AA19" s="127">
        <f>HLOOKUP(AA$18,Data!$AC$4:$AI$16,ROW()-17,FALSE)*VLOOKUP($Y19,$C$21:$D$32,2,FALSE)*T19</f>
        <v>527397.3710211789</v>
      </c>
      <c r="AB19" s="127">
        <f>HLOOKUP(AB$18,Data!$AC$4:$AI$16,ROW()-17,FALSE)*VLOOKUP($Y19,$C$21:$D$32,2,FALSE)*U19</f>
        <v>189860.71431196589</v>
      </c>
      <c r="AC19" s="127">
        <f>HLOOKUP(AC$18,Data!$AC$4:$AI$16,ROW()-17,FALSE)*VLOOKUP($Y19,$C$21:$D$32,2,FALSE)*V19</f>
        <v>261372.60211735065</v>
      </c>
      <c r="AE19" s="4">
        <v>43466</v>
      </c>
      <c r="AF19" s="127">
        <f>Z19+Data!K5</f>
        <v>5038027.5407820763</v>
      </c>
      <c r="AG19" s="127">
        <f>AA19+Data!L5</f>
        <v>3072982.4207254513</v>
      </c>
      <c r="AH19" s="127">
        <f>AB19+Data!M5</f>
        <v>4010478.5351751419</v>
      </c>
      <c r="AI19" s="127">
        <f>AC19+Data!N5</f>
        <v>4819361.4371566679</v>
      </c>
    </row>
    <row r="20" spans="1:35" x14ac:dyDescent="0.25">
      <c r="D20" t="s">
        <v>73</v>
      </c>
      <c r="Q20" s="4">
        <f t="shared" ref="Q20:Q30" si="5">Q5</f>
        <v>44958</v>
      </c>
      <c r="R20">
        <f t="shared" ref="R20:R30" si="6">MONTH(Q20)</f>
        <v>2</v>
      </c>
      <c r="S20" s="149">
        <f t="shared" ref="S20:S30" si="7">(S5-Z5)*VLOOKUP($R20,$A$6:$C$17,3,FALSE)</f>
        <v>-0.61748056854370992</v>
      </c>
      <c r="T20" s="149">
        <f t="shared" ref="T20:T30" si="8">(T5-AA5)*VLOOKUP($R20,$E$6:$G$17,3,FALSE)</f>
        <v>0.34277365265552295</v>
      </c>
      <c r="U20" s="149">
        <f t="shared" ref="U20:U30" si="9">(U5-AB5)*VLOOKUP($R20,$I$6:$K$17,3,FALSE)</f>
        <v>-1.4765912546593492</v>
      </c>
      <c r="V20" s="149">
        <f t="shared" ref="V20:V30" si="10">(V5-AC5)*VLOOKUP($R20,$M$6:$O$17,3,FALSE)</f>
        <v>-0.96139741509797405</v>
      </c>
      <c r="X20" s="4">
        <f t="shared" ref="X20:X30" si="11">Q5</f>
        <v>44958</v>
      </c>
      <c r="Y20">
        <f t="shared" ref="Y20:Y30" si="12">MONTH(X20)</f>
        <v>2</v>
      </c>
      <c r="Z20" s="127">
        <f>HLOOKUP(Z$18,Data!$AC$4:$AI$16,ROW()-17,FALSE)*VLOOKUP($Y20,$C$21:$D$32,2,FALSE)*S20</f>
        <v>-184167.28445157275</v>
      </c>
      <c r="AA20" s="127">
        <f>HLOOKUP(AA$18,Data!$AC$4:$AI$16,ROW()-17,FALSE)*VLOOKUP($Y20,$C$21:$D$32,2,FALSE)*T20</f>
        <v>49044.054221952225</v>
      </c>
      <c r="AB20" s="127">
        <f>HLOOKUP(AB$18,Data!$AC$4:$AI$16,ROW()-17,FALSE)*VLOOKUP($Y20,$C$21:$D$32,2,FALSE)*U20</f>
        <v>-247901.9525622488</v>
      </c>
      <c r="AC20" s="127">
        <f>HLOOKUP(AC$18,Data!$AC$4:$AI$16,ROW()-17,FALSE)*VLOOKUP($Y20,$C$21:$D$32,2,FALSE)*V20</f>
        <v>-157961.44089025754</v>
      </c>
      <c r="AE20" s="4">
        <v>43497</v>
      </c>
      <c r="AF20" s="127">
        <f>Z20+Data!K6</f>
        <v>3302162.0941268536</v>
      </c>
      <c r="AG20" s="127">
        <f>AA20+Data!L6</f>
        <v>2230774.6630625669</v>
      </c>
      <c r="AH20" s="127">
        <f>AB20+Data!M6</f>
        <v>2601082.4731943277</v>
      </c>
      <c r="AI20" s="127">
        <f>AC20+Data!N6</f>
        <v>3264715.1459341249</v>
      </c>
    </row>
    <row r="21" spans="1:35" x14ac:dyDescent="0.25">
      <c r="A21" s="4">
        <f>Data!A1</f>
        <v>44927</v>
      </c>
      <c r="C21">
        <f>MONTH(A21)</f>
        <v>1</v>
      </c>
      <c r="D21">
        <f>A22-A21</f>
        <v>31</v>
      </c>
      <c r="Q21" s="4">
        <f t="shared" si="5"/>
        <v>44986</v>
      </c>
      <c r="R21">
        <f t="shared" si="6"/>
        <v>3</v>
      </c>
      <c r="S21" s="149">
        <f t="shared" si="7"/>
        <v>-0.21760331457549195</v>
      </c>
      <c r="T21" s="149">
        <f t="shared" si="8"/>
        <v>-0.66167840646434872</v>
      </c>
      <c r="U21" s="149">
        <f t="shared" si="9"/>
        <v>-2.0770319630885856</v>
      </c>
      <c r="V21" s="149">
        <f t="shared" si="10"/>
        <v>-1.949585698273943</v>
      </c>
      <c r="X21" s="4">
        <f t="shared" si="11"/>
        <v>44986</v>
      </c>
      <c r="Y21">
        <f t="shared" si="12"/>
        <v>3</v>
      </c>
      <c r="Z21" s="127">
        <f>HLOOKUP(Z$18,Data!$AC$4:$AI$16,ROW()-17,FALSE)*VLOOKUP($Y21,$C$21:$D$32,2,FALSE)*S21</f>
        <v>-71841.734307098668</v>
      </c>
      <c r="AA21" s="127">
        <f>HLOOKUP(AA$18,Data!$AC$4:$AI$16,ROW()-17,FALSE)*VLOOKUP($Y21,$C$21:$D$32,2,FALSE)*T21</f>
        <v>-104652.38012321432</v>
      </c>
      <c r="AB21" s="127">
        <f>HLOOKUP(AB$18,Data!$AC$4:$AI$16,ROW()-17,FALSE)*VLOOKUP($Y21,$C$21:$D$32,2,FALSE)*U21</f>
        <v>-385684.06522591948</v>
      </c>
      <c r="AC21" s="127">
        <f>HLOOKUP(AC$18,Data!$AC$4:$AI$16,ROW()-17,FALSE)*VLOOKUP($Y21,$C$21:$D$32,2,FALSE)*V21</f>
        <v>-353799.11500856554</v>
      </c>
      <c r="AE21" s="4">
        <v>43525</v>
      </c>
      <c r="AF21" s="127">
        <f>Z21+Data!K7</f>
        <v>3586788.0659148046</v>
      </c>
      <c r="AG21" s="127">
        <f>AA21+Data!L7</f>
        <v>2145915.9297680585</v>
      </c>
      <c r="AH21" s="127">
        <f>AB21+Data!M7</f>
        <v>2112826.9871394644</v>
      </c>
      <c r="AI21" s="127">
        <f>AC21+Data!N7</f>
        <v>2562546.7225128743</v>
      </c>
    </row>
    <row r="22" spans="1:35" x14ac:dyDescent="0.25">
      <c r="A22" s="4">
        <f>DATE(YEAR(A21),MONTH(A21)+1,1)</f>
        <v>44958</v>
      </c>
      <c r="C22">
        <f t="shared" ref="C22:C32" si="13">MONTH(A22)</f>
        <v>2</v>
      </c>
      <c r="D22">
        <f>A23-A22</f>
        <v>28</v>
      </c>
      <c r="Q22" s="4">
        <f t="shared" si="5"/>
        <v>45017</v>
      </c>
      <c r="R22">
        <f t="shared" si="6"/>
        <v>4</v>
      </c>
      <c r="S22" s="149">
        <f t="shared" si="7"/>
        <v>-0.30359990915083551</v>
      </c>
      <c r="T22" s="149">
        <f t="shared" si="8"/>
        <v>-0.67682767913953823</v>
      </c>
      <c r="U22" s="149">
        <f t="shared" si="9"/>
        <v>-1.0056430419698019</v>
      </c>
      <c r="V22" s="149">
        <f t="shared" si="10"/>
        <v>-0.92681709153535918</v>
      </c>
      <c r="X22" s="4">
        <f t="shared" si="11"/>
        <v>45017</v>
      </c>
      <c r="Y22">
        <f t="shared" si="12"/>
        <v>4</v>
      </c>
      <c r="Z22" s="127">
        <f>HLOOKUP(Z$18,Data!$AC$4:$AI$16,ROW()-17,FALSE)*VLOOKUP($Y22,$C$21:$D$32,2,FALSE)*S22</f>
        <v>-96945.522990044788</v>
      </c>
      <c r="AA22" s="127">
        <f>HLOOKUP(AA$18,Data!$AC$4:$AI$16,ROW()-17,FALSE)*VLOOKUP($Y22,$C$21:$D$32,2,FALSE)*T22</f>
        <v>-103473.4155868526</v>
      </c>
      <c r="AB22" s="127">
        <f>HLOOKUP(AB$18,Data!$AC$4:$AI$16,ROW()-17,FALSE)*VLOOKUP($Y22,$C$21:$D$32,2,FALSE)*U22</f>
        <v>-180442.53102064156</v>
      </c>
      <c r="AC22" s="127">
        <f>HLOOKUP(AC$18,Data!$AC$4:$AI$16,ROW()-17,FALSE)*VLOOKUP($Y22,$C$21:$D$32,2,FALSE)*V22</f>
        <v>-162628.59505170948</v>
      </c>
      <c r="AE22" s="4">
        <v>43556</v>
      </c>
      <c r="AF22" s="127">
        <f>Z22+Data!K8</f>
        <v>2364995.3916869364</v>
      </c>
      <c r="AG22" s="127">
        <f>AA22+Data!L8</f>
        <v>1459616.9557145208</v>
      </c>
      <c r="AH22" s="127">
        <f>AB22+Data!M8</f>
        <v>1362375.8490546534</v>
      </c>
      <c r="AI22" s="127">
        <f>AC22+Data!N8</f>
        <v>1653435.7388946409</v>
      </c>
    </row>
    <row r="23" spans="1:35" x14ac:dyDescent="0.25">
      <c r="A23" s="4">
        <f t="shared" ref="A23:A33" si="14">DATE(YEAR(A22),MONTH(A22)+1,1)</f>
        <v>44986</v>
      </c>
      <c r="C23">
        <f t="shared" si="13"/>
        <v>3</v>
      </c>
      <c r="D23">
        <f t="shared" ref="D23:D32" si="15">A24-A23</f>
        <v>31</v>
      </c>
      <c r="Q23" s="4">
        <f t="shared" si="5"/>
        <v>45047</v>
      </c>
      <c r="R23">
        <f t="shared" si="6"/>
        <v>5</v>
      </c>
      <c r="S23" s="149">
        <f t="shared" si="7"/>
        <v>1.0554884038201344</v>
      </c>
      <c r="T23" s="149">
        <f t="shared" si="8"/>
        <v>0.47108337503794501</v>
      </c>
      <c r="U23" s="149">
        <f t="shared" si="9"/>
        <v>0.44223025675601679</v>
      </c>
      <c r="V23" s="149">
        <f t="shared" si="10"/>
        <v>1.3260933681319895</v>
      </c>
      <c r="X23" s="4">
        <f t="shared" si="11"/>
        <v>45047</v>
      </c>
      <c r="Y23">
        <f t="shared" si="12"/>
        <v>5</v>
      </c>
      <c r="Z23" s="127">
        <f>HLOOKUP(Z$18,Data!$AC$4:$AI$16,ROW()-17,FALSE)*VLOOKUP($Y23,$C$21:$D$32,2,FALSE)*S23</f>
        <v>347684.21314877522</v>
      </c>
      <c r="AA23" s="127">
        <f>HLOOKUP(AA$18,Data!$AC$4:$AI$16,ROW()-17,FALSE)*VLOOKUP($Y23,$C$21:$D$32,2,FALSE)*T23</f>
        <v>74244.624239480283</v>
      </c>
      <c r="AB23" s="127">
        <f>HLOOKUP(AB$18,Data!$AC$4:$AI$16,ROW()-17,FALSE)*VLOOKUP($Y23,$C$21:$D$32,2,FALSE)*U23</f>
        <v>81733.880514160541</v>
      </c>
      <c r="AC23" s="127">
        <f>HLOOKUP(AC$18,Data!$AC$4:$AI$16,ROW()-17,FALSE)*VLOOKUP($Y23,$C$21:$D$32,2,FALSE)*V23</f>
        <v>239582.63663367028</v>
      </c>
      <c r="AE23" s="4">
        <v>43586</v>
      </c>
      <c r="AF23" s="127">
        <f>Z23+Data!K9</f>
        <v>1743721.7858618752</v>
      </c>
      <c r="AG23" s="127">
        <f>AA23+Data!L9</f>
        <v>963588.2776852058</v>
      </c>
      <c r="AH23" s="127">
        <f>AB23+Data!M9</f>
        <v>785301.3444915195</v>
      </c>
      <c r="AI23" s="127">
        <f>AC23+Data!N9</f>
        <v>1059407.9464974857</v>
      </c>
    </row>
    <row r="24" spans="1:35" x14ac:dyDescent="0.25">
      <c r="A24" s="4">
        <f t="shared" si="14"/>
        <v>45017</v>
      </c>
      <c r="C24">
        <f t="shared" si="13"/>
        <v>4</v>
      </c>
      <c r="D24">
        <f t="shared" si="15"/>
        <v>30</v>
      </c>
      <c r="Q24" s="4">
        <f t="shared" si="5"/>
        <v>45078</v>
      </c>
      <c r="R24">
        <f t="shared" si="6"/>
        <v>6</v>
      </c>
      <c r="S24" s="149">
        <f t="shared" si="7"/>
        <v>0</v>
      </c>
      <c r="T24" s="149">
        <f t="shared" si="8"/>
        <v>0</v>
      </c>
      <c r="U24" s="149">
        <f t="shared" si="9"/>
        <v>0</v>
      </c>
      <c r="V24" s="149">
        <f t="shared" si="10"/>
        <v>0</v>
      </c>
      <c r="X24" s="4">
        <f t="shared" si="11"/>
        <v>45078</v>
      </c>
      <c r="Y24">
        <f t="shared" si="12"/>
        <v>6</v>
      </c>
      <c r="Z24" s="127">
        <f>HLOOKUP(Z$18,Data!$AC$4:$AI$16,ROW()-17,FALSE)*VLOOKUP($Y24,$C$21:$D$32,2,FALSE)*S24</f>
        <v>0</v>
      </c>
      <c r="AA24" s="127">
        <f>HLOOKUP(AA$18,Data!$AC$4:$AI$16,ROW()-17,FALSE)*VLOOKUP($Y24,$C$21:$D$32,2,FALSE)*T24</f>
        <v>0</v>
      </c>
      <c r="AB24" s="127">
        <f>HLOOKUP(AB$18,Data!$AC$4:$AI$16,ROW()-17,FALSE)*VLOOKUP($Y24,$C$21:$D$32,2,FALSE)*U24</f>
        <v>0</v>
      </c>
      <c r="AC24" s="127">
        <f>HLOOKUP(AC$18,Data!$AC$4:$AI$16,ROW()-17,FALSE)*VLOOKUP($Y24,$C$21:$D$32,2,FALSE)*V24</f>
        <v>0</v>
      </c>
      <c r="AE24" s="4">
        <v>43617</v>
      </c>
      <c r="AF24" s="127">
        <f>Z24+Data!K10</f>
        <v>1262674.5228041804</v>
      </c>
      <c r="AG24" s="127">
        <f>AA24+Data!L10</f>
        <v>802428.99263891589</v>
      </c>
      <c r="AH24" s="127">
        <f>AB24+Data!M10</f>
        <v>686587.64072716818</v>
      </c>
      <c r="AI24" s="127">
        <f>AC24+Data!N10</f>
        <v>715225.84382973553</v>
      </c>
    </row>
    <row r="25" spans="1:35" x14ac:dyDescent="0.25">
      <c r="A25" s="4">
        <f t="shared" si="14"/>
        <v>45047</v>
      </c>
      <c r="C25">
        <f t="shared" si="13"/>
        <v>5</v>
      </c>
      <c r="D25">
        <f t="shared" si="15"/>
        <v>31</v>
      </c>
      <c r="Q25" s="4">
        <f t="shared" si="5"/>
        <v>45108</v>
      </c>
      <c r="R25">
        <f t="shared" si="6"/>
        <v>7</v>
      </c>
      <c r="S25" s="149">
        <f t="shared" si="7"/>
        <v>0</v>
      </c>
      <c r="T25" s="149">
        <f t="shared" si="8"/>
        <v>0</v>
      </c>
      <c r="U25" s="149">
        <f t="shared" si="9"/>
        <v>0</v>
      </c>
      <c r="V25" s="149">
        <f t="shared" si="10"/>
        <v>0</v>
      </c>
      <c r="X25" s="4">
        <f t="shared" si="11"/>
        <v>45108</v>
      </c>
      <c r="Y25">
        <f t="shared" si="12"/>
        <v>7</v>
      </c>
      <c r="Z25" s="127">
        <f>HLOOKUP(Z$18,Data!$AC$4:$AI$16,ROW()-17,FALSE)*VLOOKUP($Y25,$C$21:$D$32,2,FALSE)*S25</f>
        <v>0</v>
      </c>
      <c r="AA25" s="127">
        <f>HLOOKUP(AA$18,Data!$AC$4:$AI$16,ROW()-17,FALSE)*VLOOKUP($Y25,$C$21:$D$32,2,FALSE)*T25</f>
        <v>0</v>
      </c>
      <c r="AB25" s="127">
        <f>HLOOKUP(AB$18,Data!$AC$4:$AI$16,ROW()-17,FALSE)*VLOOKUP($Y25,$C$21:$D$32,2,FALSE)*U25</f>
        <v>0</v>
      </c>
      <c r="AC25" s="127">
        <f>HLOOKUP(AC$18,Data!$AC$4:$AI$16,ROW()-17,FALSE)*VLOOKUP($Y25,$C$21:$D$32,2,FALSE)*V25</f>
        <v>0</v>
      </c>
      <c r="AE25" s="4">
        <v>43647</v>
      </c>
      <c r="AF25" s="127">
        <f>Z25+Data!K11</f>
        <v>613738.62020198128</v>
      </c>
      <c r="AG25" s="127">
        <f>AA25+Data!L11</f>
        <v>410773.96710144274</v>
      </c>
      <c r="AH25" s="127">
        <f>AB25+Data!M11</f>
        <v>369865.19670992997</v>
      </c>
      <c r="AI25" s="127">
        <f>AC25+Data!N11</f>
        <v>390067.21598664601</v>
      </c>
    </row>
    <row r="26" spans="1:35" x14ac:dyDescent="0.25">
      <c r="A26" s="4">
        <f t="shared" si="14"/>
        <v>45078</v>
      </c>
      <c r="C26">
        <f t="shared" si="13"/>
        <v>6</v>
      </c>
      <c r="D26">
        <f t="shared" si="15"/>
        <v>30</v>
      </c>
      <c r="Q26" s="4">
        <f t="shared" si="5"/>
        <v>45139</v>
      </c>
      <c r="R26">
        <f t="shared" si="6"/>
        <v>8</v>
      </c>
      <c r="S26" s="149">
        <f t="shared" si="7"/>
        <v>0</v>
      </c>
      <c r="T26" s="149">
        <f t="shared" si="8"/>
        <v>0</v>
      </c>
      <c r="U26" s="149">
        <f t="shared" si="9"/>
        <v>0</v>
      </c>
      <c r="V26" s="149">
        <f t="shared" si="10"/>
        <v>0</v>
      </c>
      <c r="X26" s="4">
        <f t="shared" si="11"/>
        <v>45139</v>
      </c>
      <c r="Y26">
        <f t="shared" si="12"/>
        <v>8</v>
      </c>
      <c r="Z26" s="127">
        <f>HLOOKUP(Z$18,Data!$AC$4:$AI$16,ROW()-17,FALSE)*VLOOKUP($Y26,$C$21:$D$32,2,FALSE)*S26</f>
        <v>0</v>
      </c>
      <c r="AA26" s="127">
        <f>HLOOKUP(AA$18,Data!$AC$4:$AI$16,ROW()-17,FALSE)*VLOOKUP($Y26,$C$21:$D$32,2,FALSE)*T26</f>
        <v>0</v>
      </c>
      <c r="AB26" s="127">
        <f>HLOOKUP(AB$18,Data!$AC$4:$AI$16,ROW()-17,FALSE)*VLOOKUP($Y26,$C$21:$D$32,2,FALSE)*U26</f>
        <v>0</v>
      </c>
      <c r="AC26" s="127">
        <f>HLOOKUP(AC$18,Data!$AC$4:$AI$16,ROW()-17,FALSE)*VLOOKUP($Y26,$C$21:$D$32,2,FALSE)*V26</f>
        <v>0</v>
      </c>
      <c r="AE26" s="4">
        <v>43678</v>
      </c>
      <c r="AF26" s="127">
        <f>Z26+Data!K12</f>
        <v>894155.47954184888</v>
      </c>
      <c r="AG26" s="127">
        <f>AA26+Data!L12</f>
        <v>580484.52132475015</v>
      </c>
      <c r="AH26" s="127">
        <f>AB26+Data!M12</f>
        <v>533835.29177110584</v>
      </c>
      <c r="AI26" s="127">
        <f>AC26+Data!N12</f>
        <v>593981.70736229513</v>
      </c>
    </row>
    <row r="27" spans="1:35" x14ac:dyDescent="0.25">
      <c r="A27" s="4">
        <f t="shared" si="14"/>
        <v>45108</v>
      </c>
      <c r="C27">
        <f t="shared" si="13"/>
        <v>7</v>
      </c>
      <c r="D27">
        <f t="shared" si="15"/>
        <v>31</v>
      </c>
      <c r="Q27" s="4">
        <f t="shared" si="5"/>
        <v>45170</v>
      </c>
      <c r="R27">
        <f t="shared" si="6"/>
        <v>9</v>
      </c>
      <c r="S27" s="149">
        <f t="shared" si="7"/>
        <v>0.4857748078705037</v>
      </c>
      <c r="T27" s="149">
        <f t="shared" si="8"/>
        <v>-0.36893001043100149</v>
      </c>
      <c r="U27" s="149">
        <f t="shared" si="9"/>
        <v>-0.53782200733849905</v>
      </c>
      <c r="V27" s="149">
        <f t="shared" si="10"/>
        <v>0.62252096851477978</v>
      </c>
      <c r="X27" s="4">
        <f t="shared" si="11"/>
        <v>45170</v>
      </c>
      <c r="Y27">
        <f t="shared" si="12"/>
        <v>9</v>
      </c>
      <c r="Z27" s="127">
        <f>HLOOKUP(Z$18,Data!$AC$4:$AI$16,ROW()-17,FALSE)*VLOOKUP($Y27,$C$21:$D$32,2,FALSE)*S27</f>
        <v>154039.19157573671</v>
      </c>
      <c r="AA27" s="127">
        <f>HLOOKUP(AA$18,Data!$AC$4:$AI$16,ROW()-17,FALSE)*VLOOKUP($Y27,$C$21:$D$32,2,FALSE)*T27</f>
        <v>-55726.878075602777</v>
      </c>
      <c r="AB27" s="127">
        <f>HLOOKUP(AB$18,Data!$AC$4:$AI$16,ROW()-17,FALSE)*VLOOKUP($Y27,$C$21:$D$32,2,FALSE)*U27</f>
        <v>-95936.689669041458</v>
      </c>
      <c r="AC27" s="127">
        <f>HLOOKUP(AC$18,Data!$AC$4:$AI$16,ROW()-17,FALSE)*VLOOKUP($Y27,$C$21:$D$32,2,FALSE)*V27</f>
        <v>107422.2183269104</v>
      </c>
      <c r="AE27" s="4">
        <v>43709</v>
      </c>
      <c r="AF27" s="127">
        <f>Z27+Data!K13</f>
        <v>1449699.8599838868</v>
      </c>
      <c r="AG27" s="127">
        <f>AA27+Data!L13</f>
        <v>767968.56022325309</v>
      </c>
      <c r="AH27" s="127">
        <f>AB27+Data!M13</f>
        <v>696476.01463194832</v>
      </c>
      <c r="AI27" s="127">
        <f>AC27+Data!N13</f>
        <v>1004912.4073189145</v>
      </c>
    </row>
    <row r="28" spans="1:35" x14ac:dyDescent="0.25">
      <c r="A28" s="4">
        <f t="shared" si="14"/>
        <v>45139</v>
      </c>
      <c r="C28">
        <f t="shared" si="13"/>
        <v>8</v>
      </c>
      <c r="D28">
        <f t="shared" si="15"/>
        <v>31</v>
      </c>
      <c r="Q28" s="4">
        <f t="shared" si="5"/>
        <v>45200</v>
      </c>
      <c r="R28">
        <f t="shared" si="6"/>
        <v>10</v>
      </c>
      <c r="S28" s="149">
        <f t="shared" si="7"/>
        <v>0.65913211073491951</v>
      </c>
      <c r="T28" s="149">
        <f t="shared" si="8"/>
        <v>1.0276265894861296</v>
      </c>
      <c r="U28" s="149">
        <f t="shared" si="9"/>
        <v>8.8974546374232535E-2</v>
      </c>
      <c r="V28" s="149">
        <f t="shared" si="10"/>
        <v>1.3128264392208802</v>
      </c>
      <c r="X28" s="4">
        <f t="shared" si="11"/>
        <v>45200</v>
      </c>
      <c r="Y28">
        <f t="shared" si="12"/>
        <v>10</v>
      </c>
      <c r="Z28" s="127">
        <f>HLOOKUP(Z$18,Data!$AC$4:$AI$16,ROW()-17,FALSE)*VLOOKUP($Y28,$C$21:$D$32,2,FALSE)*S28</f>
        <v>216897.30801898628</v>
      </c>
      <c r="AA28" s="127">
        <f>HLOOKUP(AA$18,Data!$AC$4:$AI$16,ROW()-17,FALSE)*VLOOKUP($Y28,$C$21:$D$32,2,FALSE)*T28</f>
        <v>161257.21967534244</v>
      </c>
      <c r="AB28" s="127">
        <f>HLOOKUP(AB$18,Data!$AC$4:$AI$16,ROW()-17,FALSE)*VLOOKUP($Y28,$C$21:$D$32,2,FALSE)*U28</f>
        <v>16513.408883418437</v>
      </c>
      <c r="AC28" s="127">
        <f>HLOOKUP(AC$18,Data!$AC$4:$AI$16,ROW()-17,FALSE)*VLOOKUP($Y28,$C$21:$D$32,2,FALSE)*V28</f>
        <v>235802.00805421916</v>
      </c>
      <c r="AE28" s="4">
        <v>43739</v>
      </c>
      <c r="AF28" s="127">
        <f>Z28+Data!K14</f>
        <v>2328760.7767386888</v>
      </c>
      <c r="AG28" s="127">
        <f>AA28+Data!L14</f>
        <v>1599119.4282614742</v>
      </c>
      <c r="AH28" s="127">
        <f>AB28+Data!M14</f>
        <v>1341166.6443418306</v>
      </c>
      <c r="AI28" s="127">
        <f>AC28+Data!N14</f>
        <v>1931949.0952899728</v>
      </c>
    </row>
    <row r="29" spans="1:35" x14ac:dyDescent="0.25">
      <c r="A29" s="4">
        <f t="shared" si="14"/>
        <v>45170</v>
      </c>
      <c r="C29">
        <f t="shared" si="13"/>
        <v>9</v>
      </c>
      <c r="D29">
        <f t="shared" si="15"/>
        <v>30</v>
      </c>
      <c r="Q29" s="4">
        <f t="shared" si="5"/>
        <v>45231</v>
      </c>
      <c r="R29">
        <f t="shared" si="6"/>
        <v>11</v>
      </c>
      <c r="S29" s="149">
        <f t="shared" si="7"/>
        <v>-0.40286018815022551</v>
      </c>
      <c r="T29" s="149">
        <f t="shared" si="8"/>
        <v>0.27515014076738864</v>
      </c>
      <c r="U29" s="149">
        <f t="shared" si="9"/>
        <v>-1.0186122914909288</v>
      </c>
      <c r="V29" s="149">
        <f t="shared" si="10"/>
        <v>0.56284113893261656</v>
      </c>
      <c r="X29" s="4">
        <f t="shared" si="11"/>
        <v>45231</v>
      </c>
      <c r="Y29">
        <f t="shared" si="12"/>
        <v>11</v>
      </c>
      <c r="Z29" s="127">
        <f>HLOOKUP(Z$18,Data!$AC$4:$AI$16,ROW()-17,FALSE)*VLOOKUP($Y29,$C$21:$D$32,2,FALSE)*S29</f>
        <v>-128677.57269706353</v>
      </c>
      <c r="AA29" s="127">
        <f>HLOOKUP(AA$18,Data!$AC$4:$AI$16,ROW()-17,FALSE)*VLOOKUP($Y29,$C$21:$D$32,2,FALSE)*T29</f>
        <v>41875.09992338888</v>
      </c>
      <c r="AB29" s="127">
        <f>HLOOKUP(AB$18,Data!$AC$4:$AI$16,ROW()-17,FALSE)*VLOOKUP($Y29,$C$21:$D$32,2,FALSE)*U29</f>
        <v>-184419.75537443266</v>
      </c>
      <c r="AC29" s="127">
        <f>HLOOKUP(AC$18,Data!$AC$4:$AI$16,ROW()-17,FALSE)*VLOOKUP($Y29,$C$21:$D$32,2,FALSE)*V29</f>
        <v>98592.882306826446</v>
      </c>
      <c r="AE29" s="4">
        <v>43770</v>
      </c>
      <c r="AF29" s="127">
        <f>Z29+Data!K15</f>
        <v>3318948.1209984892</v>
      </c>
      <c r="AG29" s="127">
        <f>AA29+Data!L15</f>
        <v>2159635.0310583869</v>
      </c>
      <c r="AH29" s="127">
        <f>AB29+Data!M15</f>
        <v>2007948.0341080856</v>
      </c>
      <c r="AI29" s="127">
        <f>AC29+Data!N15</f>
        <v>3102302.4679937577</v>
      </c>
    </row>
    <row r="30" spans="1:35" x14ac:dyDescent="0.25">
      <c r="A30" s="4">
        <f t="shared" si="14"/>
        <v>45200</v>
      </c>
      <c r="C30">
        <f t="shared" si="13"/>
        <v>10</v>
      </c>
      <c r="D30">
        <f t="shared" si="15"/>
        <v>31</v>
      </c>
      <c r="Q30" s="4">
        <f t="shared" si="5"/>
        <v>45261</v>
      </c>
      <c r="R30">
        <f t="shared" si="6"/>
        <v>12</v>
      </c>
      <c r="S30" s="149">
        <f t="shared" si="7"/>
        <v>2.4839109633333343</v>
      </c>
      <c r="T30" s="149">
        <f t="shared" si="8"/>
        <v>3.8542630877100557</v>
      </c>
      <c r="U30" s="149">
        <f t="shared" si="9"/>
        <v>2.8568876981778932</v>
      </c>
      <c r="V30" s="149">
        <f t="shared" si="10"/>
        <v>5.7277077875736468</v>
      </c>
      <c r="X30" s="4">
        <f t="shared" si="11"/>
        <v>45261</v>
      </c>
      <c r="Y30">
        <f t="shared" si="12"/>
        <v>12</v>
      </c>
      <c r="Z30" s="127">
        <f>HLOOKUP(Z$18,Data!$AC$4:$AI$16,ROW()-17,FALSE)*VLOOKUP($Y30,$C$21:$D$32,2,FALSE)*S30</f>
        <v>820833.21694313362</v>
      </c>
      <c r="AA30" s="127">
        <f>HLOOKUP(AA$18,Data!$AC$4:$AI$16,ROW()-17,FALSE)*VLOOKUP($Y30,$C$21:$D$32,2,FALSE)*T30</f>
        <v>607208.31536401762</v>
      </c>
      <c r="AB30" s="127">
        <f>HLOOKUP(AB$18,Data!$AC$4:$AI$16,ROW()-17,FALSE)*VLOOKUP($Y30,$C$21:$D$32,2,FALSE)*U30</f>
        <v>535809.28779326391</v>
      </c>
      <c r="AC30" s="127">
        <f>HLOOKUP(AC$18,Data!$AC$4:$AI$16,ROW()-17,FALSE)*VLOOKUP($Y30,$C$21:$D$32,2,FALSE)*V30</f>
        <v>1041738.3092805322</v>
      </c>
      <c r="AE30" s="4">
        <v>43800</v>
      </c>
      <c r="AF30" s="127">
        <f>Z30+Data!K16</f>
        <v>4740105.1462479951</v>
      </c>
      <c r="AG30" s="127">
        <f>AA30+Data!L16</f>
        <v>2975463.4818673944</v>
      </c>
      <c r="AH30" s="127">
        <f>AB30+Data!M16</f>
        <v>3394158.8415322327</v>
      </c>
      <c r="AI30" s="127">
        <f>AC30+Data!N16</f>
        <v>4410050.6597333252</v>
      </c>
    </row>
    <row r="31" spans="1:35" x14ac:dyDescent="0.25">
      <c r="A31" s="4">
        <f t="shared" si="14"/>
        <v>45231</v>
      </c>
      <c r="C31">
        <f t="shared" si="13"/>
        <v>11</v>
      </c>
      <c r="D31">
        <f t="shared" si="15"/>
        <v>30</v>
      </c>
    </row>
    <row r="32" spans="1:35" x14ac:dyDescent="0.25">
      <c r="A32" s="4">
        <f t="shared" si="14"/>
        <v>45261</v>
      </c>
      <c r="C32">
        <f t="shared" si="13"/>
        <v>12</v>
      </c>
      <c r="D32">
        <f t="shared" si="15"/>
        <v>31</v>
      </c>
    </row>
    <row r="33" spans="1:1" x14ac:dyDescent="0.25">
      <c r="A33" s="4">
        <f t="shared" si="14"/>
        <v>45292</v>
      </c>
    </row>
  </sheetData>
  <mergeCells count="20">
    <mergeCell ref="S2:V2"/>
    <mergeCell ref="Z2:AC2"/>
    <mergeCell ref="S17:V17"/>
    <mergeCell ref="Z17:AC17"/>
    <mergeCell ref="O2:O3"/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  <mergeCell ref="I2:I3"/>
    <mergeCell ref="J2:J3"/>
    <mergeCell ref="K2:K3"/>
    <mergeCell ref="M2:M3"/>
    <mergeCell ref="N2:N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DD0A2-6C19-4F77-A4F3-97B64844235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F5052-FB93-450D-8FCB-99B38987A7D2}">
  <sheetPr>
    <tabColor theme="9" tint="0.59999389629810485"/>
  </sheetPr>
  <dimension ref="A1:AN33"/>
  <sheetViews>
    <sheetView tabSelected="1" workbookViewId="0">
      <selection activeCell="G15" sqref="G15:G17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85546875" customWidth="1"/>
    <col min="8" max="9" width="10.5703125" bestFit="1" customWidth="1"/>
    <col min="10" max="10" width="3.4257812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9" width="11.28515625" bestFit="1" customWidth="1"/>
    <col min="31" max="31" width="9.7109375" bestFit="1" customWidth="1"/>
    <col min="32" max="32" width="11.5703125" bestFit="1" customWidth="1"/>
    <col min="33" max="35" width="10.5703125" bestFit="1" customWidth="1"/>
    <col min="36" max="36" width="4" bestFit="1" customWidth="1"/>
    <col min="38" max="38" width="11.5703125" bestFit="1" customWidth="1"/>
    <col min="39" max="39" width="11.28515625" bestFit="1" customWidth="1"/>
    <col min="40" max="40" width="11.5703125" bestFit="1" customWidth="1"/>
  </cols>
  <sheetData>
    <row r="1" spans="1:40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40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40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40" x14ac:dyDescent="0.25">
      <c r="A4" s="136" t="s">
        <v>72</v>
      </c>
      <c r="B4" s="137"/>
      <c r="C4">
        <v>0.56948084566747403</v>
      </c>
      <c r="E4" s="136" t="s">
        <v>72</v>
      </c>
      <c r="F4" s="137"/>
      <c r="G4">
        <v>0.57920674404008299</v>
      </c>
      <c r="I4" s="136" t="s">
        <v>72</v>
      </c>
      <c r="J4" s="137"/>
      <c r="K4">
        <v>0.437972115609991</v>
      </c>
      <c r="M4" s="136" t="s">
        <v>72</v>
      </c>
      <c r="N4" s="137"/>
      <c r="O4">
        <v>0.48230707320844901</v>
      </c>
      <c r="Q4" s="4">
        <f>Data!A1</f>
        <v>44927</v>
      </c>
      <c r="R4">
        <f>MONTH(Q4)</f>
        <v>1</v>
      </c>
      <c r="S4" s="148">
        <f>HLOOKUP(S$3,Normals!$N$17:$T$29,$R4+1,FALSE)/VLOOKUP($R4,$C$21:$D$32,2,FALSE)</f>
        <v>19.848387096774193</v>
      </c>
      <c r="T4" s="148">
        <f>HLOOKUP(T$3,Normals!$N$17:$T$29,$R4+1,FALSE)/VLOOKUP($R4,$C$21:$D$32,2,FALSE)</f>
        <v>17.251612903225805</v>
      </c>
      <c r="U4" s="148">
        <f>HLOOKUP(U$3,Normals!$N$17:$T$29,$R4+1,FALSE)/VLOOKUP($R4,$C$21:$D$32,2,FALSE)</f>
        <v>23.703225806451613</v>
      </c>
      <c r="V4" s="148">
        <f>HLOOKUP(V$3,Normals!$N$17:$T$29,$R4+1,FALSE)/VLOOKUP($R4,$C$21:$D$32,2,FALSE)</f>
        <v>28.248387096774195</v>
      </c>
      <c r="X4" s="4">
        <f>Q4</f>
        <v>44927</v>
      </c>
      <c r="Y4">
        <f>MONTH(X4)</f>
        <v>1</v>
      </c>
      <c r="Z4" s="148">
        <f>HLOOKUP(Z$3,Data!$AU$4:$BA$16,(ROW())-2,FALSE)/VLOOKUP($Y4,$C$21:$D$32,2,FALSE)</f>
        <v>17.64516129032258</v>
      </c>
      <c r="AA4" s="148">
        <f>HLOOKUP(AA$3,Data!$AU$4:$BA$16,ROW()-2,FALSE)/VLOOKUP($Y4,$C$21:$D$32,2,FALSE)</f>
        <v>14.080645161290322</v>
      </c>
      <c r="AB4" s="148">
        <f>HLOOKUP(AB$3,Data!$AU$4:$BA$16,ROW()-2,FALSE)/VLOOKUP($Y4,$C$21:$D$32,2,FALSE)</f>
        <v>22.822580645161292</v>
      </c>
      <c r="AC4" s="148">
        <f>HLOOKUP(AC$3,Data!$AU$4:$BA$16,ROW()-2,FALSE)/VLOOKUP($Y4,$C$21:$D$32,2,FALSE)</f>
        <v>26.93548387096774</v>
      </c>
      <c r="AE4" s="4">
        <f>X4</f>
        <v>44927</v>
      </c>
      <c r="AF4" s="127">
        <f>($C$4+($C6*$S4)+($C$5*AJ4))*HLOOKUP(Z$18,Data!$T$4:$Z$16,(ROW())-2,FALSE)*VLOOKUP($Y19,$C$21:$D$32,2,FALSE)</f>
        <v>9712474.5806183759</v>
      </c>
      <c r="AG4" s="127">
        <f>($G$4+($G6*$T4)+($G$5*AJ4))*HLOOKUP(AA$18,Data!$T$4:$Z$16,(ROW())-2,FALSE)*VLOOKUP($Y19,$C$21:$D$32,2,FALSE)</f>
        <v>4307127.237547731</v>
      </c>
      <c r="AH4" s="127">
        <f>($K$4+($K6*$U4)+($K$5*AJ4))*HLOOKUP(AB$18,Data!$T$4:$Z$16,(ROW())-2,FALSE)*VLOOKUP($Y19,$C$21:$D$32,2,FALSE)</f>
        <v>4506449.8979038876</v>
      </c>
      <c r="AI4" s="127">
        <f>($O$4+($O6*$V4)+($O$5*AJ4))*HLOOKUP(AC$18,Data!$T$4:$Z$16,(ROW())-2,FALSE)*VLOOKUP($Y19,$C$21:$D$32,2,FALSE)</f>
        <v>3413660.6475124029</v>
      </c>
      <c r="AJ4">
        <v>109</v>
      </c>
      <c r="AL4" s="127">
        <f>SUM(Data!B5:E5)</f>
        <v>20882716</v>
      </c>
      <c r="AM4" s="72">
        <f>AN4-AL4</f>
        <v>1056996.3635823987</v>
      </c>
      <c r="AN4" s="72">
        <f t="shared" ref="AN4:AN15" si="0">SUM(AF4:AI4)</f>
        <v>21939712.363582399</v>
      </c>
    </row>
    <row r="5" spans="1:40" x14ac:dyDescent="0.25">
      <c r="A5" s="136" t="s">
        <v>87</v>
      </c>
      <c r="B5" s="137"/>
      <c r="C5" s="137">
        <v>0</v>
      </c>
      <c r="E5" s="136" t="s">
        <v>87</v>
      </c>
      <c r="F5" s="137"/>
      <c r="G5" s="137">
        <v>0</v>
      </c>
      <c r="I5" s="136" t="s">
        <v>87</v>
      </c>
      <c r="J5" s="137"/>
      <c r="K5" s="137">
        <v>0</v>
      </c>
      <c r="M5" s="136" t="s">
        <v>87</v>
      </c>
      <c r="N5" s="137"/>
      <c r="O5">
        <v>-9.7927615025726806E-4</v>
      </c>
      <c r="Q5" s="4">
        <f>DATE(YEAR(Q4),MONTH(Q4)+1,1)</f>
        <v>44958</v>
      </c>
      <c r="R5">
        <f t="shared" ref="R5:R15" si="1">MONTH(Q5)</f>
        <v>2</v>
      </c>
      <c r="S5" s="148">
        <f>HLOOKUP(S$3,Normals!$N$17:$T$29,$R5+1,FALSE)/VLOOKUP($R5,$C$21:$D$32,2,FALSE)</f>
        <v>18.3</v>
      </c>
      <c r="T5" s="148">
        <f>HLOOKUP(T$3,Normals!$N$17:$T$29,$R5+1,FALSE)/VLOOKUP($R5,$C$21:$D$32,2,FALSE)</f>
        <v>16.399999999999999</v>
      </c>
      <c r="U5" s="148">
        <f>HLOOKUP(U$3,Normals!$N$17:$T$29,$R5+1,FALSE)/VLOOKUP($R5,$C$21:$D$32,2,FALSE)</f>
        <v>20.303571428571427</v>
      </c>
      <c r="V5" s="148">
        <f>HLOOKUP(V$3,Normals!$N$17:$T$29,$R5+1,FALSE)/VLOOKUP($R5,$C$21:$D$32,2,FALSE)</f>
        <v>23.349999999999998</v>
      </c>
      <c r="X5" s="4">
        <f t="shared" ref="X5:X15" si="2">Q5</f>
        <v>44958</v>
      </c>
      <c r="Y5">
        <f t="shared" ref="Y5:Y15" si="3">MONTH(X5)</f>
        <v>2</v>
      </c>
      <c r="Z5" s="148">
        <f>HLOOKUP(Z$3,Data!$AU$4:$BA$16,ROW()-2,FALSE)/VLOOKUP($Y5,$C$21:$D$32,2,FALSE)</f>
        <v>20.482142857142858</v>
      </c>
      <c r="AA5" s="148">
        <f>HLOOKUP(AA$3,Data!$AU$4:$BA$16,ROW()-2,FALSE)/VLOOKUP($Y5,$C$21:$D$32,2,FALSE)</f>
        <v>17.357142857142858</v>
      </c>
      <c r="AB5" s="148">
        <f>HLOOKUP(AB$3,Data!$AU$4:$BA$16,ROW()-2,FALSE)/VLOOKUP($Y5,$C$21:$D$32,2,FALSE)</f>
        <v>23.25</v>
      </c>
      <c r="AC5" s="148">
        <f>HLOOKUP(AC$3,Data!$AU$4:$BA$16,ROW()-2,FALSE)/VLOOKUP($Y5,$C$21:$D$32,2,FALSE)</f>
        <v>25.25</v>
      </c>
      <c r="AE5" s="4">
        <f t="shared" ref="AE5:AE15" si="4">X5</f>
        <v>44958</v>
      </c>
      <c r="AF5" s="127">
        <f>($C$4+($C7*$S5)+($C$5*AJ5))*HLOOKUP(Z$18,Data!$T$4:$Z$16,(ROW())-2,FALSE)*VLOOKUP($Y20,$C$21:$D$32,2,FALSE)</f>
        <v>7333111.6901171673</v>
      </c>
      <c r="AG5" s="127">
        <f>($G$4+($G7*$T5)+($G$5*AJ5))*HLOOKUP(AA$18,Data!$T$4:$Z$16,(ROW())-2,FALSE)*VLOOKUP($Y20,$C$21:$D$32,2,FALSE)</f>
        <v>3475729.2436648696</v>
      </c>
      <c r="AH5" s="127">
        <f>($K$4+($K7*$U5)+($K$5*AJ5))*HLOOKUP(AB$18,Data!$T$4:$Z$16,(ROW())-2,FALSE)*VLOOKUP($Y20,$C$21:$D$32,2,FALSE)</f>
        <v>3710316.8400772801</v>
      </c>
      <c r="AI5" s="127">
        <f>($O$4+($O7*$V5)+($O$5*AJ5))*HLOOKUP(AC$18,Data!$T$4:$Z$16,(ROW())-2,FALSE)*VLOOKUP($Y20,$C$21:$D$32,2,FALSE)</f>
        <v>2705607.1643771301</v>
      </c>
      <c r="AJ5">
        <v>110</v>
      </c>
      <c r="AL5" s="127">
        <f>SUM(Data!B6:E6)</f>
        <v>18193289</v>
      </c>
      <c r="AM5" s="72">
        <f t="shared" ref="AM5:AM15" si="5">AN5-AL5</f>
        <v>-968524.06176355109</v>
      </c>
      <c r="AN5" s="72">
        <f t="shared" si="0"/>
        <v>17224764.938236449</v>
      </c>
    </row>
    <row r="6" spans="1:40" x14ac:dyDescent="0.25">
      <c r="A6" s="136">
        <v>1</v>
      </c>
      <c r="B6" s="137"/>
      <c r="C6">
        <v>0.15246138633113401</v>
      </c>
      <c r="E6" s="136">
        <v>1</v>
      </c>
      <c r="F6" s="137"/>
      <c r="G6">
        <v>0.156484127869954</v>
      </c>
      <c r="I6" s="136">
        <v>1</v>
      </c>
      <c r="J6" s="137"/>
      <c r="K6">
        <v>0.116528141794455</v>
      </c>
      <c r="M6" s="136">
        <v>1</v>
      </c>
      <c r="N6" s="137"/>
      <c r="O6">
        <v>0.125564553463268</v>
      </c>
      <c r="Q6" s="4">
        <f t="shared" ref="Q6:Q15" si="6">DATE(YEAR(Q5),MONTH(Q5)+1,1)</f>
        <v>44986</v>
      </c>
      <c r="R6">
        <f t="shared" si="1"/>
        <v>3</v>
      </c>
      <c r="S6" s="148">
        <f>HLOOKUP(S$3,Normals!$N$17:$T$29,$R6+1,FALSE)/VLOOKUP($R6,$C$21:$D$32,2,FALSE)</f>
        <v>14.851612903225806</v>
      </c>
      <c r="T6" s="148">
        <f>HLOOKUP(T$3,Normals!$N$17:$T$29,$R6+1,FALSE)/VLOOKUP($R6,$C$21:$D$32,2,FALSE)</f>
        <v>14.258064516129032</v>
      </c>
      <c r="U6" s="148">
        <f>HLOOKUP(U$3,Normals!$N$17:$T$29,$R6+1,FALSE)/VLOOKUP($R6,$C$21:$D$32,2,FALSE)</f>
        <v>13.235483870967743</v>
      </c>
      <c r="V6" s="148">
        <f>HLOOKUP(V$3,Normals!$N$17:$T$29,$R6+1,FALSE)/VLOOKUP($R6,$C$21:$D$32,2,FALSE)</f>
        <v>16.603225806451615</v>
      </c>
      <c r="X6" s="4">
        <f t="shared" si="2"/>
        <v>44986</v>
      </c>
      <c r="Y6">
        <f t="shared" si="3"/>
        <v>3</v>
      </c>
      <c r="Z6" s="148">
        <f>HLOOKUP(Z$3,Data!$AU$4:$BA$16,ROW()-2,FALSE)/VLOOKUP($Y6,$C$21:$D$32,2,FALSE)</f>
        <v>16.258064516129032</v>
      </c>
      <c r="AA6" s="148">
        <f>HLOOKUP(AA$3,Data!$AU$4:$BA$16,ROW()-2,FALSE)/VLOOKUP($Y6,$C$21:$D$32,2,FALSE)</f>
        <v>15.419354838709678</v>
      </c>
      <c r="AB6" s="148">
        <f>HLOOKUP(AB$3,Data!$AU$4:$BA$16,ROW()-2,FALSE)/VLOOKUP($Y6,$C$21:$D$32,2,FALSE)</f>
        <v>17.387096774193548</v>
      </c>
      <c r="AC6" s="148">
        <f>HLOOKUP(AC$3,Data!$AU$4:$BA$16,ROW()-2,FALSE)/VLOOKUP($Y6,$C$21:$D$32,2,FALSE)</f>
        <v>20.129032258064516</v>
      </c>
      <c r="AE6" s="4">
        <f t="shared" si="4"/>
        <v>44986</v>
      </c>
      <c r="AF6" s="127">
        <f>($C$4+($C8*$S6)+($C$5*AJ6))*HLOOKUP(Z$18,Data!$T$4:$Z$16,(ROW())-2,FALSE)*VLOOKUP($Y21,$C$21:$D$32,2,FALSE)</f>
        <v>6645075.8678580606</v>
      </c>
      <c r="AG6" s="127">
        <f>($G$4+($G8*$T6)+($G$5*AJ6))*HLOOKUP(AA$18,Data!$T$4:$Z$16,(ROW())-2,FALSE)*VLOOKUP($Y21,$C$21:$D$32,2,FALSE)</f>
        <v>3150832.047569226</v>
      </c>
      <c r="AH6" s="127">
        <f>($K$4+($K8*$U6)+($K$5*AJ6))*HLOOKUP(AB$18,Data!$T$4:$Z$16,(ROW())-2,FALSE)*VLOOKUP($Y21,$C$21:$D$32,2,FALSE)</f>
        <v>2824375.8998842635</v>
      </c>
      <c r="AI6" s="127">
        <f>($O$4+($O8*$V6)+($O$5*AJ6))*HLOOKUP(AC$18,Data!$T$4:$Z$16,(ROW())-2,FALSE)*VLOOKUP($Y21,$C$21:$D$32,2,FALSE)</f>
        <v>2091786.2250233938</v>
      </c>
      <c r="AJ6">
        <v>111</v>
      </c>
      <c r="AL6" s="127">
        <f>SUM(Data!B7:E7)</f>
        <v>16544549</v>
      </c>
      <c r="AM6" s="72">
        <f t="shared" si="5"/>
        <v>-1832478.9596650563</v>
      </c>
      <c r="AN6" s="72">
        <f t="shared" si="0"/>
        <v>14712070.040334944</v>
      </c>
    </row>
    <row r="7" spans="1:40" x14ac:dyDescent="0.25">
      <c r="A7" s="136">
        <v>2</v>
      </c>
      <c r="B7" s="137"/>
      <c r="C7">
        <v>0.13305964241161899</v>
      </c>
      <c r="E7" s="136">
        <v>2</v>
      </c>
      <c r="F7" s="137"/>
      <c r="G7">
        <v>0.143173691030235</v>
      </c>
      <c r="I7" s="136">
        <v>2</v>
      </c>
      <c r="J7" s="137"/>
      <c r="K7">
        <v>0.122013598557644</v>
      </c>
      <c r="M7" s="136">
        <v>2</v>
      </c>
      <c r="N7" s="137"/>
      <c r="O7">
        <v>0.13143741323706501</v>
      </c>
      <c r="Q7" s="4">
        <f t="shared" si="6"/>
        <v>45017</v>
      </c>
      <c r="R7">
        <f t="shared" si="1"/>
        <v>4</v>
      </c>
      <c r="S7" s="148">
        <f>HLOOKUP(S$3,Normals!$N$17:$T$29,$R7+1,FALSE)/VLOOKUP($R7,$C$21:$D$32,2,FALSE)</f>
        <v>10.373333333333333</v>
      </c>
      <c r="T7" s="148">
        <f>HLOOKUP(T$3,Normals!$N$17:$T$29,$R7+1,FALSE)/VLOOKUP($R7,$C$21:$D$32,2,FALSE)</f>
        <v>11.31</v>
      </c>
      <c r="U7" s="148">
        <f>HLOOKUP(U$3,Normals!$N$17:$T$29,$R7+1,FALSE)/VLOOKUP($R7,$C$21:$D$32,2,FALSE)</f>
        <v>7.8633333333333333</v>
      </c>
      <c r="V7" s="148">
        <f>HLOOKUP(V$3,Normals!$N$17:$T$29,$R7+1,FALSE)/VLOOKUP($R7,$C$21:$D$32,2,FALSE)</f>
        <v>10.283333333333333</v>
      </c>
      <c r="X7" s="4">
        <f t="shared" si="2"/>
        <v>45017</v>
      </c>
      <c r="Y7">
        <f t="shared" si="3"/>
        <v>4</v>
      </c>
      <c r="Z7" s="148">
        <f>HLOOKUP(Z$3,Data!$AU$4:$BA$16,ROW()-2,FALSE)/VLOOKUP($Y7,$C$21:$D$32,2,FALSE)</f>
        <v>12.566666666666666</v>
      </c>
      <c r="AA7" s="148">
        <f>HLOOKUP(AA$3,Data!$AU$4:$BA$16,ROW()-2,FALSE)/VLOOKUP($Y7,$C$21:$D$32,2,FALSE)</f>
        <v>11.816666666666666</v>
      </c>
      <c r="AB7" s="148">
        <f>HLOOKUP(AB$3,Data!$AU$4:$BA$16,ROW()-2,FALSE)/VLOOKUP($Y7,$C$21:$D$32,2,FALSE)</f>
        <v>10.666666666666666</v>
      </c>
      <c r="AC7" s="148">
        <f>HLOOKUP(AC$3,Data!$AU$4:$BA$16,ROW()-2,FALSE)/VLOOKUP($Y7,$C$21:$D$32,2,FALSE)</f>
        <v>13.016666666666667</v>
      </c>
      <c r="AE7" s="4">
        <f t="shared" si="4"/>
        <v>45017</v>
      </c>
      <c r="AF7" s="127">
        <f>($C$4+($C9*$S7)+($C$5*AJ7))*HLOOKUP(Z$18,Data!$T$4:$Z$16,(ROW())-2,FALSE)*VLOOKUP($Y22,$C$21:$D$32,2,FALSE)</f>
        <v>4417838.9669808559</v>
      </c>
      <c r="AG7" s="127">
        <f>($G$4+($G9*$T7)+($G$5*AJ7))*HLOOKUP(AA$18,Data!$T$4:$Z$16,(ROW())-2,FALSE)*VLOOKUP($Y22,$C$21:$D$32,2,FALSE)</f>
        <v>2333846.803474816</v>
      </c>
      <c r="AH7" s="127">
        <f>($K$4+($K9*$U7)+($K$5*AJ7))*HLOOKUP(AB$18,Data!$T$4:$Z$16,(ROW())-2,FALSE)*VLOOKUP($Y22,$C$21:$D$32,2,FALSE)</f>
        <v>1557366.896026104</v>
      </c>
      <c r="AI7" s="127">
        <f>($O$4+($O9*$V7)+($O$5*AJ7))*HLOOKUP(AC$18,Data!$T$4:$Z$16,(ROW())-2,FALSE)*VLOOKUP($Y22,$C$21:$D$32,2,FALSE)</f>
        <v>1202370.9408989334</v>
      </c>
      <c r="AJ7">
        <v>112</v>
      </c>
      <c r="AL7" s="127">
        <f>SUM(Data!B8:E8)</f>
        <v>10113118</v>
      </c>
      <c r="AM7" s="72">
        <f t="shared" si="5"/>
        <v>-601694.39261929132</v>
      </c>
      <c r="AN7" s="72">
        <f t="shared" si="0"/>
        <v>9511423.6073807087</v>
      </c>
    </row>
    <row r="8" spans="1:40" x14ac:dyDescent="0.25">
      <c r="A8" s="136">
        <v>3</v>
      </c>
      <c r="B8" s="137"/>
      <c r="C8">
        <v>0.127246558095402</v>
      </c>
      <c r="E8" s="136">
        <v>3</v>
      </c>
      <c r="F8" s="137"/>
      <c r="G8">
        <v>0.12730178756751401</v>
      </c>
      <c r="I8" s="136">
        <v>3</v>
      </c>
      <c r="J8" s="137"/>
      <c r="K8">
        <v>0.11823560954243301</v>
      </c>
      <c r="M8" s="136">
        <v>3</v>
      </c>
      <c r="N8" s="137"/>
      <c r="O8">
        <v>0.12255066253536499</v>
      </c>
      <c r="Q8" s="4">
        <f t="shared" si="6"/>
        <v>45047</v>
      </c>
      <c r="R8">
        <f t="shared" si="1"/>
        <v>5</v>
      </c>
      <c r="S8" s="148">
        <f>HLOOKUP(S$3,Normals!$N$17:$T$29,$R8+1,FALSE)/VLOOKUP($R8,$C$21:$D$32,2,FALSE)</f>
        <v>4.967741935483871</v>
      </c>
      <c r="T8" s="148">
        <f>HLOOKUP(T$3,Normals!$N$17:$T$29,$R8+1,FALSE)/VLOOKUP($R8,$C$21:$D$32,2,FALSE)</f>
        <v>6.8967741935483877</v>
      </c>
      <c r="U8" s="148">
        <f>HLOOKUP(U$3,Normals!$N$17:$T$29,$R8+1,FALSE)/VLOOKUP($R8,$C$21:$D$32,2,FALSE)</f>
        <v>2.6838709677419357</v>
      </c>
      <c r="V8" s="148">
        <f>HLOOKUP(V$3,Normals!$N$17:$T$29,$R8+1,FALSE)/VLOOKUP($R8,$C$21:$D$32,2,FALSE)</f>
        <v>3.6387096774193548</v>
      </c>
      <c r="X8" s="4">
        <f t="shared" si="2"/>
        <v>45047</v>
      </c>
      <c r="Y8">
        <f t="shared" si="3"/>
        <v>5</v>
      </c>
      <c r="Z8" s="148">
        <f>HLOOKUP(Z$3,Data!$AU$4:$BA$16,ROW()-2,FALSE)/VLOOKUP($Y8,$C$21:$D$32,2,FALSE)</f>
        <v>2.6129032258064515</v>
      </c>
      <c r="AA8" s="148">
        <f>HLOOKUP(AA$3,Data!$AU$4:$BA$16,ROW()-2,FALSE)/VLOOKUP($Y8,$C$21:$D$32,2,FALSE)</f>
        <v>3.774193548387097</v>
      </c>
      <c r="AB8" s="148">
        <f>HLOOKUP(AB$3,Data!$AU$4:$BA$16,ROW()-2,FALSE)/VLOOKUP($Y8,$C$21:$D$32,2,FALSE)</f>
        <v>1.6129032258064515</v>
      </c>
      <c r="AC8" s="148">
        <f>HLOOKUP(AC$3,Data!$AU$4:$BA$16,ROW()-2,FALSE)/VLOOKUP($Y8,$C$21:$D$32,2,FALSE)</f>
        <v>1.064516129032258</v>
      </c>
      <c r="AE8" s="4">
        <f t="shared" si="4"/>
        <v>45047</v>
      </c>
      <c r="AF8" s="127">
        <f>($C$4+($C10*$S8)+($C$5*AJ8))*HLOOKUP(Z$18,Data!$T$4:$Z$16,(ROW())-2,FALSE)*VLOOKUP($Y23,$C$21:$D$32,2,FALSE)</f>
        <v>2913977.6560539892</v>
      </c>
      <c r="AG8" s="127">
        <f>($G$4+($G10*$T8)+($G$5*AJ8))*HLOOKUP(AA$18,Data!$T$4:$Z$16,(ROW())-2,FALSE)*VLOOKUP($Y23,$C$21:$D$32,2,FALSE)</f>
        <v>1498875.0499526435</v>
      </c>
      <c r="AH8" s="127">
        <f>($K$4+($K10*$U8)+($K$5*AJ8))*HLOOKUP(AB$18,Data!$T$4:$Z$16,(ROW())-2,FALSE)*VLOOKUP($Y23,$C$21:$D$32,2,FALSE)</f>
        <v>922375.96319102822</v>
      </c>
      <c r="AI8" s="127">
        <f>($O$4+($O10*$V8)+($O$5*AJ8))*HLOOKUP(AC$18,Data!$T$4:$Z$16,(ROW())-2,FALSE)*VLOOKUP($Y23,$C$21:$D$32,2,FALSE)</f>
        <v>687266.61792419571</v>
      </c>
      <c r="AJ8">
        <v>113</v>
      </c>
      <c r="AL8" s="127">
        <f>SUM(Data!B9:E9)</f>
        <v>4851582</v>
      </c>
      <c r="AM8" s="72">
        <f t="shared" si="5"/>
        <v>1170913.2871218575</v>
      </c>
      <c r="AN8" s="72">
        <f t="shared" si="0"/>
        <v>6022495.2871218575</v>
      </c>
    </row>
    <row r="9" spans="1:40" x14ac:dyDescent="0.25">
      <c r="A9" s="136">
        <v>4</v>
      </c>
      <c r="B9" s="137"/>
      <c r="C9">
        <v>0.107929248235082</v>
      </c>
      <c r="E9" s="136">
        <v>4</v>
      </c>
      <c r="F9" s="137"/>
      <c r="G9">
        <v>0.11062176275199399</v>
      </c>
      <c r="I9" s="136">
        <v>4</v>
      </c>
      <c r="J9" s="137"/>
      <c r="K9">
        <v>8.9329759312334306E-2</v>
      </c>
      <c r="M9" s="136">
        <v>4</v>
      </c>
      <c r="N9" s="137"/>
      <c r="O9">
        <v>0.103153550183839</v>
      </c>
      <c r="Q9" s="4">
        <f t="shared" si="6"/>
        <v>45078</v>
      </c>
      <c r="R9">
        <f t="shared" si="1"/>
        <v>6</v>
      </c>
      <c r="S9" s="148">
        <f>HLOOKUP(S$3,Normals!$N$17:$T$29,$R9+1,FALSE)/VLOOKUP($R9,$C$21:$D$32,2,FALSE)</f>
        <v>1.6533333333333333</v>
      </c>
      <c r="T9" s="148">
        <f>HLOOKUP(T$3,Normals!$N$17:$T$29,$R9+1,FALSE)/VLOOKUP($R9,$C$21:$D$32,2,FALSE)</f>
        <v>3.3166666666666669</v>
      </c>
      <c r="U9" s="148">
        <f>HLOOKUP(U$3,Normals!$N$17:$T$29,$R9+1,FALSE)/VLOOKUP($R9,$C$21:$D$32,2,FALSE)</f>
        <v>0.45</v>
      </c>
      <c r="V9" s="148">
        <f>HLOOKUP(V$3,Normals!$N$17:$T$29,$R9+1,FALSE)/VLOOKUP($R9,$C$21:$D$32,2,FALSE)</f>
        <v>0.87</v>
      </c>
      <c r="X9" s="4">
        <f t="shared" si="2"/>
        <v>45078</v>
      </c>
      <c r="Y9">
        <f t="shared" si="3"/>
        <v>6</v>
      </c>
      <c r="Z9" s="148">
        <f>HLOOKUP(Z$3,Data!$AU$4:$BA$16,ROW()-2,FALSE)/VLOOKUP($Y9,$C$21:$D$32,2,FALSE)</f>
        <v>1.6833333333333333</v>
      </c>
      <c r="AA9" s="148">
        <f>HLOOKUP(AA$3,Data!$AU$4:$BA$16,ROW()-2,FALSE)/VLOOKUP($Y9,$C$21:$D$32,2,FALSE)</f>
        <v>2.0166666666666666</v>
      </c>
      <c r="AB9" s="148">
        <f>HLOOKUP(AB$3,Data!$AU$4:$BA$16,ROW()-2,FALSE)/VLOOKUP($Y9,$C$21:$D$32,2,FALSE)</f>
        <v>0.26666666666666666</v>
      </c>
      <c r="AC9" s="148">
        <f>HLOOKUP(AC$3,Data!$AU$4:$BA$16,ROW()-2,FALSE)/VLOOKUP($Y9,$C$21:$D$32,2,FALSE)</f>
        <v>0.51666666666666672</v>
      </c>
      <c r="AE9" s="4">
        <f t="shared" si="4"/>
        <v>45078</v>
      </c>
      <c r="AF9" s="127">
        <f>($C$4+($C11*$S9)+($C$5*AJ9))*HLOOKUP(Z$18,Data!$T$4:$Z$16,(ROW())-2,FALSE)*VLOOKUP($Y24,$C$21:$D$32,2,FALSE)</f>
        <v>1487882.6054754094</v>
      </c>
      <c r="AG9" s="127">
        <f>($G$4+($G11*$T9)+($G$5*AJ9))*HLOOKUP(AA$18,Data!$T$4:$Z$16,(ROW())-2,FALSE)*VLOOKUP($Y24,$C$21:$D$32,2,FALSE)</f>
        <v>739340.0325648447</v>
      </c>
      <c r="AH9" s="127">
        <f>($K$4+($K11*$U9)+($K$5*AJ9))*HLOOKUP(AB$18,Data!$T$4:$Z$16,(ROW())-2,FALSE)*VLOOKUP($Y24,$C$21:$D$32,2,FALSE)</f>
        <v>597818.79864416935</v>
      </c>
      <c r="AI9" s="127">
        <f>($O$4+($O11*$V9)+($O$5*AJ9))*HLOOKUP(AC$18,Data!$T$4:$Z$16,(ROW())-2,FALSE)*VLOOKUP($Y24,$C$21:$D$32,2,FALSE)</f>
        <v>308282.19303628366</v>
      </c>
      <c r="AJ9">
        <v>114</v>
      </c>
      <c r="AL9" s="127">
        <f>SUM(Data!B10:E10)</f>
        <v>3646921</v>
      </c>
      <c r="AM9" s="72">
        <f t="shared" si="5"/>
        <v>-513597.37027929304</v>
      </c>
      <c r="AN9" s="72">
        <f t="shared" si="0"/>
        <v>3133323.629720707</v>
      </c>
    </row>
    <row r="10" spans="1:40" x14ac:dyDescent="0.25">
      <c r="A10" s="136">
        <v>5</v>
      </c>
      <c r="B10" s="137"/>
      <c r="C10">
        <v>0.10257061430770401</v>
      </c>
      <c r="E10" s="136">
        <v>5</v>
      </c>
      <c r="F10" s="137"/>
      <c r="G10">
        <v>8.0888645556282404E-2</v>
      </c>
      <c r="I10" s="136">
        <v>5</v>
      </c>
      <c r="J10" s="137"/>
      <c r="K10">
        <v>8.0627867536989001E-2</v>
      </c>
      <c r="M10" s="136">
        <v>5</v>
      </c>
      <c r="N10" s="137"/>
      <c r="O10">
        <v>0.117280101413166</v>
      </c>
      <c r="Q10" s="4">
        <f t="shared" si="6"/>
        <v>45108</v>
      </c>
      <c r="R10">
        <f t="shared" si="1"/>
        <v>7</v>
      </c>
      <c r="S10" s="148">
        <f>HLOOKUP(S$3,Normals!$N$17:$T$29,$R10+1,FALSE)/VLOOKUP($R10,$C$21:$D$32,2,FALSE)</f>
        <v>0.23225806451612904</v>
      </c>
      <c r="T10" s="148">
        <f>HLOOKUP(T$3,Normals!$N$17:$T$29,$R10+1,FALSE)/VLOOKUP($R10,$C$21:$D$32,2,FALSE)</f>
        <v>1.0258064516129033</v>
      </c>
      <c r="U10" s="148">
        <f>HLOOKUP(U$3,Normals!$N$17:$T$29,$R10+1,FALSE)/VLOOKUP($R10,$C$21:$D$32,2,FALSE)</f>
        <v>9.6774193548387101E-3</v>
      </c>
      <c r="V10" s="148">
        <f>HLOOKUP(V$3,Normals!$N$17:$T$29,$R10+1,FALSE)/VLOOKUP($R10,$C$21:$D$32,2,FALSE)</f>
        <v>4.8387096774193547E-2</v>
      </c>
      <c r="X10" s="4">
        <f t="shared" si="2"/>
        <v>45108</v>
      </c>
      <c r="Y10">
        <f t="shared" si="3"/>
        <v>7</v>
      </c>
      <c r="Z10" s="148">
        <f>HLOOKUP(Z$3,Data!$AU$4:$BA$16,ROW()-2,FALSE)/VLOOKUP($Y10,$C$21:$D$32,2,FALSE)</f>
        <v>0</v>
      </c>
      <c r="AA10" s="148">
        <f>HLOOKUP(AA$3,Data!$AU$4:$BA$16,ROW()-2,FALSE)/VLOOKUP($Y10,$C$21:$D$32,2,FALSE)</f>
        <v>4.8387096774193547E-2</v>
      </c>
      <c r="AB10" s="148">
        <f>HLOOKUP(AB$3,Data!$AU$4:$BA$16,ROW()-2,FALSE)/VLOOKUP($Y10,$C$21:$D$32,2,FALSE)</f>
        <v>0</v>
      </c>
      <c r="AC10" s="148">
        <f>HLOOKUP(AC$3,Data!$AU$4:$BA$16,ROW()-2,FALSE)/VLOOKUP($Y10,$C$21:$D$32,2,FALSE)</f>
        <v>0</v>
      </c>
      <c r="AE10" s="4">
        <f t="shared" si="4"/>
        <v>45108</v>
      </c>
      <c r="AF10" s="127">
        <f>($C$4+($C12*$S10)+($C$5*AJ10))*HLOOKUP(Z$18,Data!$T$4:$Z$16,(ROW())-2,FALSE)*VLOOKUP($Y25,$C$21:$D$32,2,FALSE)</f>
        <v>1536242.9188894914</v>
      </c>
      <c r="AG10" s="127">
        <f>($G$4+($G12*$T10)+($G$5*AJ10))*HLOOKUP(AA$18,Data!$T$4:$Z$16,(ROW())-2,FALSE)*VLOOKUP($Y25,$C$21:$D$32,2,FALSE)</f>
        <v>764325.85308924585</v>
      </c>
      <c r="AH10" s="127">
        <f>($K$4+($K12*$U10)+($K$5*AJ10))*HLOOKUP(AB$18,Data!$T$4:$Z$16,(ROW())-2,FALSE)*VLOOKUP($Y25,$C$21:$D$32,2,FALSE)</f>
        <v>617759.66906789225</v>
      </c>
      <c r="AI10" s="127">
        <f>($O$4+($O12*$V10)+($O$5*AJ10))*HLOOKUP(AC$18,Data!$T$4:$Z$16,(ROW())-2,FALSE)*VLOOKUP($Y25,$C$21:$D$32,2,FALSE)</f>
        <v>316902.97509801271</v>
      </c>
      <c r="AJ10">
        <v>115</v>
      </c>
      <c r="AL10" s="127">
        <f>SUM(Data!B11:E11)</f>
        <v>1845153</v>
      </c>
      <c r="AM10" s="72">
        <f t="shared" si="5"/>
        <v>1390078.416144642</v>
      </c>
      <c r="AN10" s="72">
        <f t="shared" si="0"/>
        <v>3235231.416144642</v>
      </c>
    </row>
    <row r="11" spans="1:40" x14ac:dyDescent="0.25">
      <c r="A11" s="136">
        <v>6</v>
      </c>
      <c r="B11" s="137"/>
      <c r="C11">
        <v>0</v>
      </c>
      <c r="E11" s="136">
        <v>6</v>
      </c>
      <c r="F11" s="137"/>
      <c r="G11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6"/>
        <v>45139</v>
      </c>
      <c r="R11">
        <f t="shared" si="1"/>
        <v>8</v>
      </c>
      <c r="S11" s="148">
        <f>HLOOKUP(S$3,Normals!$N$17:$T$29,$R11+1,FALSE)/VLOOKUP($R11,$C$21:$D$32,2,FALSE)</f>
        <v>0.22903225806451613</v>
      </c>
      <c r="T11" s="148">
        <f>HLOOKUP(T$3,Normals!$N$17:$T$29,$R11+1,FALSE)/VLOOKUP($R11,$C$21:$D$32,2,FALSE)</f>
        <v>0.72903225806451621</v>
      </c>
      <c r="U11" s="148">
        <f>HLOOKUP(U$3,Normals!$N$17:$T$29,$R11+1,FALSE)/VLOOKUP($R11,$C$21:$D$32,2,FALSE)</f>
        <v>2.2580645161290321E-2</v>
      </c>
      <c r="V11" s="148">
        <f>HLOOKUP(V$3,Normals!$N$17:$T$29,$R11+1,FALSE)/VLOOKUP($R11,$C$21:$D$32,2,FALSE)</f>
        <v>0.1</v>
      </c>
      <c r="X11" s="4">
        <f t="shared" si="2"/>
        <v>45139</v>
      </c>
      <c r="Y11">
        <f t="shared" si="3"/>
        <v>8</v>
      </c>
      <c r="Z11" s="148">
        <f>HLOOKUP(Z$3,Data!$AU$4:$BA$16,ROW()-2,FALSE)/VLOOKUP($Y11,$C$21:$D$32,2,FALSE)</f>
        <v>0</v>
      </c>
      <c r="AA11" s="148">
        <f>HLOOKUP(AA$3,Data!$AU$4:$BA$16,ROW()-2,FALSE)/VLOOKUP($Y11,$C$21:$D$32,2,FALSE)</f>
        <v>0</v>
      </c>
      <c r="AB11" s="148">
        <f>HLOOKUP(AB$3,Data!$AU$4:$BA$16,ROW()-2,FALSE)/VLOOKUP($Y11,$C$21:$D$32,2,FALSE)</f>
        <v>0</v>
      </c>
      <c r="AC11" s="148">
        <f>HLOOKUP(AC$3,Data!$AU$4:$BA$16,ROW()-2,FALSE)/VLOOKUP($Y11,$C$21:$D$32,2,FALSE)</f>
        <v>0</v>
      </c>
      <c r="AE11" s="4">
        <f t="shared" si="4"/>
        <v>45139</v>
      </c>
      <c r="AF11" s="127">
        <f>($C$4+($C13*$S11)+($C$5*AJ11))*HLOOKUP(Z$18,Data!$T$4:$Z$16,(ROW())-2,FALSE)*VLOOKUP($Y26,$C$21:$D$32,2,FALSE)</f>
        <v>1535589.7243595107</v>
      </c>
      <c r="AG11" s="127">
        <f>($G$4+($G13*$T11)+($G$5*AJ11))*HLOOKUP(AA$18,Data!$T$4:$Z$16,(ROW())-2,FALSE)*VLOOKUP($Y26,$C$21:$D$32,2,FALSE)</f>
        <v>764595.18422522442</v>
      </c>
      <c r="AH11" s="127">
        <f>($K$4+($K13*$U11)+($K$5*AJ11))*HLOOKUP(AB$18,Data!$T$4:$Z$16,(ROW())-2,FALSE)*VLOOKUP($Y26,$C$21:$D$32,2,FALSE)</f>
        <v>617813.97761022788</v>
      </c>
      <c r="AI11" s="127">
        <f>($O$4+($O13*$V11)+($O$5*AJ11))*HLOOKUP(AC$18,Data!$T$4:$Z$16,(ROW())-2,FALSE)*VLOOKUP($Y26,$C$21:$D$32,2,FALSE)</f>
        <v>314829.08326951956</v>
      </c>
      <c r="AJ11">
        <v>116</v>
      </c>
      <c r="AL11" s="127">
        <f>SUM(Data!B12:E12)</f>
        <v>2530851</v>
      </c>
      <c r="AM11" s="72">
        <f t="shared" si="5"/>
        <v>701976.96946448274</v>
      </c>
      <c r="AN11" s="72">
        <f t="shared" si="0"/>
        <v>3232827.9694644827</v>
      </c>
    </row>
    <row r="12" spans="1:40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6"/>
        <v>45170</v>
      </c>
      <c r="R12">
        <f t="shared" si="1"/>
        <v>9</v>
      </c>
      <c r="S12" s="148">
        <f>HLOOKUP(S$3,Normals!$N$17:$T$29,$R12+1,FALSE)/VLOOKUP($R12,$C$21:$D$32,2,FALSE)</f>
        <v>2.4333333333333331</v>
      </c>
      <c r="T12" s="148">
        <f>HLOOKUP(T$3,Normals!$N$17:$T$29,$R12+1,FALSE)/VLOOKUP($R12,$C$21:$D$32,2,FALSE)</f>
        <v>2.1366666666666663</v>
      </c>
      <c r="U12" s="148">
        <f>HLOOKUP(U$3,Normals!$N$17:$T$29,$R12+1,FALSE)/VLOOKUP($R12,$C$21:$D$32,2,FALSE)</f>
        <v>0.67333333333333334</v>
      </c>
      <c r="V12" s="148">
        <f>HLOOKUP(V$3,Normals!$N$17:$T$29,$R12+1,FALSE)/VLOOKUP($R12,$C$21:$D$32,2,FALSE)</f>
        <v>1.8133333333333332</v>
      </c>
      <c r="X12" s="4">
        <f t="shared" si="2"/>
        <v>45170</v>
      </c>
      <c r="Y12">
        <f t="shared" si="3"/>
        <v>9</v>
      </c>
      <c r="Z12" s="148">
        <f>HLOOKUP(Z$3,Data!$AU$4:$BA$16,ROW()-2,FALSE)/VLOOKUP($Y12,$C$21:$D$32,2,FALSE)</f>
        <v>2.0499999999999998</v>
      </c>
      <c r="AA12" s="148">
        <f>HLOOKUP(AA$3,Data!$AU$4:$BA$16,ROW()-2,FALSE)/VLOOKUP($Y12,$C$21:$D$32,2,FALSE)</f>
        <v>2.1666666666666665</v>
      </c>
      <c r="AB12" s="148">
        <f>HLOOKUP(AB$3,Data!$AU$4:$BA$16,ROW()-2,FALSE)/VLOOKUP($Y12,$C$21:$D$32,2,FALSE)</f>
        <v>1.4333333333333333</v>
      </c>
      <c r="AC12" s="148">
        <f>HLOOKUP(AC$3,Data!$AU$4:$BA$16,ROW()-2,FALSE)/VLOOKUP($Y12,$C$21:$D$32,2,FALSE)</f>
        <v>1.7666666666666666</v>
      </c>
      <c r="AE12" s="4">
        <f t="shared" si="4"/>
        <v>45170</v>
      </c>
      <c r="AF12" s="127">
        <f>($C$4+($C14*$S12)+($C$5*AJ12))*HLOOKUP(Z$18,Data!$T$4:$Z$16,(ROW())-2,FALSE)*VLOOKUP($Y27,$C$21:$D$32,2,FALSE)</f>
        <v>2055699.4075054356</v>
      </c>
      <c r="AG12" s="127">
        <f>($G$4+($G14*$T12)+($G$5*AJ12))*HLOOKUP(AA$18,Data!$T$4:$Z$16,(ROW())-2,FALSE)*VLOOKUP($Y27,$C$21:$D$32,2,FALSE)</f>
        <v>741564.18646195868</v>
      </c>
      <c r="AH12" s="127">
        <f>($K$4+($K14*$U12)+($K$5*AJ12))*HLOOKUP(AB$18,Data!$T$4:$Z$16,(ROW())-2,FALSE)*VLOOKUP($Y27,$C$21:$D$32,2,FALSE)</f>
        <v>599106.43666406278</v>
      </c>
      <c r="AI12" s="127">
        <f>($O$4+($O14*$V12)+($O$5*AJ12))*HLOOKUP(AC$18,Data!$T$4:$Z$16,(ROW())-2,FALSE)*VLOOKUP($Y27,$C$21:$D$32,2,FALSE)</f>
        <v>303720.69553356199</v>
      </c>
      <c r="AJ12">
        <v>117</v>
      </c>
      <c r="AL12" s="127">
        <f>SUM(Data!B13:E13)</f>
        <v>3984080</v>
      </c>
      <c r="AM12" s="72">
        <f t="shared" si="5"/>
        <v>-283989.27383498056</v>
      </c>
      <c r="AN12" s="72">
        <f t="shared" si="0"/>
        <v>3700090.7261650194</v>
      </c>
    </row>
    <row r="13" spans="1:40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6"/>
        <v>45200</v>
      </c>
      <c r="R13">
        <f t="shared" si="1"/>
        <v>10</v>
      </c>
      <c r="S13" s="148">
        <f>HLOOKUP(S$3,Normals!$N$17:$T$29,$R13+1,FALSE)/VLOOKUP($R13,$C$21:$D$32,2,FALSE)</f>
        <v>9.0129032258064505</v>
      </c>
      <c r="T13" s="148">
        <f>HLOOKUP(T$3,Normals!$N$17:$T$29,$R13+1,FALSE)/VLOOKUP($R13,$C$21:$D$32,2,FALSE)</f>
        <v>7.6</v>
      </c>
      <c r="U13" s="148">
        <f>HLOOKUP(U$3,Normals!$N$17:$T$29,$R13+1,FALSE)/VLOOKUP($R13,$C$21:$D$32,2,FALSE)</f>
        <v>7.1548387096774198</v>
      </c>
      <c r="V13" s="148">
        <f>HLOOKUP(V$3,Normals!$N$17:$T$29,$R13+1,FALSE)/VLOOKUP($R13,$C$21:$D$32,2,FALSE)</f>
        <v>10.416129032258064</v>
      </c>
      <c r="X13" s="4">
        <f t="shared" si="2"/>
        <v>45200</v>
      </c>
      <c r="Y13">
        <f t="shared" si="3"/>
        <v>10</v>
      </c>
      <c r="Z13" s="148">
        <f>HLOOKUP(Z$3,Data!$AU$4:$BA$16,ROW()-2,FALSE)/VLOOKUP($Y13,$C$21:$D$32,2,FALSE)</f>
        <v>8.7903225806451619</v>
      </c>
      <c r="AA13" s="148">
        <f>HLOOKUP(AA$3,Data!$AU$4:$BA$16,ROW()-2,FALSE)/VLOOKUP($Y13,$C$21:$D$32,2,FALSE)</f>
        <v>6.4516129032258061</v>
      </c>
      <c r="AB13" s="148">
        <f>HLOOKUP(AB$3,Data!$AU$4:$BA$16,ROW()-2,FALSE)/VLOOKUP($Y13,$C$21:$D$32,2,FALSE)</f>
        <v>7.241935483870968</v>
      </c>
      <c r="AC13" s="148">
        <f>HLOOKUP(AC$3,Data!$AU$4:$BA$16,ROW()-2,FALSE)/VLOOKUP($Y13,$C$21:$D$32,2,FALSE)</f>
        <v>9.1451612903225801</v>
      </c>
      <c r="AE13" s="4">
        <f t="shared" si="4"/>
        <v>45200</v>
      </c>
      <c r="AF13" s="127">
        <f>($C$4+($C15*$S13)+($C$5*AJ13))*HLOOKUP(Z$18,Data!$T$4:$Z$16,(ROW())-2,FALSE)*VLOOKUP($Y28,$C$21:$D$32,2,FALSE)</f>
        <v>4533800.3344457559</v>
      </c>
      <c r="AG13" s="127">
        <f>($G$4+($G15*$T13)+($G$5*AJ13))*HLOOKUP(AA$18,Data!$T$4:$Z$16,(ROW())-2,FALSE)*VLOOKUP($Y28,$C$21:$D$32,2,FALSE)</f>
        <v>2234655.9966360168</v>
      </c>
      <c r="AH13" s="127">
        <f>($K$4+($K15*$U13)+($K$5*AJ13))*HLOOKUP(AB$18,Data!$T$4:$Z$16,(ROW())-2,FALSE)*VLOOKUP($Y28,$C$21:$D$32,2,FALSE)</f>
        <v>1353450.0330426516</v>
      </c>
      <c r="AI13" s="127">
        <f>($O$4+($O15*$V13)+($O$5*AJ13))*HLOOKUP(AC$18,Data!$T$4:$Z$16,(ROW())-2,FALSE)*VLOOKUP($Y28,$C$21:$D$32,2,FALSE)</f>
        <v>923957.95302977017</v>
      </c>
      <c r="AJ13">
        <v>118</v>
      </c>
      <c r="AL13" s="127">
        <f>SUM(Data!B14:E14)</f>
        <v>8301482</v>
      </c>
      <c r="AM13" s="72">
        <f t="shared" si="5"/>
        <v>744382.3171541933</v>
      </c>
      <c r="AN13" s="72">
        <f t="shared" si="0"/>
        <v>9045864.3171541933</v>
      </c>
    </row>
    <row r="14" spans="1:40" x14ac:dyDescent="0.25">
      <c r="A14" s="136">
        <v>9</v>
      </c>
      <c r="B14" s="137"/>
      <c r="C14">
        <v>8.9484374395605207E-2</v>
      </c>
      <c r="E14" s="136">
        <v>9</v>
      </c>
      <c r="F14" s="137"/>
      <c r="G14">
        <v>0</v>
      </c>
      <c r="I14" s="136">
        <v>9</v>
      </c>
      <c r="J14" s="137"/>
      <c r="K14" s="137">
        <v>0</v>
      </c>
      <c r="M14" s="136">
        <v>9</v>
      </c>
      <c r="N14" s="137"/>
      <c r="O14" s="137">
        <v>0</v>
      </c>
      <c r="Q14" s="4">
        <f t="shared" si="6"/>
        <v>45231</v>
      </c>
      <c r="R14">
        <f t="shared" si="1"/>
        <v>11</v>
      </c>
      <c r="S14" s="148">
        <f>HLOOKUP(S$3,Normals!$N$17:$T$29,$R14+1,FALSE)/VLOOKUP($R14,$C$21:$D$32,2,FALSE)</f>
        <v>15.55</v>
      </c>
      <c r="T14" s="148">
        <f>HLOOKUP(T$3,Normals!$N$17:$T$29,$R14+1,FALSE)/VLOOKUP($R14,$C$21:$D$32,2,FALSE)</f>
        <v>14.05</v>
      </c>
      <c r="U14" s="148">
        <f>HLOOKUP(U$3,Normals!$N$17:$T$29,$R14+1,FALSE)/VLOOKUP($R14,$C$21:$D$32,2,FALSE)</f>
        <v>17.636666666666667</v>
      </c>
      <c r="V14" s="148">
        <f>HLOOKUP(V$3,Normals!$N$17:$T$29,$R14+1,FALSE)/VLOOKUP($R14,$C$21:$D$32,2,FALSE)</f>
        <v>21.95</v>
      </c>
      <c r="X14" s="4">
        <f t="shared" si="2"/>
        <v>45231</v>
      </c>
      <c r="Y14">
        <f t="shared" si="3"/>
        <v>11</v>
      </c>
      <c r="Z14" s="148">
        <f>HLOOKUP(Z$3,Data!$AU$4:$BA$16,ROW()-2,FALSE)/VLOOKUP($Y14,$C$21:$D$32,2,FALSE)</f>
        <v>17.55</v>
      </c>
      <c r="AA14" s="148">
        <f>HLOOKUP(AA$3,Data!$AU$4:$BA$16,ROW()-2,FALSE)/VLOOKUP($Y14,$C$21:$D$32,2,FALSE)</f>
        <v>15.066666666666666</v>
      </c>
      <c r="AB14" s="148">
        <f>HLOOKUP(AB$3,Data!$AU$4:$BA$16,ROW()-2,FALSE)/VLOOKUP($Y14,$C$21:$D$32,2,FALSE)</f>
        <v>20.366666666666667</v>
      </c>
      <c r="AC14" s="148">
        <f>HLOOKUP(AC$3,Data!$AU$4:$BA$16,ROW()-2,FALSE)/VLOOKUP($Y14,$C$21:$D$32,2,FALSE)</f>
        <v>21.65</v>
      </c>
      <c r="AE14" s="4">
        <f t="shared" si="4"/>
        <v>45231</v>
      </c>
      <c r="AF14" s="127">
        <f>($C$4+($C16*$S14)+($C$5*AJ14))*HLOOKUP(Z$18,Data!$T$4:$Z$16,(ROW())-2,FALSE)*VLOOKUP($Y29,$C$21:$D$32,2,FALSE)</f>
        <v>8222979.5876247315</v>
      </c>
      <c r="AG14" s="127">
        <f>($G$4+($G16*$T14)+($G$5*AJ14))*HLOOKUP(AA$18,Data!$T$4:$Z$16,(ROW())-2,FALSE)*VLOOKUP($Y29,$C$21:$D$32,2,FALSE)</f>
        <v>3936611.4662259705</v>
      </c>
      <c r="AH14" s="127">
        <f>($K$4+($K16*$U14)+($K$5*AJ14))*HLOOKUP(AB$18,Data!$T$4:$Z$16,(ROW())-2,FALSE)*VLOOKUP($Y29,$C$21:$D$32,2,FALSE)</f>
        <v>2685356.6881994768</v>
      </c>
      <c r="AI14" s="127">
        <f>($O$4+($O16*$V14)+($O$5*AJ14))*HLOOKUP(AC$18,Data!$T$4:$Z$16,(ROW())-2,FALSE)*VLOOKUP($Y29,$C$21:$D$32,2,FALSE)</f>
        <v>2175964.4008271592</v>
      </c>
      <c r="AJ14">
        <v>119</v>
      </c>
      <c r="AL14" s="127">
        <f>SUM(Data!B15:E15)</f>
        <v>16563910.000000002</v>
      </c>
      <c r="AM14" s="72">
        <f t="shared" si="5"/>
        <v>457002.14287733845</v>
      </c>
      <c r="AN14" s="72">
        <f t="shared" si="0"/>
        <v>17020912.14287734</v>
      </c>
    </row>
    <row r="15" spans="1:40" x14ac:dyDescent="0.25">
      <c r="A15" s="136">
        <v>10</v>
      </c>
      <c r="B15" s="137"/>
      <c r="C15">
        <v>0.122786126446845</v>
      </c>
      <c r="E15" s="136">
        <v>10</v>
      </c>
      <c r="F15" s="137"/>
      <c r="G15">
        <v>0.14521349855488699</v>
      </c>
      <c r="I15" s="136">
        <v>10</v>
      </c>
      <c r="J15" s="137"/>
      <c r="K15">
        <v>7.21487483639527E-2</v>
      </c>
      <c r="M15" s="136">
        <v>10</v>
      </c>
      <c r="N15" s="137"/>
      <c r="O15">
        <v>6.7527156027537005E-2</v>
      </c>
      <c r="Q15" s="4">
        <f t="shared" si="6"/>
        <v>45261</v>
      </c>
      <c r="R15">
        <f t="shared" si="1"/>
        <v>12</v>
      </c>
      <c r="S15" s="148">
        <f>HLOOKUP(S$3,Normals!$N$17:$T$29,$R15+1,FALSE)/VLOOKUP($R15,$C$21:$D$32,2,FALSE)</f>
        <v>20.196774193548389</v>
      </c>
      <c r="T15" s="148">
        <f>HLOOKUP(T$3,Normals!$N$17:$T$29,$R15+1,FALSE)/VLOOKUP($R15,$C$21:$D$32,2,FALSE)</f>
        <v>18</v>
      </c>
      <c r="U15" s="148">
        <f>HLOOKUP(U$3,Normals!$N$17:$T$29,$R15+1,FALSE)/VLOOKUP($R15,$C$21:$D$32,2,FALSE)</f>
        <v>24.396774193548385</v>
      </c>
      <c r="V15" s="148">
        <f>HLOOKUP(V$3,Normals!$N$17:$T$29,$R15+1,FALSE)/VLOOKUP($R15,$C$21:$D$32,2,FALSE)</f>
        <v>29.345161290322583</v>
      </c>
      <c r="X15" s="4">
        <f t="shared" si="2"/>
        <v>45261</v>
      </c>
      <c r="Y15">
        <f t="shared" si="3"/>
        <v>12</v>
      </c>
      <c r="Z15" s="148">
        <f>HLOOKUP(Z$3,Data!$AU$4:$BA$16,ROW()-2,FALSE)/VLOOKUP($Y15,$C$21:$D$32,2,FALSE)</f>
        <v>16.677419354838708</v>
      </c>
      <c r="AA15" s="148">
        <f>HLOOKUP(AA$3,Data!$AU$4:$BA$16,ROW()-2,FALSE)/VLOOKUP($Y15,$C$21:$D$32,2,FALSE)</f>
        <v>14.35483870967742</v>
      </c>
      <c r="AB15" s="148">
        <f>HLOOKUP(AB$3,Data!$AU$4:$BA$16,ROW()-2,FALSE)/VLOOKUP($Y15,$C$21:$D$32,2,FALSE)</f>
        <v>21.306451612903224</v>
      </c>
      <c r="AC15" s="148">
        <f>HLOOKUP(AC$3,Data!$AU$4:$BA$16,ROW()-2,FALSE)/VLOOKUP($Y15,$C$21:$D$32,2,FALSE)</f>
        <v>22.032258064516128</v>
      </c>
      <c r="AE15" s="4">
        <f t="shared" si="4"/>
        <v>45261</v>
      </c>
      <c r="AF15" s="127">
        <f>($C$4+($C17*$S15)+($C$5*AJ15))*HLOOKUP(Z$18,Data!$T$4:$Z$16,(ROW())-2,FALSE)*VLOOKUP($Y30,$C$21:$D$32,2,FALSE)</f>
        <v>9547248.5688571222</v>
      </c>
      <c r="AG15" s="127">
        <f>($G$4+($G17*$T15)+($G$5*AJ15))*HLOOKUP(AA$18,Data!$T$4:$Z$16,(ROW())-2,FALSE)*VLOOKUP($Y30,$C$21:$D$32,2,FALSE)</f>
        <v>4620049.5823613359</v>
      </c>
      <c r="AH15" s="127">
        <f>($K$4+($K17*$U15)+($K$5*AJ15))*HLOOKUP(AB$18,Data!$T$4:$Z$16,(ROW())-2,FALSE)*VLOOKUP($Y30,$C$21:$D$32,2,FALSE)</f>
        <v>4463033.3596910611</v>
      </c>
      <c r="AI15" s="127">
        <f>($O$4+($O17*$V15)+($O$5*AJ15))*HLOOKUP(AC$18,Data!$T$4:$Z$16,(ROW())-2,FALSE)*VLOOKUP($Y30,$C$21:$D$32,2,FALSE)</f>
        <v>3384965.9011035278</v>
      </c>
      <c r="AJ15">
        <v>120</v>
      </c>
      <c r="AL15" s="127">
        <f>SUM(Data!B16:E16)</f>
        <v>17765095</v>
      </c>
      <c r="AM15" s="72">
        <f t="shared" si="5"/>
        <v>4250202.4120130464</v>
      </c>
      <c r="AN15" s="72">
        <f t="shared" si="0"/>
        <v>22015297.412013046</v>
      </c>
    </row>
    <row r="16" spans="1:40" x14ac:dyDescent="0.25">
      <c r="A16" s="136">
        <v>11</v>
      </c>
      <c r="B16" s="137"/>
      <c r="C16">
        <v>0.16505896949837301</v>
      </c>
      <c r="E16" s="136">
        <v>11</v>
      </c>
      <c r="F16" s="137"/>
      <c r="G16">
        <v>0.17637344243817299</v>
      </c>
      <c r="I16" s="136">
        <v>11</v>
      </c>
      <c r="J16" s="137"/>
      <c r="K16">
        <v>8.5692418233346807E-2</v>
      </c>
      <c r="M16" s="136">
        <v>11</v>
      </c>
      <c r="N16" s="137"/>
      <c r="O16">
        <v>0.101317571145258</v>
      </c>
    </row>
    <row r="17" spans="1:35" x14ac:dyDescent="0.25">
      <c r="A17" s="136">
        <v>12</v>
      </c>
      <c r="B17" s="137"/>
      <c r="C17">
        <v>0.14611675295492099</v>
      </c>
      <c r="E17" s="136">
        <v>12</v>
      </c>
      <c r="F17" s="137"/>
      <c r="G17">
        <v>0.160295956620709</v>
      </c>
      <c r="I17" s="136">
        <v>12</v>
      </c>
      <c r="J17" s="137"/>
      <c r="K17">
        <v>0.11042852579316401</v>
      </c>
      <c r="M17" s="136">
        <v>12</v>
      </c>
      <c r="N17" s="137"/>
      <c r="O17">
        <v>0.12020482351374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35" x14ac:dyDescent="0.25">
      <c r="A18" t="s">
        <v>88</v>
      </c>
      <c r="C18" s="137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44927</v>
      </c>
      <c r="R19">
        <f>MONTH(Q19)</f>
        <v>1</v>
      </c>
      <c r="S19" s="149">
        <f>(S4-Z4)*VLOOKUP($R19,$A$6:$C$17,3,FALSE)</f>
        <v>0.33590686085214361</v>
      </c>
      <c r="T19" s="149">
        <f>(T4-AA4)*VLOOKUP($R19,$E$6:$G$17,3,FALSE)</f>
        <v>0.4962061216005314</v>
      </c>
      <c r="U19" s="149">
        <f>(U4-AB4)*VLOOKUP($R19,$I$6:$K$17,3,FALSE)</f>
        <v>0.10261994422543923</v>
      </c>
      <c r="V19" s="149">
        <f>(V4-AC4)*VLOOKUP($R19,$M$6:$O$17,3,FALSE)</f>
        <v>0.16485410728887162</v>
      </c>
      <c r="X19" s="4">
        <f>Q4</f>
        <v>44927</v>
      </c>
      <c r="Y19">
        <f>MONTH(X19)</f>
        <v>1</v>
      </c>
      <c r="Z19" s="127">
        <f>HLOOKUP(Z$18,Data!$T$4:$Z$16,ROW()-17,FALSE)*VLOOKUP($Y19,$C$21:$D$32,2,FALSE)*S19</f>
        <v>907356.987043584</v>
      </c>
      <c r="AA19" s="127">
        <f>HLOOKUP(AA$18,Data!$T$4:$Z$16,ROW()-17,FALSE)*VLOOKUP($Y19,$C$21:$D$32,2,FALSE)*T19</f>
        <v>651828.76648749807</v>
      </c>
      <c r="AB19" s="127">
        <f>HLOOKUP(AB$18,Data!$T$4:$Z$16,ROW()-17,FALSE)*VLOOKUP($Y19,$C$21:$D$32,2,FALSE)*U19</f>
        <v>144513.20239619986</v>
      </c>
      <c r="AC19" s="127">
        <f>HLOOKUP(AC$18,Data!$T$4:$Z$16,ROW()-17,FALSE)*VLOOKUP($Y19,$C$21:$D$32,2,FALSE)*V19</f>
        <v>143466.42997153528</v>
      </c>
      <c r="AE19" s="4">
        <f>X19</f>
        <v>44927</v>
      </c>
      <c r="AF19" s="127">
        <f>Z19+Data!B5</f>
        <v>9638985.4929740541</v>
      </c>
      <c r="AG19" s="127">
        <f>AA19+Data!C5</f>
        <v>4469286.5046199672</v>
      </c>
      <c r="AH19" s="127">
        <f>AB19+Data!D5</f>
        <v>4964878.2179126842</v>
      </c>
      <c r="AI19" s="127">
        <f>AC19+Data!E5</f>
        <v>3656731.1703921119</v>
      </c>
    </row>
    <row r="20" spans="1:35" x14ac:dyDescent="0.25">
      <c r="D20" t="s">
        <v>73</v>
      </c>
      <c r="G20" s="127"/>
      <c r="H20" s="127"/>
      <c r="I20" s="127"/>
      <c r="J20" s="127"/>
      <c r="Q20" s="4">
        <f t="shared" ref="Q20:Q30" si="7">Q5</f>
        <v>44958</v>
      </c>
      <c r="R20">
        <f t="shared" ref="R20:R30" si="8">MONTH(Q20)</f>
        <v>2</v>
      </c>
      <c r="S20" s="149">
        <f>(S5-Z5)*VLOOKUP($R20,$A$6:$C$17,3,FALSE)</f>
        <v>-0.29035514826249714</v>
      </c>
      <c r="T20" s="149">
        <f t="shared" ref="T20:T30" si="9">(T5-AA5)*VLOOKUP($R20,$E$6:$G$17,3,FALSE)</f>
        <v>-0.13703767570036807</v>
      </c>
      <c r="U20" s="149">
        <f t="shared" ref="U20:U30" si="10">(U5-AB5)*VLOOKUP($R20,$I$6:$K$17,3,FALSE)</f>
        <v>-0.35950435289305838</v>
      </c>
      <c r="V20" s="149">
        <f t="shared" ref="V20:V30" si="11">(V5-AC5)*VLOOKUP($R20,$M$6:$O$17,3,FALSE)</f>
        <v>-0.2497310851504238</v>
      </c>
      <c r="X20" s="4">
        <f t="shared" ref="X20:X30" si="12">Q5</f>
        <v>44958</v>
      </c>
      <c r="Y20">
        <f t="shared" ref="Y20:Y30" si="13">MONTH(X20)</f>
        <v>2</v>
      </c>
      <c r="Z20" s="127">
        <f>HLOOKUP(Z$18,Data!$T$4:$Z$16,ROW()-17,FALSE)*VLOOKUP($Y20,$C$21:$D$32,2,FALSE)*S20</f>
        <v>-708679.10172902117</v>
      </c>
      <c r="AA20" s="127">
        <f>HLOOKUP(AA$18,Data!$T$4:$Z$16,ROW()-17,FALSE)*VLOOKUP($Y20,$C$21:$D$32,2,FALSE)*T20</f>
        <v>-162714.15092099464</v>
      </c>
      <c r="AB20" s="127">
        <f>HLOOKUP(AB$18,Data!$T$4:$Z$16,ROW()-17,FALSE)*VLOOKUP($Y20,$C$21:$D$32,2,FALSE)*U20</f>
        <v>-457545.50397923012</v>
      </c>
      <c r="AC20" s="127">
        <f>HLOOKUP(AC$18,Data!$T$4:$Z$16,ROW()-17,FALSE)*VLOOKUP($Y20,$C$21:$D$32,2,FALSE)*V20</f>
        <v>-196208.71898098497</v>
      </c>
      <c r="AE20" s="4">
        <f t="shared" ref="AE20:AE30" si="14">X20</f>
        <v>44958</v>
      </c>
      <c r="AF20" s="127">
        <f>Z20+Data!B6</f>
        <v>6899415.2810799098</v>
      </c>
      <c r="AG20" s="127">
        <f>AA20+Data!C6</f>
        <v>3429509.0286901291</v>
      </c>
      <c r="AH20" s="127">
        <f>AB20+Data!D6</f>
        <v>3617778.1691200309</v>
      </c>
      <c r="AI20" s="127">
        <f>AC20+Data!E6</f>
        <v>2721439.0454996992</v>
      </c>
    </row>
    <row r="21" spans="1:35" x14ac:dyDescent="0.25">
      <c r="A21" s="4">
        <f>Data!A1</f>
        <v>44927</v>
      </c>
      <c r="C21">
        <f>MONTH(A21)</f>
        <v>1</v>
      </c>
      <c r="D21">
        <f>A22-A21</f>
        <v>31</v>
      </c>
      <c r="G21" s="127"/>
      <c r="H21" s="127"/>
      <c r="I21" s="127"/>
      <c r="J21" s="127"/>
      <c r="Q21" s="4">
        <f t="shared" si="7"/>
        <v>44986</v>
      </c>
      <c r="R21">
        <f t="shared" si="8"/>
        <v>3</v>
      </c>
      <c r="S21" s="149">
        <f>(S6-Z6)*VLOOKUP($R21,$A$6:$C$17,3,FALSE)</f>
        <v>-0.17896612686966215</v>
      </c>
      <c r="T21" s="149">
        <f t="shared" si="9"/>
        <v>-0.1478343339493712</v>
      </c>
      <c r="U21" s="149">
        <f t="shared" si="10"/>
        <v>-0.49086848219713303</v>
      </c>
      <c r="V21" s="149">
        <f t="shared" si="11"/>
        <v>-0.43208991661662532</v>
      </c>
      <c r="X21" s="4">
        <f t="shared" si="12"/>
        <v>44986</v>
      </c>
      <c r="Y21">
        <f t="shared" si="13"/>
        <v>3</v>
      </c>
      <c r="Z21" s="127">
        <f>HLOOKUP(Z$18,Data!$T$4:$Z$16,ROW()-17,FALSE)*VLOOKUP($Y21,$C$21:$D$32,2,FALSE)*S21</f>
        <v>-483570.41205661825</v>
      </c>
      <c r="AA21" s="127">
        <f>HLOOKUP(AA$18,Data!$T$4:$Z$16,ROW()-17,FALSE)*VLOOKUP($Y21,$C$21:$D$32,2,FALSE)*T21</f>
        <v>-194547.17462502746</v>
      </c>
      <c r="AB21" s="127">
        <f>HLOOKUP(AB$18,Data!$T$4:$Z$16,ROW()-17,FALSE)*VLOOKUP($Y21,$C$21:$D$32,2,FALSE)*U21</f>
        <v>-692202.60798662691</v>
      </c>
      <c r="AC21" s="127">
        <f>HLOOKUP(AC$18,Data!$T$4:$Z$16,ROW()-17,FALSE)*VLOOKUP($Y21,$C$21:$D$32,2,FALSE)*V21</f>
        <v>-375295.15379670286</v>
      </c>
      <c r="AE21" s="4">
        <f t="shared" si="14"/>
        <v>44986</v>
      </c>
      <c r="AF21" s="127">
        <f>Z21+Data!B7</f>
        <v>6844906.8062514523</v>
      </c>
      <c r="AG21" s="127">
        <f>AA21+Data!C7</f>
        <v>3308200.4609645084</v>
      </c>
      <c r="AH21" s="127">
        <f>AB21+Data!D7</f>
        <v>2650466.3450095709</v>
      </c>
      <c r="AI21" s="127">
        <f>AC21+Data!E7</f>
        <v>1995360.0393094921</v>
      </c>
    </row>
    <row r="22" spans="1:35" x14ac:dyDescent="0.25">
      <c r="A22" s="4">
        <f>DATE(YEAR(A21),MONTH(A21)+1,1)</f>
        <v>44958</v>
      </c>
      <c r="C22">
        <f t="shared" ref="C22:C32" si="15">MONTH(A22)</f>
        <v>2</v>
      </c>
      <c r="D22">
        <f>A23-A22</f>
        <v>28</v>
      </c>
      <c r="G22" s="127"/>
      <c r="H22" s="127"/>
      <c r="I22" s="127"/>
      <c r="J22" s="127"/>
      <c r="Q22" s="4">
        <f t="shared" si="7"/>
        <v>45017</v>
      </c>
      <c r="R22">
        <f t="shared" si="8"/>
        <v>4</v>
      </c>
      <c r="S22" s="149">
        <f t="shared" ref="S22:S30" si="16">(S7-Z7)*VLOOKUP($R22,$A$6:$C$17,3,FALSE)</f>
        <v>-0.23672481779561319</v>
      </c>
      <c r="T22" s="149">
        <f t="shared" si="9"/>
        <v>-5.6048359794343541E-2</v>
      </c>
      <c r="U22" s="149">
        <f t="shared" si="10"/>
        <v>-0.25042109193891043</v>
      </c>
      <c r="V22" s="149">
        <f t="shared" si="11"/>
        <v>-0.28195303716916004</v>
      </c>
      <c r="X22" s="4">
        <f t="shared" si="12"/>
        <v>45017</v>
      </c>
      <c r="Y22">
        <f t="shared" si="13"/>
        <v>4</v>
      </c>
      <c r="Z22" s="127">
        <f>HLOOKUP(Z$18,Data!$T$4:$Z$16,ROW()-17,FALSE)*VLOOKUP($Y22,$C$21:$D$32,2,FALSE)*S22</f>
        <v>-619165.59718531603</v>
      </c>
      <c r="AA22" s="127">
        <f>HLOOKUP(AA$18,Data!$T$4:$Z$16,ROW()-17,FALSE)*VLOOKUP($Y22,$C$21:$D$32,2,FALSE)*T22</f>
        <v>-71466.703090169511</v>
      </c>
      <c r="AB22" s="127">
        <f>HLOOKUP(AB$18,Data!$T$4:$Z$16,ROW()-17,FALSE)*VLOOKUP($Y22,$C$21:$D$32,2,FALSE)*U22</f>
        <v>-341982.55578453426</v>
      </c>
      <c r="AC22" s="127">
        <f>HLOOKUP(AC$18,Data!$T$4:$Z$16,ROW()-17,FALSE)*VLOOKUP($Y22,$C$21:$D$32,2,FALSE)*V22</f>
        <v>-236510.66616860652</v>
      </c>
      <c r="AE22" s="4">
        <f t="shared" si="14"/>
        <v>45017</v>
      </c>
      <c r="AF22" s="127">
        <f>Z22+Data!B8</f>
        <v>3955127.60594603</v>
      </c>
      <c r="AG22" s="127">
        <f>AA22+Data!C8</f>
        <v>2183051.911528701</v>
      </c>
      <c r="AH22" s="127">
        <f>AB22+Data!D8</f>
        <v>1545944.9000832154</v>
      </c>
      <c r="AI22" s="127">
        <f>AC22+Data!E8</f>
        <v>1159868.0602134266</v>
      </c>
    </row>
    <row r="23" spans="1:35" x14ac:dyDescent="0.25">
      <c r="A23" s="4">
        <f t="shared" ref="A23:A33" si="17">DATE(YEAR(A22),MONTH(A22)+1,1)</f>
        <v>44986</v>
      </c>
      <c r="C23">
        <f t="shared" si="15"/>
        <v>3</v>
      </c>
      <c r="D23">
        <f t="shared" ref="D23:D32" si="18">A24-A23</f>
        <v>31</v>
      </c>
      <c r="G23" s="127"/>
      <c r="H23" s="127"/>
      <c r="I23" s="127"/>
      <c r="J23" s="127"/>
      <c r="Q23" s="4">
        <f t="shared" si="7"/>
        <v>45047</v>
      </c>
      <c r="R23">
        <f t="shared" si="8"/>
        <v>5</v>
      </c>
      <c r="S23" s="149">
        <f t="shared" si="16"/>
        <v>0.24153725304717397</v>
      </c>
      <c r="T23" s="149">
        <f t="shared" si="9"/>
        <v>0.25258131902735931</v>
      </c>
      <c r="U23" s="149">
        <f t="shared" si="10"/>
        <v>8.6349845233162442E-2</v>
      </c>
      <c r="V23" s="149">
        <f t="shared" si="11"/>
        <v>0.30190168041195636</v>
      </c>
      <c r="X23" s="4">
        <f t="shared" si="12"/>
        <v>45047</v>
      </c>
      <c r="Y23">
        <f t="shared" si="13"/>
        <v>5</v>
      </c>
      <c r="Z23" s="127">
        <f>HLOOKUP(Z$18,Data!$T$4:$Z$16,ROW()-17,FALSE)*VLOOKUP($Y23,$C$21:$D$32,2,FALSE)*S23</f>
        <v>652287.05177534139</v>
      </c>
      <c r="AA23" s="127">
        <f>HLOOKUP(AA$18,Data!$T$4:$Z$16,ROW()-17,FALSE)*VLOOKUP($Y23,$C$21:$D$32,2,FALSE)*T23</f>
        <v>332948.14827812253</v>
      </c>
      <c r="AB23" s="127">
        <f>HLOOKUP(AB$18,Data!$T$4:$Z$16,ROW()-17,FALSE)*VLOOKUP($Y23,$C$21:$D$32,2,FALSE)*U23</f>
        <v>121716.15134530878</v>
      </c>
      <c r="AC23" s="127">
        <f>HLOOKUP(AC$18,Data!$T$4:$Z$16,ROW()-17,FALSE)*VLOOKUP($Y23,$C$21:$D$32,2,FALSE)*V23</f>
        <v>259879.38171205533</v>
      </c>
      <c r="AE23" s="4">
        <f t="shared" si="14"/>
        <v>45047</v>
      </c>
      <c r="AF23" s="127">
        <f>Z23+Data!B9</f>
        <v>3036005.1573764305</v>
      </c>
      <c r="AG23" s="127">
        <f>AA23+Data!C9</f>
        <v>1455372.5910063363</v>
      </c>
      <c r="AH23" s="127">
        <f>AB23+Data!D9</f>
        <v>891828.18736736465</v>
      </c>
      <c r="AI23" s="127">
        <f>AC23+Data!E9</f>
        <v>835206.79736069636</v>
      </c>
    </row>
    <row r="24" spans="1:35" x14ac:dyDescent="0.25">
      <c r="A24" s="4">
        <f t="shared" si="17"/>
        <v>45017</v>
      </c>
      <c r="C24">
        <f t="shared" si="15"/>
        <v>4</v>
      </c>
      <c r="D24">
        <f t="shared" si="18"/>
        <v>30</v>
      </c>
      <c r="G24" s="127"/>
      <c r="H24" s="127"/>
      <c r="I24" s="127"/>
      <c r="J24" s="127"/>
      <c r="Q24" s="4">
        <f t="shared" si="7"/>
        <v>45078</v>
      </c>
      <c r="R24">
        <f t="shared" si="8"/>
        <v>6</v>
      </c>
      <c r="S24" s="149">
        <f t="shared" si="16"/>
        <v>0</v>
      </c>
      <c r="T24" s="149">
        <f t="shared" si="9"/>
        <v>0</v>
      </c>
      <c r="U24" s="149">
        <f t="shared" si="10"/>
        <v>0</v>
      </c>
      <c r="V24" s="149">
        <f t="shared" si="11"/>
        <v>0</v>
      </c>
      <c r="X24" s="4">
        <f t="shared" si="12"/>
        <v>45078</v>
      </c>
      <c r="Y24">
        <f t="shared" si="13"/>
        <v>6</v>
      </c>
      <c r="Z24" s="127">
        <f>HLOOKUP(Z$18,Data!$T$4:$Z$16,ROW()-17,FALSE)*VLOOKUP($Y24,$C$21:$D$32,2,FALSE)*S24</f>
        <v>0</v>
      </c>
      <c r="AA24" s="127">
        <f>HLOOKUP(AA$18,Data!$T$4:$Z$16,ROW()-17,FALSE)*VLOOKUP($Y24,$C$21:$D$32,2,FALSE)*T24</f>
        <v>0</v>
      </c>
      <c r="AB24" s="127">
        <f>HLOOKUP(AB$18,Data!$T$4:$Z$16,ROW()-17,FALSE)*VLOOKUP($Y24,$C$21:$D$32,2,FALSE)*U24</f>
        <v>0</v>
      </c>
      <c r="AC24" s="127">
        <f>HLOOKUP(AC$18,Data!$T$4:$Z$16,ROW()-17,FALSE)*VLOOKUP($Y24,$C$21:$D$32,2,FALSE)*V24</f>
        <v>0</v>
      </c>
      <c r="AE24" s="4">
        <f t="shared" si="14"/>
        <v>45078</v>
      </c>
      <c r="AF24" s="127">
        <f>Z24+Data!B10</f>
        <v>1894762.0904723899</v>
      </c>
      <c r="AG24" s="127">
        <f>AA24+Data!C10</f>
        <v>813902.1596255179</v>
      </c>
      <c r="AH24" s="127">
        <f>AB24+Data!D10</f>
        <v>589249.72520704288</v>
      </c>
      <c r="AI24" s="127">
        <f>AC24+Data!E10</f>
        <v>349007.02469504927</v>
      </c>
    </row>
    <row r="25" spans="1:35" x14ac:dyDescent="0.25">
      <c r="A25" s="4">
        <f t="shared" si="17"/>
        <v>45047</v>
      </c>
      <c r="C25">
        <f t="shared" si="15"/>
        <v>5</v>
      </c>
      <c r="D25">
        <f t="shared" si="18"/>
        <v>31</v>
      </c>
      <c r="G25" s="127"/>
      <c r="H25" s="127"/>
      <c r="I25" s="127"/>
      <c r="J25" s="127"/>
      <c r="Q25" s="4">
        <f t="shared" si="7"/>
        <v>45108</v>
      </c>
      <c r="R25">
        <f t="shared" si="8"/>
        <v>7</v>
      </c>
      <c r="S25" s="149">
        <f t="shared" si="16"/>
        <v>0</v>
      </c>
      <c r="T25" s="149">
        <f t="shared" si="9"/>
        <v>0</v>
      </c>
      <c r="U25" s="149">
        <f t="shared" si="10"/>
        <v>0</v>
      </c>
      <c r="V25" s="149">
        <f t="shared" si="11"/>
        <v>0</v>
      </c>
      <c r="X25" s="4">
        <f t="shared" si="12"/>
        <v>45108</v>
      </c>
      <c r="Y25">
        <f t="shared" si="13"/>
        <v>7</v>
      </c>
      <c r="Z25" s="127">
        <f>HLOOKUP(Z$18,Data!$T$4:$Z$16,ROW()-17,FALSE)*VLOOKUP($Y25,$C$21:$D$32,2,FALSE)*S25</f>
        <v>0</v>
      </c>
      <c r="AA25" s="127">
        <f>HLOOKUP(AA$18,Data!$T$4:$Z$16,ROW()-17,FALSE)*VLOOKUP($Y25,$C$21:$D$32,2,FALSE)*T25</f>
        <v>0</v>
      </c>
      <c r="AB25" s="127">
        <f>HLOOKUP(AB$18,Data!$T$4:$Z$16,ROW()-17,FALSE)*VLOOKUP($Y25,$C$21:$D$32,2,FALSE)*U25</f>
        <v>0</v>
      </c>
      <c r="AC25" s="127">
        <f>HLOOKUP(AC$18,Data!$T$4:$Z$16,ROW()-17,FALSE)*VLOOKUP($Y25,$C$21:$D$32,2,FALSE)*V25</f>
        <v>0</v>
      </c>
      <c r="AE25" s="4">
        <f t="shared" si="14"/>
        <v>45108</v>
      </c>
      <c r="AF25" s="127">
        <f>Z25+Data!B11</f>
        <v>951160.62121091504</v>
      </c>
      <c r="AG25" s="127">
        <f>AA25+Data!C11</f>
        <v>410364.56601013592</v>
      </c>
      <c r="AH25" s="127">
        <f>AB25+Data!D11</f>
        <v>306142.09802925214</v>
      </c>
      <c r="AI25" s="127">
        <f>AC25+Data!E11</f>
        <v>177485.71474969696</v>
      </c>
    </row>
    <row r="26" spans="1:35" x14ac:dyDescent="0.25">
      <c r="A26" s="4">
        <f t="shared" si="17"/>
        <v>45078</v>
      </c>
      <c r="C26">
        <f t="shared" si="15"/>
        <v>6</v>
      </c>
      <c r="D26">
        <f t="shared" si="18"/>
        <v>30</v>
      </c>
      <c r="G26" s="127"/>
      <c r="H26" s="127"/>
      <c r="I26" s="127"/>
      <c r="J26" s="127"/>
      <c r="Q26" s="4">
        <f t="shared" si="7"/>
        <v>45139</v>
      </c>
      <c r="R26">
        <f t="shared" si="8"/>
        <v>8</v>
      </c>
      <c r="S26" s="149">
        <f t="shared" si="16"/>
        <v>0</v>
      </c>
      <c r="T26" s="149">
        <f t="shared" si="9"/>
        <v>0</v>
      </c>
      <c r="U26" s="149">
        <f t="shared" si="10"/>
        <v>0</v>
      </c>
      <c r="V26" s="149">
        <f t="shared" si="11"/>
        <v>0</v>
      </c>
      <c r="X26" s="4">
        <f t="shared" si="12"/>
        <v>45139</v>
      </c>
      <c r="Y26">
        <f t="shared" si="13"/>
        <v>8</v>
      </c>
      <c r="Z26" s="127">
        <f>HLOOKUP(Z$18,Data!$T$4:$Z$16,ROW()-17,FALSE)*VLOOKUP($Y26,$C$21:$D$32,2,FALSE)*S26</f>
        <v>0</v>
      </c>
      <c r="AA26" s="127">
        <f>HLOOKUP(AA$18,Data!$T$4:$Z$16,ROW()-17,FALSE)*VLOOKUP($Y26,$C$21:$D$32,2,FALSE)*T26</f>
        <v>0</v>
      </c>
      <c r="AB26" s="127">
        <f>HLOOKUP(AB$18,Data!$T$4:$Z$16,ROW()-17,FALSE)*VLOOKUP($Y26,$C$21:$D$32,2,FALSE)*U26</f>
        <v>0</v>
      </c>
      <c r="AC26" s="127">
        <f>HLOOKUP(AC$18,Data!$T$4:$Z$16,ROW()-17,FALSE)*VLOOKUP($Y26,$C$21:$D$32,2,FALSE)*V26</f>
        <v>0</v>
      </c>
      <c r="AE26" s="4">
        <f t="shared" si="14"/>
        <v>45139</v>
      </c>
      <c r="AF26" s="127">
        <f>Z26+Data!B12</f>
        <v>1282790.89960484</v>
      </c>
      <c r="AG26" s="127">
        <f>AA26+Data!C12</f>
        <v>527222.74276507786</v>
      </c>
      <c r="AH26" s="127">
        <f>AB26+Data!D12</f>
        <v>455407.18117992312</v>
      </c>
      <c r="AI26" s="127">
        <f>AC26+Data!E12</f>
        <v>265430.17645015894</v>
      </c>
    </row>
    <row r="27" spans="1:35" x14ac:dyDescent="0.25">
      <c r="A27" s="4">
        <f t="shared" si="17"/>
        <v>45108</v>
      </c>
      <c r="C27">
        <f t="shared" si="15"/>
        <v>7</v>
      </c>
      <c r="D27">
        <f t="shared" si="18"/>
        <v>31</v>
      </c>
      <c r="G27" s="127"/>
      <c r="H27" s="127"/>
      <c r="I27" s="127"/>
      <c r="J27" s="127"/>
      <c r="Q27" s="4">
        <f t="shared" si="7"/>
        <v>45170</v>
      </c>
      <c r="R27">
        <f t="shared" si="8"/>
        <v>9</v>
      </c>
      <c r="S27" s="149">
        <f t="shared" si="16"/>
        <v>3.4302343518315327E-2</v>
      </c>
      <c r="T27" s="149">
        <f t="shared" si="9"/>
        <v>0</v>
      </c>
      <c r="U27" s="149">
        <f t="shared" si="10"/>
        <v>0</v>
      </c>
      <c r="V27" s="149">
        <f t="shared" si="11"/>
        <v>0</v>
      </c>
      <c r="X27" s="4">
        <f t="shared" si="12"/>
        <v>45170</v>
      </c>
      <c r="Y27">
        <f t="shared" si="13"/>
        <v>9</v>
      </c>
      <c r="Z27" s="127">
        <f>HLOOKUP(Z$18,Data!$T$4:$Z$16,ROW()-17,FALSE)*VLOOKUP($Y27,$C$21:$D$32,2,FALSE)*S27</f>
        <v>89574.395676247179</v>
      </c>
      <c r="AA27" s="127">
        <f>HLOOKUP(AA$18,Data!$T$4:$Z$16,ROW()-17,FALSE)*VLOOKUP($Y27,$C$21:$D$32,2,FALSE)*T27</f>
        <v>0</v>
      </c>
      <c r="AB27" s="127">
        <f>HLOOKUP(AB$18,Data!$T$4:$Z$16,ROW()-17,FALSE)*VLOOKUP($Y27,$C$21:$D$32,2,FALSE)*U27</f>
        <v>0</v>
      </c>
      <c r="AC27" s="127">
        <f>HLOOKUP(AC$18,Data!$T$4:$Z$16,ROW()-17,FALSE)*VLOOKUP($Y27,$C$21:$D$32,2,FALSE)*V27</f>
        <v>0</v>
      </c>
      <c r="AE27" s="4">
        <f t="shared" si="14"/>
        <v>45170</v>
      </c>
      <c r="AF27" s="127">
        <f>Z27+Data!B13</f>
        <v>2119997.6340059401</v>
      </c>
      <c r="AG27" s="127">
        <f>AA27+Data!C13</f>
        <v>824743.78120906488</v>
      </c>
      <c r="AH27" s="127">
        <f>AB27+Data!D13</f>
        <v>695857.46491725219</v>
      </c>
      <c r="AI27" s="127">
        <f>AC27+Data!E13</f>
        <v>433055.51554399001</v>
      </c>
    </row>
    <row r="28" spans="1:35" x14ac:dyDescent="0.25">
      <c r="A28" s="4">
        <f t="shared" si="17"/>
        <v>45139</v>
      </c>
      <c r="C28">
        <f t="shared" si="15"/>
        <v>8</v>
      </c>
      <c r="D28">
        <f t="shared" si="18"/>
        <v>31</v>
      </c>
      <c r="G28" s="127"/>
      <c r="H28" s="127"/>
      <c r="I28" s="127"/>
      <c r="J28" s="127"/>
      <c r="Q28" s="4">
        <f t="shared" si="7"/>
        <v>45200</v>
      </c>
      <c r="R28">
        <f t="shared" si="8"/>
        <v>10</v>
      </c>
      <c r="S28" s="149">
        <f t="shared" si="16"/>
        <v>2.7329815241394322E-2</v>
      </c>
      <c r="T28" s="149">
        <f t="shared" si="9"/>
        <v>0.16676130801787023</v>
      </c>
      <c r="U28" s="149">
        <f t="shared" si="10"/>
        <v>-6.2839232446023196E-3</v>
      </c>
      <c r="V28" s="149">
        <f t="shared" si="11"/>
        <v>8.5824837015643834E-2</v>
      </c>
      <c r="X28" s="4">
        <f t="shared" si="12"/>
        <v>45200</v>
      </c>
      <c r="Y28">
        <f t="shared" si="13"/>
        <v>10</v>
      </c>
      <c r="Z28" s="127">
        <f>HLOOKUP(Z$18,Data!$T$4:$Z$16,ROW()-17,FALSE)*VLOOKUP($Y28,$C$21:$D$32,2,FALSE)*S28</f>
        <v>73924.553895523713</v>
      </c>
      <c r="AA28" s="127">
        <f>HLOOKUP(AA$18,Data!$T$4:$Z$16,ROW()-17,FALSE)*VLOOKUP($Y28,$C$21:$D$32,2,FALSE)*T28</f>
        <v>221445.00909785816</v>
      </c>
      <c r="AB28" s="127">
        <f>HLOOKUP(AB$18,Data!$T$4:$Z$16,ROW()-17,FALSE)*VLOOKUP($Y28,$C$21:$D$32,2,FALSE)*U28</f>
        <v>-8913.342951380735</v>
      </c>
      <c r="AC28" s="127">
        <f>HLOOKUP(AC$18,Data!$T$4:$Z$16,ROW()-17,FALSE)*VLOOKUP($Y28,$C$21:$D$32,2,FALSE)*V28</f>
        <v>74102.194177351077</v>
      </c>
      <c r="AE28" s="4">
        <f t="shared" si="14"/>
        <v>45200</v>
      </c>
      <c r="AF28" s="127">
        <f>Z28+Data!B14</f>
        <v>4255607.9062642753</v>
      </c>
      <c r="AG28" s="127">
        <f>AA28+Data!C14</f>
        <v>2163643.3569315206</v>
      </c>
      <c r="AH28" s="127">
        <f>AB28+Data!D14</f>
        <v>1305748.6857759759</v>
      </c>
      <c r="AI28" s="127">
        <f>AC28+Data!E14</f>
        <v>937040.4652475809</v>
      </c>
    </row>
    <row r="29" spans="1:35" x14ac:dyDescent="0.25">
      <c r="A29" s="4">
        <f t="shared" si="17"/>
        <v>45170</v>
      </c>
      <c r="C29">
        <f t="shared" si="15"/>
        <v>9</v>
      </c>
      <c r="D29">
        <f t="shared" si="18"/>
        <v>30</v>
      </c>
      <c r="G29" s="127"/>
      <c r="H29" s="127"/>
      <c r="I29" s="127"/>
      <c r="J29" s="127"/>
      <c r="Q29" s="4">
        <f t="shared" si="7"/>
        <v>45231</v>
      </c>
      <c r="R29">
        <f t="shared" si="8"/>
        <v>11</v>
      </c>
      <c r="S29" s="149">
        <f t="shared" si="16"/>
        <v>-0.33011793899674602</v>
      </c>
      <c r="T29" s="149">
        <f t="shared" si="9"/>
        <v>-0.17931299981214238</v>
      </c>
      <c r="U29" s="149">
        <f t="shared" si="10"/>
        <v>-0.23394030177703681</v>
      </c>
      <c r="V29" s="149">
        <f t="shared" si="11"/>
        <v>3.039527134357747E-2</v>
      </c>
      <c r="X29" s="4">
        <f t="shared" si="12"/>
        <v>45231</v>
      </c>
      <c r="Y29">
        <f t="shared" si="13"/>
        <v>11</v>
      </c>
      <c r="Z29" s="127">
        <f>HLOOKUP(Z$18,Data!$T$4:$Z$16,ROW()-17,FALSE)*VLOOKUP($Y29,$C$21:$D$32,2,FALSE)*S29</f>
        <v>-865569.23604946805</v>
      </c>
      <c r="AA29" s="127">
        <f>HLOOKUP(AA$18,Data!$T$4:$Z$16,ROW()-17,FALSE)*VLOOKUP($Y29,$C$21:$D$32,2,FALSE)*T29</f>
        <v>-230888.7979481089</v>
      </c>
      <c r="AB29" s="127">
        <f>HLOOKUP(AB$18,Data!$T$4:$Z$16,ROW()-17,FALSE)*VLOOKUP($Y29,$C$21:$D$32,2,FALSE)*U29</f>
        <v>-322276.15972804592</v>
      </c>
      <c r="AC29" s="127">
        <f>HLOOKUP(AC$18,Data!$T$4:$Z$16,ROW()-17,FALSE)*VLOOKUP($Y29,$C$21:$D$32,2,FALSE)*V29</f>
        <v>25539.322793727533</v>
      </c>
      <c r="AE29" s="4">
        <f t="shared" si="14"/>
        <v>45231</v>
      </c>
      <c r="AF29" s="127">
        <f>Z29+Data!B15</f>
        <v>6940760.6000583116</v>
      </c>
      <c r="AG29" s="127">
        <f>AA29+Data!C15</f>
        <v>3434844.3862951356</v>
      </c>
      <c r="AH29" s="127">
        <f>AB29+Data!D15</f>
        <v>2538855.9400121584</v>
      </c>
      <c r="AI29" s="127">
        <f>AC29+Data!E15</f>
        <v>2256254.2027024999</v>
      </c>
    </row>
    <row r="30" spans="1:35" x14ac:dyDescent="0.25">
      <c r="A30" s="4">
        <f t="shared" si="17"/>
        <v>45200</v>
      </c>
      <c r="C30">
        <f t="shared" si="15"/>
        <v>10</v>
      </c>
      <c r="D30">
        <f t="shared" si="18"/>
        <v>31</v>
      </c>
      <c r="G30" s="127"/>
      <c r="H30" s="127"/>
      <c r="I30" s="127"/>
      <c r="J30" s="127"/>
      <c r="Q30" s="4">
        <f t="shared" si="7"/>
        <v>45261</v>
      </c>
      <c r="R30">
        <f t="shared" si="8"/>
        <v>12</v>
      </c>
      <c r="S30" s="149">
        <f t="shared" si="16"/>
        <v>0.51423670152844825</v>
      </c>
      <c r="T30" s="149">
        <f t="shared" si="9"/>
        <v>0.58430461606903594</v>
      </c>
      <c r="U30" s="149">
        <f t="shared" si="10"/>
        <v>0.34125976680597131</v>
      </c>
      <c r="V30" s="149">
        <f t="shared" si="11"/>
        <v>0.87904624163112477</v>
      </c>
      <c r="X30" s="4">
        <f t="shared" si="12"/>
        <v>45261</v>
      </c>
      <c r="Y30">
        <f t="shared" si="13"/>
        <v>12</v>
      </c>
      <c r="Z30" s="127">
        <f>HLOOKUP(Z$18,Data!$T$4:$Z$16,ROW()-17,FALSE)*VLOOKUP($Y30,$C$21:$D$32,2,FALSE)*S30</f>
        <v>1394532.2848032208</v>
      </c>
      <c r="AA30" s="127">
        <f>HLOOKUP(AA$18,Data!$T$4:$Z$16,ROW()-17,FALSE)*VLOOKUP($Y30,$C$21:$D$32,2,FALSE)*T30</f>
        <v>779185.9817526933</v>
      </c>
      <c r="AB30" s="127">
        <f>HLOOKUP(AB$18,Data!$T$4:$Z$16,ROW()-17,FALSE)*VLOOKUP($Y30,$C$21:$D$32,2,FALSE)*U30</f>
        <v>486276.73967110162</v>
      </c>
      <c r="AC30" s="127">
        <f>HLOOKUP(AC$18,Data!$T$4:$Z$16,ROW()-17,FALSE)*VLOOKUP($Y30,$C$21:$D$32,2,FALSE)*V30</f>
        <v>764483.66114430677</v>
      </c>
      <c r="AE30" s="4">
        <f t="shared" si="14"/>
        <v>45261</v>
      </c>
      <c r="AF30" s="127">
        <f>Z30+Data!B16</f>
        <v>9283695.85094993</v>
      </c>
      <c r="AG30" s="127">
        <f>AA30+Data!C16</f>
        <v>4347275.1206297912</v>
      </c>
      <c r="AH30" s="127">
        <f>AB30+Data!D16</f>
        <v>4188519.4848977039</v>
      </c>
      <c r="AI30" s="127">
        <f>AC30+Data!E16</f>
        <v>3370083.2108938978</v>
      </c>
    </row>
    <row r="31" spans="1:35" x14ac:dyDescent="0.25">
      <c r="A31" s="4">
        <f t="shared" si="17"/>
        <v>45231</v>
      </c>
      <c r="C31">
        <f t="shared" si="15"/>
        <v>11</v>
      </c>
      <c r="D31">
        <f t="shared" si="18"/>
        <v>30</v>
      </c>
      <c r="G31" s="127"/>
      <c r="H31" s="127"/>
      <c r="I31" s="127"/>
      <c r="J31" s="127"/>
    </row>
    <row r="32" spans="1:35" x14ac:dyDescent="0.25">
      <c r="A32" s="4">
        <f t="shared" si="17"/>
        <v>45261</v>
      </c>
      <c r="C32">
        <f t="shared" si="15"/>
        <v>12</v>
      </c>
      <c r="D32">
        <f t="shared" si="18"/>
        <v>31</v>
      </c>
    </row>
    <row r="33" spans="1:1" x14ac:dyDescent="0.25">
      <c r="A33" s="4">
        <f t="shared" si="17"/>
        <v>45292</v>
      </c>
    </row>
  </sheetData>
  <mergeCells count="20">
    <mergeCell ref="S2:V2"/>
    <mergeCell ref="Z2:AC2"/>
    <mergeCell ref="S17:V17"/>
    <mergeCell ref="Z17:AC17"/>
    <mergeCell ref="I2:I3"/>
    <mergeCell ref="J2:J3"/>
    <mergeCell ref="K2:K3"/>
    <mergeCell ref="M2:M3"/>
    <mergeCell ref="N2:N3"/>
    <mergeCell ref="O2:O3"/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35A1-1223-45A0-886A-CC08F253898A}">
  <sheetPr>
    <tabColor theme="8" tint="0.59999389629810485"/>
  </sheetPr>
  <dimension ref="A1:AN33"/>
  <sheetViews>
    <sheetView workbookViewId="0">
      <selection activeCell="G14" sqref="G14:G17"/>
    </sheetView>
  </sheetViews>
  <sheetFormatPr defaultRowHeight="15" x14ac:dyDescent="0.25"/>
  <cols>
    <col min="1" max="1" width="9.7109375" bestFit="1" customWidth="1"/>
    <col min="2" max="2" width="3.85546875" customWidth="1"/>
    <col min="3" max="3" width="8.7109375" bestFit="1" customWidth="1"/>
    <col min="4" max="4" width="13.7109375" bestFit="1" customWidth="1"/>
    <col min="6" max="6" width="3.85546875" bestFit="1" customWidth="1"/>
    <col min="7" max="7" width="8.7109375" bestFit="1" customWidth="1"/>
    <col min="10" max="10" width="3.85546875" customWidth="1"/>
    <col min="11" max="11" width="8.7109375" bestFit="1" customWidth="1"/>
    <col min="14" max="14" width="3.85546875" customWidth="1"/>
    <col min="15" max="15" width="8.7109375" bestFit="1" customWidth="1"/>
    <col min="17" max="17" width="9.7109375" bestFit="1" customWidth="1"/>
    <col min="18" max="18" width="3" bestFit="1" customWidth="1"/>
    <col min="19" max="22" width="15.28515625" customWidth="1"/>
    <col min="24" max="24" width="9.7109375" bestFit="1" customWidth="1"/>
    <col min="25" max="25" width="3" bestFit="1" customWidth="1"/>
    <col min="26" max="26" width="10.5703125" bestFit="1" customWidth="1"/>
    <col min="27" max="29" width="11.28515625" bestFit="1" customWidth="1"/>
    <col min="31" max="31" width="9.7109375" bestFit="1" customWidth="1"/>
    <col min="32" max="35" width="10.5703125" bestFit="1" customWidth="1"/>
    <col min="38" max="38" width="14.28515625" bestFit="1" customWidth="1"/>
    <col min="39" max="39" width="11.28515625" bestFit="1" customWidth="1"/>
    <col min="40" max="40" width="11.5703125" bestFit="1" customWidth="1"/>
  </cols>
  <sheetData>
    <row r="1" spans="1:40" x14ac:dyDescent="0.25">
      <c r="A1" s="172" t="s">
        <v>62</v>
      </c>
      <c r="B1" s="172"/>
      <c r="C1" s="172"/>
      <c r="E1" s="172" t="s">
        <v>63</v>
      </c>
      <c r="F1" s="172"/>
      <c r="G1" s="172"/>
      <c r="I1" s="172" t="s">
        <v>64</v>
      </c>
      <c r="J1" s="172"/>
      <c r="K1" s="172"/>
      <c r="M1" s="172" t="s">
        <v>65</v>
      </c>
      <c r="N1" s="172"/>
      <c r="O1" s="172"/>
    </row>
    <row r="2" spans="1:40" x14ac:dyDescent="0.25">
      <c r="A2" s="173" t="s">
        <v>70</v>
      </c>
      <c r="B2" s="171"/>
      <c r="C2" s="171" t="s">
        <v>71</v>
      </c>
      <c r="E2" s="173" t="s">
        <v>70</v>
      </c>
      <c r="F2" s="171"/>
      <c r="G2" s="171" t="s">
        <v>71</v>
      </c>
      <c r="I2" s="173" t="s">
        <v>70</v>
      </c>
      <c r="J2" s="171"/>
      <c r="K2" s="171" t="s">
        <v>71</v>
      </c>
      <c r="M2" s="173" t="s">
        <v>70</v>
      </c>
      <c r="N2" s="171"/>
      <c r="O2" s="171" t="s">
        <v>71</v>
      </c>
      <c r="Q2" s="147" t="s">
        <v>75</v>
      </c>
      <c r="S2" s="170" t="s">
        <v>76</v>
      </c>
      <c r="T2" s="170"/>
      <c r="U2" s="170"/>
      <c r="V2" s="170"/>
      <c r="X2" s="147" t="s">
        <v>77</v>
      </c>
      <c r="Z2" s="170" t="s">
        <v>78</v>
      </c>
      <c r="AA2" s="170"/>
      <c r="AB2" s="170"/>
      <c r="AC2" s="170"/>
    </row>
    <row r="3" spans="1:40" x14ac:dyDescent="0.25">
      <c r="A3" s="173"/>
      <c r="B3" s="171"/>
      <c r="C3" s="171"/>
      <c r="E3" s="173"/>
      <c r="F3" s="171"/>
      <c r="G3" s="171"/>
      <c r="I3" s="173"/>
      <c r="J3" s="171"/>
      <c r="K3" s="171"/>
      <c r="M3" s="173"/>
      <c r="N3" s="171"/>
      <c r="O3" s="171"/>
      <c r="S3" t="s">
        <v>62</v>
      </c>
      <c r="T3" t="s">
        <v>63</v>
      </c>
      <c r="U3" t="s">
        <v>64</v>
      </c>
      <c r="V3" t="s">
        <v>65</v>
      </c>
      <c r="Z3" t="s">
        <v>62</v>
      </c>
      <c r="AA3" t="s">
        <v>63</v>
      </c>
      <c r="AB3" t="s">
        <v>64</v>
      </c>
      <c r="AC3" t="s">
        <v>65</v>
      </c>
    </row>
    <row r="4" spans="1:40" x14ac:dyDescent="0.25">
      <c r="A4" s="136" t="s">
        <v>72</v>
      </c>
      <c r="B4" s="137"/>
      <c r="C4">
        <v>2.8923068260162501</v>
      </c>
      <c r="E4" s="136" t="s">
        <v>72</v>
      </c>
      <c r="F4" s="137"/>
      <c r="G4">
        <v>3.4652357661344002</v>
      </c>
      <c r="I4" s="136" t="s">
        <v>72</v>
      </c>
      <c r="J4" s="137"/>
      <c r="K4">
        <v>3.2574191334064602</v>
      </c>
      <c r="M4" s="136" t="s">
        <v>72</v>
      </c>
      <c r="N4" s="137"/>
      <c r="O4">
        <v>3.5518118731867498</v>
      </c>
      <c r="Q4" s="4">
        <f>Data!A1</f>
        <v>44927</v>
      </c>
      <c r="R4">
        <f>MONTH(Q4)</f>
        <v>1</v>
      </c>
      <c r="S4" s="148">
        <f>HLOOKUP(S$3,Normals!$N$17:$T$29,$R4+1,FALSE)/VLOOKUP($R4,$C$21:$D$32,2,FALSE)</f>
        <v>19.848387096774193</v>
      </c>
      <c r="T4" s="148">
        <f>HLOOKUP(T$3,Normals!$N$17:$T$29,$R4+1,FALSE)/VLOOKUP($R4,$C$21:$D$32,2,FALSE)</f>
        <v>17.251612903225805</v>
      </c>
      <c r="U4" s="148">
        <f>HLOOKUP(U$3,Normals!$N$17:$T$29,$R4+1,FALSE)/VLOOKUP($R4,$C$21:$D$32,2,FALSE)</f>
        <v>23.703225806451613</v>
      </c>
      <c r="V4" s="148">
        <f>HLOOKUP(V$3,Normals!$N$17:$T$29,$R4+1,FALSE)/VLOOKUP($R4,$C$21:$D$32,2,FALSE)</f>
        <v>28.248387096774195</v>
      </c>
      <c r="X4" s="4">
        <f>Q4</f>
        <v>44927</v>
      </c>
      <c r="Y4">
        <f>MONTH(X4)</f>
        <v>1</v>
      </c>
      <c r="Z4" s="148">
        <f>HLOOKUP(Z$3,Data!$AU$4:$BA$16,ROW()-2,FALSE)/VLOOKUP($Y4,$C$21:$D$32,2,FALSE)</f>
        <v>17.64516129032258</v>
      </c>
      <c r="AA4" s="148">
        <f>HLOOKUP(AA$3,Data!$AU$4:$BA$16,ROW()-2,FALSE)/VLOOKUP($Y4,$C$21:$D$32,2,FALSE)</f>
        <v>14.080645161290322</v>
      </c>
      <c r="AB4" s="148">
        <f>HLOOKUP(AB$3,Data!$AU$4:$BA$16,ROW()-2,FALSE)/VLOOKUP($Y4,$C$21:$D$32,2,FALSE)</f>
        <v>22.822580645161292</v>
      </c>
      <c r="AC4" s="148">
        <f>HLOOKUP(AC$3,Data!$AU$4:$BA$16,ROW()-2,FALSE)/VLOOKUP($Y4,$C$21:$D$32,2,FALSE)</f>
        <v>26.93548387096774</v>
      </c>
      <c r="AE4" s="153">
        <v>44562</v>
      </c>
      <c r="AF4" s="127">
        <f>($C$4+($C6*$S4)+($C$5*AJ4))*HLOOKUP(Z$18,Data!$AC$4:$AI$16,(ROW())-2,FALSE)*VLOOKUP($Y19,$C$21:$D$32,2,FALSE)</f>
        <v>4617282.7667929661</v>
      </c>
      <c r="AG4" s="127">
        <f>($G$4+($G6*$T4)+($G$5*AJ4))*HLOOKUP(AA$18,Data!$AC$4:$AI$16,(ROW())-2,FALSE)*VLOOKUP($Y19,$C$21:$D$32,2,FALSE)</f>
        <v>2702415.625621296</v>
      </c>
      <c r="AH4" s="127">
        <f>($K$4+($K6*$U4)+($K$5*AJ4))*HLOOKUP(AB$18,Data!$AC$4:$AI$16,(ROW())-2,FALSE)*VLOOKUP($Y19,$C$21:$D$32,2,FALSE)</f>
        <v>3357017.9450471103</v>
      </c>
      <c r="AI4" s="127">
        <f>($O$4+($O6*$V4)+($O$5*AJ4))*HLOOKUP(AC$18,Data!$AC$4:$AI$16,(ROW())-2,FALSE)*VLOOKUP($Y19,$C$21:$D$32,2,FALSE)</f>
        <v>4222728.7295765802</v>
      </c>
      <c r="AJ4">
        <v>109</v>
      </c>
      <c r="AL4" s="127">
        <f>SUM(Data!K5:N5)</f>
        <v>15418443</v>
      </c>
      <c r="AM4" s="72">
        <f>AN4-AL4</f>
        <v>-518997.93296204694</v>
      </c>
      <c r="AN4" s="72">
        <f t="shared" ref="AN4:AN15" si="0">SUM(AF4:AI4)</f>
        <v>14899445.067037953</v>
      </c>
    </row>
    <row r="5" spans="1:40" x14ac:dyDescent="0.25">
      <c r="A5" s="136" t="s">
        <v>87</v>
      </c>
      <c r="B5" s="137"/>
      <c r="C5" s="137">
        <v>0</v>
      </c>
      <c r="E5" s="136" t="s">
        <v>87</v>
      </c>
      <c r="F5" s="137"/>
      <c r="G5">
        <v>9.2842925226584907E-3</v>
      </c>
      <c r="I5" s="136" t="s">
        <v>87</v>
      </c>
      <c r="J5" s="137"/>
      <c r="K5" s="137">
        <v>0</v>
      </c>
      <c r="M5" s="136" t="s">
        <v>87</v>
      </c>
      <c r="N5" s="137"/>
      <c r="O5" s="137">
        <v>0</v>
      </c>
      <c r="Q5" s="4">
        <f>DATE(YEAR(Q4),MONTH(Q4)+1,1)</f>
        <v>44958</v>
      </c>
      <c r="R5">
        <f t="shared" ref="R5:R15" si="1">MONTH(Q5)</f>
        <v>2</v>
      </c>
      <c r="S5" s="148">
        <f>HLOOKUP(S$3,Normals!$N$17:$T$29,$R5+1,FALSE)/VLOOKUP($R5,$C$21:$D$32,2,FALSE)</f>
        <v>18.3</v>
      </c>
      <c r="T5" s="148">
        <f>HLOOKUP(T$3,Normals!$N$17:$T$29,$R5+1,FALSE)/VLOOKUP($R5,$C$21:$D$32,2,FALSE)</f>
        <v>16.399999999999999</v>
      </c>
      <c r="U5" s="148">
        <f>HLOOKUP(U$3,Normals!$N$17:$T$29,$R5+1,FALSE)/VLOOKUP($R5,$C$21:$D$32,2,FALSE)</f>
        <v>20.303571428571427</v>
      </c>
      <c r="V5" s="148">
        <f>HLOOKUP(V$3,Normals!$N$17:$T$29,$R5+1,FALSE)/VLOOKUP($R5,$C$21:$D$32,2,FALSE)</f>
        <v>23.349999999999998</v>
      </c>
      <c r="X5" s="4">
        <f t="shared" ref="X5:X15" si="2">Q5</f>
        <v>44958</v>
      </c>
      <c r="Y5">
        <f t="shared" ref="Y5:Y15" si="3">MONTH(X5)</f>
        <v>2</v>
      </c>
      <c r="Z5" s="148">
        <f>HLOOKUP(Z$3,Data!$AU$4:$BA$16,ROW()-2,FALSE)/VLOOKUP($Y5,$C$21:$D$32,2,FALSE)</f>
        <v>20.482142857142858</v>
      </c>
      <c r="AA5" s="148">
        <f>HLOOKUP(AA$3,Data!$AU$4:$BA$16,ROW()-2,FALSE)/VLOOKUP($Y5,$C$21:$D$32,2,FALSE)</f>
        <v>17.357142857142858</v>
      </c>
      <c r="AB5" s="148">
        <f>HLOOKUP(AB$3,Data!$AU$4:$BA$16,ROW()-2,FALSE)/VLOOKUP($Y5,$C$21:$D$32,2,FALSE)</f>
        <v>23.25</v>
      </c>
      <c r="AC5" s="148">
        <f>HLOOKUP(AC$3,Data!$AU$4:$BA$16,ROW()-2,FALSE)/VLOOKUP($Y5,$C$21:$D$32,2,FALSE)</f>
        <v>25.25</v>
      </c>
      <c r="AE5" s="153">
        <v>44593</v>
      </c>
      <c r="AF5" s="127">
        <f>($C$4+($C7*$S5)+($C$5*AJ5))*HLOOKUP(Z$18,Data!$AC$4:$AI$16,(ROW())-2,FALSE)*VLOOKUP($Y20,$C$21:$D$32,2,FALSE)</f>
        <v>3601816.0521180816</v>
      </c>
      <c r="AG5" s="127">
        <f>($G$4+($G7*$T5)+($G$5*AJ5))*HLOOKUP(AA$18,Data!$AC$4:$AI$16,(ROW())-2,FALSE)*VLOOKUP($Y20,$C$21:$D$32,2,FALSE)</f>
        <v>2214074.4133792925</v>
      </c>
      <c r="AH5" s="127">
        <f>($K$4+($K7*$U5)+($K$5*AJ5))*HLOOKUP(AB$18,Data!$AC$4:$AI$16,(ROW())-2,FALSE)*VLOOKUP($Y20,$C$21:$D$32,2,FALSE)</f>
        <v>2706381.413276236</v>
      </c>
      <c r="AI5" s="127">
        <f>($O$4+($O7*$V5)+($O$5*AJ5))*HLOOKUP(AC$18,Data!$AC$4:$AI$16,(ROW())-2,FALSE)*VLOOKUP($Y20,$C$21:$D$32,2,FALSE)</f>
        <v>3333998.2149025346</v>
      </c>
      <c r="AJ5">
        <v>110</v>
      </c>
      <c r="AL5" s="127">
        <f>SUM(Data!K6:N6)</f>
        <v>11939721</v>
      </c>
      <c r="AM5" s="72">
        <f t="shared" ref="AM5:AM15" si="4">AN5-AL5</f>
        <v>-83450.90632385388</v>
      </c>
      <c r="AN5" s="72">
        <f t="shared" si="0"/>
        <v>11856270.093676146</v>
      </c>
    </row>
    <row r="6" spans="1:40" x14ac:dyDescent="0.25">
      <c r="A6" s="136">
        <v>1</v>
      </c>
      <c r="B6" s="137"/>
      <c r="C6">
        <v>0.55942155121403403</v>
      </c>
      <c r="E6" s="136">
        <v>1</v>
      </c>
      <c r="F6" s="137"/>
      <c r="G6">
        <v>0.72760794279806495</v>
      </c>
      <c r="I6" s="136">
        <v>1</v>
      </c>
      <c r="J6" s="137"/>
      <c r="K6">
        <v>0.62515448144357</v>
      </c>
      <c r="M6" s="136">
        <v>1</v>
      </c>
      <c r="N6" s="137"/>
      <c r="O6">
        <v>0.69673093983851797</v>
      </c>
      <c r="Q6" s="4">
        <f t="shared" ref="Q6:Q15" si="5">DATE(YEAR(Q5),MONTH(Q5)+1,1)</f>
        <v>44986</v>
      </c>
      <c r="R6">
        <f t="shared" si="1"/>
        <v>3</v>
      </c>
      <c r="S6" s="148">
        <f>HLOOKUP(S$3,Normals!$N$17:$T$29,$R6+1,FALSE)/VLOOKUP($R6,$C$21:$D$32,2,FALSE)</f>
        <v>14.851612903225806</v>
      </c>
      <c r="T6" s="148">
        <f>HLOOKUP(T$3,Normals!$N$17:$T$29,$R6+1,FALSE)/VLOOKUP($R6,$C$21:$D$32,2,FALSE)</f>
        <v>14.258064516129032</v>
      </c>
      <c r="U6" s="148">
        <f>HLOOKUP(U$3,Normals!$N$17:$T$29,$R6+1,FALSE)/VLOOKUP($R6,$C$21:$D$32,2,FALSE)</f>
        <v>13.235483870967743</v>
      </c>
      <c r="V6" s="148">
        <f>HLOOKUP(V$3,Normals!$N$17:$T$29,$R6+1,FALSE)/VLOOKUP($R6,$C$21:$D$32,2,FALSE)</f>
        <v>16.603225806451615</v>
      </c>
      <c r="X6" s="4">
        <f t="shared" si="2"/>
        <v>44986</v>
      </c>
      <c r="Y6">
        <f t="shared" si="3"/>
        <v>3</v>
      </c>
      <c r="Z6" s="148">
        <f>HLOOKUP(Z$3,Data!$AU$4:$BA$16,ROW()-2,FALSE)/VLOOKUP($Y6,$C$21:$D$32,2,FALSE)</f>
        <v>16.258064516129032</v>
      </c>
      <c r="AA6" s="148">
        <f>HLOOKUP(AA$3,Data!$AU$4:$BA$16,ROW()-2,FALSE)/VLOOKUP($Y6,$C$21:$D$32,2,FALSE)</f>
        <v>15.419354838709678</v>
      </c>
      <c r="AB6" s="148">
        <f>HLOOKUP(AB$3,Data!$AU$4:$BA$16,ROW()-2,FALSE)/VLOOKUP($Y6,$C$21:$D$32,2,FALSE)</f>
        <v>17.387096774193548</v>
      </c>
      <c r="AC6" s="148">
        <f>HLOOKUP(AC$3,Data!$AU$4:$BA$16,ROW()-2,FALSE)/VLOOKUP($Y6,$C$21:$D$32,2,FALSE)</f>
        <v>20.129032258064516</v>
      </c>
      <c r="AE6" s="153">
        <v>44621</v>
      </c>
      <c r="AF6" s="127">
        <f>($C$4+($C8*$S6)+($C$5*AJ6))*HLOOKUP(Z$18,Data!$AC$4:$AI$16,(ROW())-2,FALSE)*VLOOKUP($Y21,$C$21:$D$32,2,FALSE)</f>
        <v>3161129.5416840231</v>
      </c>
      <c r="AG6" s="127">
        <f>($G$4+($G8*$T6)+($G$5*AJ6))*HLOOKUP(AA$18,Data!$AC$4:$AI$16,(ROW())-2,FALSE)*VLOOKUP($Y21,$C$21:$D$32,2,FALSE)</f>
        <v>1947286.4923680001</v>
      </c>
      <c r="AH6" s="127">
        <f>($K$4+($K8*$U6)+($K$5*AJ6))*HLOOKUP(AB$18,Data!$AC$4:$AI$16,(ROW())-2,FALSE)*VLOOKUP($Y21,$C$21:$D$32,2,FALSE)</f>
        <v>2051528.35010698</v>
      </c>
      <c r="AI6" s="127">
        <f>($O$4+($O8*$V6)+($O$5*AJ6))*HLOOKUP(AC$18,Data!$AC$4:$AI$16,(ROW())-2,FALSE)*VLOOKUP($Y21,$C$21:$D$32,2,FALSE)</f>
        <v>2522479.3461943185</v>
      </c>
      <c r="AJ6">
        <v>111</v>
      </c>
      <c r="AL6" s="127">
        <f>SUM(Data!K7:N7)</f>
        <v>11324054.999999998</v>
      </c>
      <c r="AM6" s="72">
        <f t="shared" si="4"/>
        <v>-1641631.2696466763</v>
      </c>
      <c r="AN6" s="72">
        <f t="shared" si="0"/>
        <v>9682423.7303533219</v>
      </c>
    </row>
    <row r="7" spans="1:40" x14ac:dyDescent="0.25">
      <c r="A7" s="136">
        <v>2</v>
      </c>
      <c r="B7" s="137"/>
      <c r="C7">
        <v>0.50185519056387295</v>
      </c>
      <c r="E7" s="136">
        <v>2</v>
      </c>
      <c r="F7" s="137"/>
      <c r="G7">
        <v>0.66999225096874204</v>
      </c>
      <c r="I7" s="136">
        <v>2</v>
      </c>
      <c r="J7" s="137"/>
      <c r="K7">
        <v>0.633521095508085</v>
      </c>
      <c r="M7" s="136">
        <v>2</v>
      </c>
      <c r="N7" s="137"/>
      <c r="O7">
        <v>0.71690928292592504</v>
      </c>
      <c r="Q7" s="4">
        <f t="shared" si="5"/>
        <v>45017</v>
      </c>
      <c r="R7">
        <f t="shared" si="1"/>
        <v>4</v>
      </c>
      <c r="S7" s="148">
        <f>HLOOKUP(S$3,Normals!$N$17:$T$29,$R7+1,FALSE)/VLOOKUP($R7,$C$21:$D$32,2,FALSE)</f>
        <v>10.373333333333333</v>
      </c>
      <c r="T7" s="148">
        <f>HLOOKUP(T$3,Normals!$N$17:$T$29,$R7+1,FALSE)/VLOOKUP($R7,$C$21:$D$32,2,FALSE)</f>
        <v>11.31</v>
      </c>
      <c r="U7" s="148">
        <f>HLOOKUP(U$3,Normals!$N$17:$T$29,$R7+1,FALSE)/VLOOKUP($R7,$C$21:$D$32,2,FALSE)</f>
        <v>7.8633333333333333</v>
      </c>
      <c r="V7" s="148">
        <f>HLOOKUP(V$3,Normals!$N$17:$T$29,$R7+1,FALSE)/VLOOKUP($R7,$C$21:$D$32,2,FALSE)</f>
        <v>10.283333333333333</v>
      </c>
      <c r="X7" s="4">
        <f t="shared" si="2"/>
        <v>45017</v>
      </c>
      <c r="Y7">
        <f t="shared" si="3"/>
        <v>4</v>
      </c>
      <c r="Z7" s="148">
        <f>HLOOKUP(Z$3,Data!$AU$4:$BA$16,ROW()-2,FALSE)/VLOOKUP($Y7,$C$21:$D$32,2,FALSE)</f>
        <v>12.566666666666666</v>
      </c>
      <c r="AA7" s="148">
        <f>HLOOKUP(AA$3,Data!$AU$4:$BA$16,ROW()-2,FALSE)/VLOOKUP($Y7,$C$21:$D$32,2,FALSE)</f>
        <v>11.816666666666666</v>
      </c>
      <c r="AB7" s="148">
        <f>HLOOKUP(AB$3,Data!$AU$4:$BA$16,ROW()-2,FALSE)/VLOOKUP($Y7,$C$21:$D$32,2,FALSE)</f>
        <v>10.666666666666666</v>
      </c>
      <c r="AC7" s="148">
        <f>HLOOKUP(AC$3,Data!$AU$4:$BA$16,ROW()-2,FALSE)/VLOOKUP($Y7,$C$21:$D$32,2,FALSE)</f>
        <v>13.016666666666667</v>
      </c>
      <c r="AE7" s="153">
        <v>44652</v>
      </c>
      <c r="AF7" s="127">
        <f>($C$4+($C9*$S7)+($C$5*AJ7))*HLOOKUP(Z$18,Data!$AC$4:$AI$16,(ROW())-2,FALSE)*VLOOKUP($Y22,$C$21:$D$32,2,FALSE)</f>
        <v>2122223.2846762617</v>
      </c>
      <c r="AG7" s="127">
        <f>($G$4+($G9*$T7)+($G$5*AJ7))*HLOOKUP(AA$18,Data!$AC$4:$AI$16,(ROW())-2,FALSE)*VLOOKUP($Y22,$C$21:$D$32,2,FALSE)</f>
        <v>1449411.786976641</v>
      </c>
      <c r="AH7" s="127">
        <f>($K$4+($K9*$U7)+($K$5*AJ7))*HLOOKUP(AB$18,Data!$AC$4:$AI$16,(ROW())-2,FALSE)*VLOOKUP($Y22,$C$21:$D$32,2,FALSE)</f>
        <v>1176239.5363226209</v>
      </c>
      <c r="AI7" s="127">
        <f>($O$4+($O9*$V7)+($O$5*AJ7))*HLOOKUP(AC$18,Data!$AC$4:$AI$16,(ROW())-2,FALSE)*VLOOKUP($Y22,$C$21:$D$32,2,FALSE)</f>
        <v>1491453.7100189629</v>
      </c>
      <c r="AJ7">
        <v>112</v>
      </c>
      <c r="AL7" s="127">
        <f>SUM(Data!K8:N8)</f>
        <v>7383914</v>
      </c>
      <c r="AM7" s="72">
        <f t="shared" si="4"/>
        <v>-1144585.6820055135</v>
      </c>
      <c r="AN7" s="72">
        <f t="shared" si="0"/>
        <v>6239328.3179944865</v>
      </c>
    </row>
    <row r="8" spans="1:40" x14ac:dyDescent="0.25">
      <c r="A8" s="136">
        <v>3</v>
      </c>
      <c r="B8" s="137"/>
      <c r="C8">
        <v>0.44995257095784402</v>
      </c>
      <c r="E8" s="136">
        <v>3</v>
      </c>
      <c r="F8" s="137"/>
      <c r="G8">
        <v>0.54819377048221896</v>
      </c>
      <c r="I8" s="136">
        <v>3</v>
      </c>
      <c r="J8" s="137"/>
      <c r="K8">
        <v>0.58862349232827904</v>
      </c>
      <c r="M8" s="136">
        <v>3</v>
      </c>
      <c r="N8" s="137"/>
      <c r="O8">
        <v>0.62326063952778599</v>
      </c>
      <c r="Q8" s="4">
        <f t="shared" si="5"/>
        <v>45047</v>
      </c>
      <c r="R8">
        <f t="shared" si="1"/>
        <v>5</v>
      </c>
      <c r="S8" s="148">
        <f>HLOOKUP(S$3,Normals!$N$17:$T$29,$R8+1,FALSE)/VLOOKUP($R8,$C$21:$D$32,2,FALSE)</f>
        <v>4.967741935483871</v>
      </c>
      <c r="T8" s="148">
        <f>HLOOKUP(T$3,Normals!$N$17:$T$29,$R8+1,FALSE)/VLOOKUP($R8,$C$21:$D$32,2,FALSE)</f>
        <v>6.8967741935483877</v>
      </c>
      <c r="U8" s="148">
        <f>HLOOKUP(U$3,Normals!$N$17:$T$29,$R8+1,FALSE)/VLOOKUP($R8,$C$21:$D$32,2,FALSE)</f>
        <v>2.6838709677419357</v>
      </c>
      <c r="V8" s="148">
        <f>HLOOKUP(V$3,Normals!$N$17:$T$29,$R8+1,FALSE)/VLOOKUP($R8,$C$21:$D$32,2,FALSE)</f>
        <v>3.6387096774193548</v>
      </c>
      <c r="X8" s="4">
        <f t="shared" si="2"/>
        <v>45047</v>
      </c>
      <c r="Y8">
        <f t="shared" si="3"/>
        <v>5</v>
      </c>
      <c r="Z8" s="148">
        <f>HLOOKUP(Z$3,Data!$AU$4:$BA$16,ROW()-2,FALSE)/VLOOKUP($Y8,$C$21:$D$32,2,FALSE)</f>
        <v>2.6129032258064515</v>
      </c>
      <c r="AA8" s="148">
        <f>HLOOKUP(AA$3,Data!$AU$4:$BA$16,ROW()-2,FALSE)/VLOOKUP($Y8,$C$21:$D$32,2,FALSE)</f>
        <v>3.774193548387097</v>
      </c>
      <c r="AB8" s="148">
        <f>HLOOKUP(AB$3,Data!$AU$4:$BA$16,ROW()-2,FALSE)/VLOOKUP($Y8,$C$21:$D$32,2,FALSE)</f>
        <v>1.6129032258064515</v>
      </c>
      <c r="AC8" s="148">
        <f>HLOOKUP(AC$3,Data!$AU$4:$BA$16,ROW()-2,FALSE)/VLOOKUP($Y8,$C$21:$D$32,2,FALSE)</f>
        <v>1.064516129032258</v>
      </c>
      <c r="AE8" s="153">
        <v>44682</v>
      </c>
      <c r="AF8" s="127">
        <f>($C$4+($C10*$S8)+($C$5*AJ8))*HLOOKUP(Z$18,Data!$AC$4:$AI$16,(ROW())-2,FALSE)*VLOOKUP($Y23,$C$21:$D$32,2,FALSE)</f>
        <v>1531236.8268346372</v>
      </c>
      <c r="AG8" s="127">
        <f>($G$4+($G10*$T8)+($G$5*AJ8))*HLOOKUP(AA$18,Data!$AC$4:$AI$16,(ROW())-2,FALSE)*VLOOKUP($Y23,$C$21:$D$32,2,FALSE)</f>
        <v>1071817.4654979415</v>
      </c>
      <c r="AH8" s="127">
        <f>($K$4+($K10*$U8)+($K$5*AJ8))*HLOOKUP(AB$18,Data!$AC$4:$AI$16,(ROW())-2,FALSE)*VLOOKUP($Y23,$C$21:$D$32,2,FALSE)</f>
        <v>794132.62032212201</v>
      </c>
      <c r="AI8" s="127">
        <f>($O$4+($O10*$V8)+($O$5*AJ8))*HLOOKUP(AC$18,Data!$AC$4:$AI$16,(ROW())-2,FALSE)*VLOOKUP($Y23,$C$21:$D$32,2,FALSE)</f>
        <v>959179.69903027953</v>
      </c>
      <c r="AJ8">
        <v>113</v>
      </c>
      <c r="AL8" s="127">
        <f>SUM(Data!K9:N9)</f>
        <v>3808774.0000000005</v>
      </c>
      <c r="AM8" s="72">
        <f t="shared" si="4"/>
        <v>547592.61168497941</v>
      </c>
      <c r="AN8" s="72">
        <f t="shared" si="0"/>
        <v>4356366.6116849799</v>
      </c>
    </row>
    <row r="9" spans="1:40" x14ac:dyDescent="0.25">
      <c r="A9" s="136">
        <v>4</v>
      </c>
      <c r="B9" s="137"/>
      <c r="C9">
        <v>0.36186669396783899</v>
      </c>
      <c r="E9" s="136">
        <v>4</v>
      </c>
      <c r="F9" s="137"/>
      <c r="G9">
        <v>0.43993271264994899</v>
      </c>
      <c r="I9" s="136">
        <v>4</v>
      </c>
      <c r="J9" s="137"/>
      <c r="K9">
        <v>0.41941548917587601</v>
      </c>
      <c r="M9" s="136">
        <v>4</v>
      </c>
      <c r="N9" s="137"/>
      <c r="O9">
        <v>0.48116234839954303</v>
      </c>
      <c r="Q9" s="4">
        <f t="shared" si="5"/>
        <v>45078</v>
      </c>
      <c r="R9">
        <f t="shared" si="1"/>
        <v>6</v>
      </c>
      <c r="S9" s="148">
        <f>HLOOKUP(S$3,Normals!$N$17:$T$29,$R9+1,FALSE)/VLOOKUP($R9,$C$21:$D$32,2,FALSE)</f>
        <v>1.6533333333333333</v>
      </c>
      <c r="T9" s="148">
        <f>HLOOKUP(T$3,Normals!$N$17:$T$29,$R9+1,FALSE)/VLOOKUP($R9,$C$21:$D$32,2,FALSE)</f>
        <v>3.3166666666666669</v>
      </c>
      <c r="U9" s="148">
        <f>HLOOKUP(U$3,Normals!$N$17:$T$29,$R9+1,FALSE)/VLOOKUP($R9,$C$21:$D$32,2,FALSE)</f>
        <v>0.45</v>
      </c>
      <c r="V9" s="148">
        <f>HLOOKUP(V$3,Normals!$N$17:$T$29,$R9+1,FALSE)/VLOOKUP($R9,$C$21:$D$32,2,FALSE)</f>
        <v>0.87</v>
      </c>
      <c r="X9" s="4">
        <f t="shared" si="2"/>
        <v>45078</v>
      </c>
      <c r="Y9">
        <f t="shared" si="3"/>
        <v>6</v>
      </c>
      <c r="Z9" s="148">
        <f>HLOOKUP(Z$3,Data!$AU$4:$BA$16,ROW()-2,FALSE)/VLOOKUP($Y9,$C$21:$D$32,2,FALSE)</f>
        <v>1.6833333333333333</v>
      </c>
      <c r="AA9" s="148">
        <f>HLOOKUP(AA$3,Data!$AU$4:$BA$16,ROW()-2,FALSE)/VLOOKUP($Y9,$C$21:$D$32,2,FALSE)</f>
        <v>2.0166666666666666</v>
      </c>
      <c r="AB9" s="148">
        <f>HLOOKUP(AB$3,Data!$AU$4:$BA$16,ROW()-2,FALSE)/VLOOKUP($Y9,$C$21:$D$32,2,FALSE)</f>
        <v>0.26666666666666666</v>
      </c>
      <c r="AC9" s="148">
        <f>HLOOKUP(AC$3,Data!$AU$4:$BA$16,ROW()-2,FALSE)/VLOOKUP($Y9,$C$21:$D$32,2,FALSE)</f>
        <v>0.51666666666666672</v>
      </c>
      <c r="AE9" s="153">
        <v>44713</v>
      </c>
      <c r="AF9" s="127">
        <f>($C$4+($C11*$S9)+($C$5*AJ9))*HLOOKUP(Z$18,Data!$AC$4:$AI$16,(ROW())-2,FALSE)*VLOOKUP($Y24,$C$21:$D$32,2,FALSE)</f>
        <v>921315.41635921632</v>
      </c>
      <c r="AG9" s="127">
        <f>($G$4+($G11*$T9)+($G$5*AJ9))*HLOOKUP(AA$18,Data!$AC$4:$AI$16,(ROW())-2,FALSE)*VLOOKUP($Y24,$C$21:$D$32,2,FALSE)</f>
        <v>688996.38727030752</v>
      </c>
      <c r="AH9" s="127">
        <f>($K$4+($K11*$U9)+($K$5*AJ9))*HLOOKUP(AB$18,Data!$AC$4:$AI$16,(ROW())-2,FALSE)*VLOOKUP($Y24,$C$21:$D$32,2,FALSE)</f>
        <v>581742.48303505965</v>
      </c>
      <c r="AI9" s="127">
        <f>($O$4+($O11*$V9)+($O$5*AJ9))*HLOOKUP(AC$18,Data!$AC$4:$AI$16,(ROW())-2,FALSE)*VLOOKUP($Y24,$C$21:$D$32,2,FALSE)</f>
        <v>618974.25514025486</v>
      </c>
      <c r="AJ9">
        <v>114</v>
      </c>
      <c r="AL9" s="127">
        <f>SUM(Data!K10:N10)</f>
        <v>3466917.0000000005</v>
      </c>
      <c r="AM9" s="72">
        <f t="shared" si="4"/>
        <v>-655888.45819516201</v>
      </c>
      <c r="AN9" s="72">
        <f t="shared" si="0"/>
        <v>2811028.5418048385</v>
      </c>
    </row>
    <row r="10" spans="1:40" x14ac:dyDescent="0.25">
      <c r="A10" s="136">
        <v>5</v>
      </c>
      <c r="B10" s="137"/>
      <c r="C10">
        <v>0.35351514937871598</v>
      </c>
      <c r="E10" s="136">
        <v>5</v>
      </c>
      <c r="F10" s="137"/>
      <c r="G10">
        <v>0.33150843438682398</v>
      </c>
      <c r="I10" s="136">
        <v>5</v>
      </c>
      <c r="J10" s="137"/>
      <c r="K10">
        <v>0.38724804621511799</v>
      </c>
      <c r="M10" s="136">
        <v>5</v>
      </c>
      <c r="N10" s="137"/>
      <c r="O10">
        <v>0.48293538822938398</v>
      </c>
      <c r="Q10" s="4">
        <f t="shared" si="5"/>
        <v>45108</v>
      </c>
      <c r="R10">
        <f t="shared" si="1"/>
        <v>7</v>
      </c>
      <c r="S10" s="148">
        <f>HLOOKUP(S$3,Normals!$N$17:$T$29,$R10+1,FALSE)/VLOOKUP($R10,$C$21:$D$32,2,FALSE)</f>
        <v>0.23225806451612904</v>
      </c>
      <c r="T10" s="148">
        <f>HLOOKUP(T$3,Normals!$N$17:$T$29,$R10+1,FALSE)/VLOOKUP($R10,$C$21:$D$32,2,FALSE)</f>
        <v>1.0258064516129033</v>
      </c>
      <c r="U10" s="148">
        <f>HLOOKUP(U$3,Normals!$N$17:$T$29,$R10+1,FALSE)/VLOOKUP($R10,$C$21:$D$32,2,FALSE)</f>
        <v>9.6774193548387101E-3</v>
      </c>
      <c r="V10" s="148">
        <f>HLOOKUP(V$3,Normals!$N$17:$T$29,$R10+1,FALSE)/VLOOKUP($R10,$C$21:$D$32,2,FALSE)</f>
        <v>4.8387096774193547E-2</v>
      </c>
      <c r="X10" s="4">
        <f t="shared" si="2"/>
        <v>45108</v>
      </c>
      <c r="Y10">
        <f t="shared" si="3"/>
        <v>7</v>
      </c>
      <c r="Z10" s="148">
        <f>HLOOKUP(Z$3,Data!$AU$4:$BA$16,ROW()-2,FALSE)/VLOOKUP($Y10,$C$21:$D$32,2,FALSE)</f>
        <v>0</v>
      </c>
      <c r="AA10" s="148">
        <f>HLOOKUP(AA$3,Data!$AU$4:$BA$16,ROW()-2,FALSE)/VLOOKUP($Y10,$C$21:$D$32,2,FALSE)</f>
        <v>4.8387096774193547E-2</v>
      </c>
      <c r="AB10" s="148">
        <f>HLOOKUP(AB$3,Data!$AU$4:$BA$16,ROW()-2,FALSE)/VLOOKUP($Y10,$C$21:$D$32,2,FALSE)</f>
        <v>0</v>
      </c>
      <c r="AC10" s="148">
        <f>HLOOKUP(AC$3,Data!$AU$4:$BA$16,ROW()-2,FALSE)/VLOOKUP($Y10,$C$21:$D$32,2,FALSE)</f>
        <v>0</v>
      </c>
      <c r="AE10" s="153">
        <v>44743</v>
      </c>
      <c r="AF10" s="127">
        <f>($C$4+($C12*$S10)+($C$5*AJ10))*HLOOKUP(Z$18,Data!$AC$4:$AI$16,(ROW())-2,FALSE)*VLOOKUP($Y25,$C$21:$D$32,2,FALSE)</f>
        <v>950591.3460521528</v>
      </c>
      <c r="AG10" s="127">
        <f>($G$4+($G12*$T10)+($G$5*AJ10))*HLOOKUP(AA$18,Data!$AC$4:$AI$16,(ROW())-2,FALSE)*VLOOKUP($Y25,$C$21:$D$32,2,FALSE)</f>
        <v>711456.86909760663</v>
      </c>
      <c r="AH10" s="127">
        <f>($K$4+($K12*$U10)+($K$5*AJ10))*HLOOKUP(AB$18,Data!$AC$4:$AI$16,(ROW())-2,FALSE)*VLOOKUP($Y25,$C$21:$D$32,2,FALSE)</f>
        <v>600729.97916368593</v>
      </c>
      <c r="AI10" s="127">
        <f>($O$4+($O12*$V10)+($O$5*AJ10))*HLOOKUP(AC$18,Data!$AC$4:$AI$16,(ROW())-2,FALSE)*VLOOKUP($Y25,$C$21:$D$32,2,FALSE)</f>
        <v>639276.4118073904</v>
      </c>
      <c r="AJ10">
        <v>115</v>
      </c>
      <c r="AL10" s="127">
        <f>SUM(Data!K11:N11)</f>
        <v>1784445</v>
      </c>
      <c r="AM10" s="72">
        <f t="shared" si="4"/>
        <v>1117609.6061208355</v>
      </c>
      <c r="AN10" s="72">
        <f t="shared" si="0"/>
        <v>2902054.6061208355</v>
      </c>
    </row>
    <row r="11" spans="1:40" x14ac:dyDescent="0.25">
      <c r="A11" s="136">
        <v>6</v>
      </c>
      <c r="B11" s="137"/>
      <c r="C11" s="137">
        <v>0</v>
      </c>
      <c r="E11" s="136">
        <v>6</v>
      </c>
      <c r="F11" s="137"/>
      <c r="G11">
        <v>0</v>
      </c>
      <c r="I11" s="136">
        <v>6</v>
      </c>
      <c r="J11" s="137"/>
      <c r="K11" s="137">
        <v>0</v>
      </c>
      <c r="M11" s="136">
        <v>6</v>
      </c>
      <c r="N11" s="137"/>
      <c r="O11" s="137">
        <v>0</v>
      </c>
      <c r="Q11" s="4">
        <f t="shared" si="5"/>
        <v>45139</v>
      </c>
      <c r="R11">
        <f t="shared" si="1"/>
        <v>8</v>
      </c>
      <c r="S11" s="148">
        <f>HLOOKUP(S$3,Normals!$N$17:$T$29,$R11+1,FALSE)/VLOOKUP($R11,$C$21:$D$32,2,FALSE)</f>
        <v>0.22903225806451613</v>
      </c>
      <c r="T11" s="148">
        <f>HLOOKUP(T$3,Normals!$N$17:$T$29,$R11+1,FALSE)/VLOOKUP($R11,$C$21:$D$32,2,FALSE)</f>
        <v>0.72903225806451621</v>
      </c>
      <c r="U11" s="148">
        <f>HLOOKUP(U$3,Normals!$N$17:$T$29,$R11+1,FALSE)/VLOOKUP($R11,$C$21:$D$32,2,FALSE)</f>
        <v>2.2580645161290321E-2</v>
      </c>
      <c r="V11" s="148">
        <f>HLOOKUP(V$3,Normals!$N$17:$T$29,$R11+1,FALSE)/VLOOKUP($R11,$C$21:$D$32,2,FALSE)</f>
        <v>0.1</v>
      </c>
      <c r="X11" s="4">
        <f t="shared" si="2"/>
        <v>45139</v>
      </c>
      <c r="Y11">
        <f t="shared" si="3"/>
        <v>8</v>
      </c>
      <c r="Z11" s="148">
        <f>HLOOKUP(Z$3,Data!$AU$4:$BA$16,ROW()-2,FALSE)/VLOOKUP($Y11,$C$21:$D$32,2,FALSE)</f>
        <v>0</v>
      </c>
      <c r="AA11" s="148">
        <f>HLOOKUP(AA$3,Data!$AU$4:$BA$16,ROW()-2,FALSE)/VLOOKUP($Y11,$C$21:$D$32,2,FALSE)</f>
        <v>0</v>
      </c>
      <c r="AB11" s="148">
        <f>HLOOKUP(AB$3,Data!$AU$4:$BA$16,ROW()-2,FALSE)/VLOOKUP($Y11,$C$21:$D$32,2,FALSE)</f>
        <v>0</v>
      </c>
      <c r="AC11" s="148">
        <f>HLOOKUP(AC$3,Data!$AU$4:$BA$16,ROW()-2,FALSE)/VLOOKUP($Y11,$C$21:$D$32,2,FALSE)</f>
        <v>0</v>
      </c>
      <c r="AE11" s="153">
        <v>44774</v>
      </c>
      <c r="AF11" s="127">
        <f>($C$4+($C13*$S11)+($C$5*AJ11))*HLOOKUP(Z$18,Data!$AC$4:$AI$16,(ROW())-2,FALSE)*VLOOKUP($Y26,$C$21:$D$32,2,FALSE)</f>
        <v>946646.23954146658</v>
      </c>
      <c r="AG11" s="127">
        <f>($G$4+($G13*$T11)+($G$5*AJ11))*HLOOKUP(AA$18,Data!$AC$4:$AI$16,(ROW())-2,FALSE)*VLOOKUP($Y26,$C$21:$D$32,2,FALSE)</f>
        <v>710520.32004266744</v>
      </c>
      <c r="AH11" s="127">
        <f>($K$4+($K13*$U11)+($K$5*AJ11))*HLOOKUP(AB$18,Data!$AC$4:$AI$16,(ROW())-2,FALSE)*VLOOKUP($Y26,$C$21:$D$32,2,FALSE)</f>
        <v>599619.19923919439</v>
      </c>
      <c r="AI11" s="127">
        <f>($O$4+($O13*$V11)+($O$5*AJ11))*HLOOKUP(AC$18,Data!$AC$4:$AI$16,(ROW())-2,FALSE)*VLOOKUP($Y26,$C$21:$D$32,2,FALSE)</f>
        <v>636303.54526953306</v>
      </c>
      <c r="AJ11">
        <v>116</v>
      </c>
      <c r="AL11" s="127">
        <f>SUM(Data!K12:N12)</f>
        <v>2602457</v>
      </c>
      <c r="AM11" s="72">
        <f t="shared" si="4"/>
        <v>290632.30409286171</v>
      </c>
      <c r="AN11" s="72">
        <f t="shared" si="0"/>
        <v>2893089.3040928617</v>
      </c>
    </row>
    <row r="12" spans="1:40" x14ac:dyDescent="0.25">
      <c r="A12" s="136">
        <v>7</v>
      </c>
      <c r="B12" s="137"/>
      <c r="C12" s="137">
        <v>0</v>
      </c>
      <c r="E12" s="136">
        <v>7</v>
      </c>
      <c r="F12" s="137"/>
      <c r="G12" s="137">
        <v>0</v>
      </c>
      <c r="I12" s="136">
        <v>7</v>
      </c>
      <c r="J12" s="137"/>
      <c r="K12" s="137">
        <v>0</v>
      </c>
      <c r="M12" s="136">
        <v>7</v>
      </c>
      <c r="N12" s="137"/>
      <c r="O12" s="137">
        <v>0</v>
      </c>
      <c r="Q12" s="4">
        <f t="shared" si="5"/>
        <v>45170</v>
      </c>
      <c r="R12">
        <f t="shared" si="1"/>
        <v>9</v>
      </c>
      <c r="S12" s="148">
        <f>HLOOKUP(S$3,Normals!$N$17:$T$29,$R12+1,FALSE)/VLOOKUP($R12,$C$21:$D$32,2,FALSE)</f>
        <v>2.4333333333333331</v>
      </c>
      <c r="T12" s="148">
        <f>HLOOKUP(T$3,Normals!$N$17:$T$29,$R12+1,FALSE)/VLOOKUP($R12,$C$21:$D$32,2,FALSE)</f>
        <v>2.1366666666666663</v>
      </c>
      <c r="U12" s="148">
        <f>HLOOKUP(U$3,Normals!$N$17:$T$29,$R12+1,FALSE)/VLOOKUP($R12,$C$21:$D$32,2,FALSE)</f>
        <v>0.67333333333333334</v>
      </c>
      <c r="V12" s="148">
        <f>HLOOKUP(V$3,Normals!$N$17:$T$29,$R12+1,FALSE)/VLOOKUP($R12,$C$21:$D$32,2,FALSE)</f>
        <v>1.8133333333333332</v>
      </c>
      <c r="X12" s="4">
        <f t="shared" si="2"/>
        <v>45170</v>
      </c>
      <c r="Y12">
        <f t="shared" si="3"/>
        <v>9</v>
      </c>
      <c r="Z12" s="148">
        <f>HLOOKUP(Z$3,Data!$AU$4:$BA$16,ROW()-2,FALSE)/VLOOKUP($Y12,$C$21:$D$32,2,FALSE)</f>
        <v>2.0499999999999998</v>
      </c>
      <c r="AA12" s="148">
        <f>HLOOKUP(AA$3,Data!$AU$4:$BA$16,ROW()-2,FALSE)/VLOOKUP($Y12,$C$21:$D$32,2,FALSE)</f>
        <v>2.1666666666666665</v>
      </c>
      <c r="AB12" s="148">
        <f>HLOOKUP(AB$3,Data!$AU$4:$BA$16,ROW()-2,FALSE)/VLOOKUP($Y12,$C$21:$D$32,2,FALSE)</f>
        <v>1.4333333333333333</v>
      </c>
      <c r="AC12" s="148">
        <f>HLOOKUP(AC$3,Data!$AU$4:$BA$16,ROW()-2,FALSE)/VLOOKUP($Y12,$C$21:$D$32,2,FALSE)</f>
        <v>1.7666666666666666</v>
      </c>
      <c r="AE12" s="153">
        <v>44805</v>
      </c>
      <c r="AF12" s="127">
        <f>($C$4+($C14*$S12)+($C$5*AJ12))*HLOOKUP(Z$18,Data!$AC$4:$AI$16,(ROW())-2,FALSE)*VLOOKUP($Y27,$C$21:$D$32,2,FALSE)</f>
        <v>1310978.9747982444</v>
      </c>
      <c r="AG12" s="127">
        <f>($G$4+($G14*$T12)+($G$5*AJ12))*HLOOKUP(AA$18,Data!$AC$4:$AI$16,(ROW())-2,FALSE)*VLOOKUP($Y27,$C$21:$D$32,2,FALSE)</f>
        <v>988014.03082478861</v>
      </c>
      <c r="AH12" s="127">
        <f>($K$4+($K14*$U12)+($K$5*AJ12))*HLOOKUP(AB$18,Data!$AC$4:$AI$16,(ROW())-2,FALSE)*VLOOKUP($Y27,$C$21:$D$32,2,FALSE)</f>
        <v>729466.99227244302</v>
      </c>
      <c r="AI12" s="127">
        <f>($O$4+($O14*$V12)+($O$5*AJ12))*HLOOKUP(AC$18,Data!$AC$4:$AI$16,(ROW())-2,FALSE)*VLOOKUP($Y27,$C$21:$D$32,2,FALSE)</f>
        <v>948417.40176322428</v>
      </c>
      <c r="AJ12">
        <v>117</v>
      </c>
      <c r="AL12" s="127">
        <f>SUM(Data!K13:N13)</f>
        <v>3809259</v>
      </c>
      <c r="AM12" s="72">
        <f t="shared" si="4"/>
        <v>167618.39965870045</v>
      </c>
      <c r="AN12" s="72">
        <f t="shared" si="0"/>
        <v>3976877.3996587005</v>
      </c>
    </row>
    <row r="13" spans="1:40" x14ac:dyDescent="0.25">
      <c r="A13" s="136">
        <v>8</v>
      </c>
      <c r="B13" s="137"/>
      <c r="C13" s="137">
        <v>0</v>
      </c>
      <c r="E13" s="136">
        <v>8</v>
      </c>
      <c r="F13" s="137"/>
      <c r="G13" s="137">
        <v>0</v>
      </c>
      <c r="I13" s="136">
        <v>8</v>
      </c>
      <c r="J13" s="137"/>
      <c r="K13" s="137">
        <v>0</v>
      </c>
      <c r="M13" s="136">
        <v>8</v>
      </c>
      <c r="N13" s="137"/>
      <c r="O13" s="137">
        <v>0</v>
      </c>
      <c r="Q13" s="4">
        <f t="shared" si="5"/>
        <v>45200</v>
      </c>
      <c r="R13">
        <f t="shared" si="1"/>
        <v>10</v>
      </c>
      <c r="S13" s="148">
        <f>HLOOKUP(S$3,Normals!$N$17:$T$29,$R13+1,FALSE)/VLOOKUP($R13,$C$21:$D$32,2,FALSE)</f>
        <v>9.0129032258064505</v>
      </c>
      <c r="T13" s="148">
        <f>HLOOKUP(T$3,Normals!$N$17:$T$29,$R13+1,FALSE)/VLOOKUP($R13,$C$21:$D$32,2,FALSE)</f>
        <v>7.6</v>
      </c>
      <c r="U13" s="148">
        <f>HLOOKUP(U$3,Normals!$N$17:$T$29,$R13+1,FALSE)/VLOOKUP($R13,$C$21:$D$32,2,FALSE)</f>
        <v>7.1548387096774198</v>
      </c>
      <c r="V13" s="148">
        <f>HLOOKUP(V$3,Normals!$N$17:$T$29,$R13+1,FALSE)/VLOOKUP($R13,$C$21:$D$32,2,FALSE)</f>
        <v>10.416129032258064</v>
      </c>
      <c r="X13" s="4">
        <f t="shared" si="2"/>
        <v>45200</v>
      </c>
      <c r="Y13">
        <f t="shared" si="3"/>
        <v>10</v>
      </c>
      <c r="Z13" s="148">
        <f>HLOOKUP(Z$3,Data!$AU$4:$BA$16,ROW()-2,FALSE)/VLOOKUP($Y13,$C$21:$D$32,2,FALSE)</f>
        <v>8.7903225806451619</v>
      </c>
      <c r="AA13" s="148">
        <f>HLOOKUP(AA$3,Data!$AU$4:$BA$16,ROW()-2,FALSE)/VLOOKUP($Y13,$C$21:$D$32,2,FALSE)</f>
        <v>6.4516129032258061</v>
      </c>
      <c r="AB13" s="148">
        <f>HLOOKUP(AB$3,Data!$AU$4:$BA$16,ROW()-2,FALSE)/VLOOKUP($Y13,$C$21:$D$32,2,FALSE)</f>
        <v>7.241935483870968</v>
      </c>
      <c r="AC13" s="148">
        <f>HLOOKUP(AC$3,Data!$AU$4:$BA$16,ROW()-2,FALSE)/VLOOKUP($Y13,$C$21:$D$32,2,FALSE)</f>
        <v>9.1451612903225801</v>
      </c>
      <c r="AE13" s="153">
        <v>44835</v>
      </c>
      <c r="AF13" s="127">
        <f>($C$4+($C15*$S13)+($C$5*AJ13))*HLOOKUP(Z$18,Data!$AC$4:$AI$16,(ROW())-2,FALSE)*VLOOKUP($Y28,$C$21:$D$32,2,FALSE)</f>
        <v>2363989.7698242282</v>
      </c>
      <c r="AG13" s="127">
        <f>($G$4+($G15*$T13)+($G$5*AJ13))*HLOOKUP(AA$18,Data!$AC$4:$AI$16,(ROW())-2,FALSE)*VLOOKUP($Y28,$C$21:$D$32,2,FALSE)</f>
        <v>1653910.6626345662</v>
      </c>
      <c r="AH13" s="127">
        <f>($K$4+($K15*$U13)+($K$5*AJ13))*HLOOKUP(AB$18,Data!$AC$4:$AI$16,(ROW())-2,FALSE)*VLOOKUP($Y28,$C$21:$D$32,2,FALSE)</f>
        <v>1363378.7180832429</v>
      </c>
      <c r="AI13" s="127">
        <f>($O$4+($O15*$V13)+($O$5*AJ13))*HLOOKUP(AC$18,Data!$AC$4:$AI$16,(ROW())-2,FALSE)*VLOOKUP($Y28,$C$21:$D$32,2,FALSE)</f>
        <v>1942468.1381953023</v>
      </c>
      <c r="AJ13">
        <v>118</v>
      </c>
      <c r="AL13" s="127">
        <f>SUM(Data!K14:N14)</f>
        <v>6570526</v>
      </c>
      <c r="AM13" s="72">
        <f t="shared" si="4"/>
        <v>753221.2887373399</v>
      </c>
      <c r="AN13" s="72">
        <f t="shared" si="0"/>
        <v>7323747.2887373399</v>
      </c>
    </row>
    <row r="14" spans="1:40" x14ac:dyDescent="0.25">
      <c r="A14" s="136">
        <v>9</v>
      </c>
      <c r="B14" s="137"/>
      <c r="C14">
        <v>0.51039836221470902</v>
      </c>
      <c r="E14" s="136">
        <v>9</v>
      </c>
      <c r="F14" s="137"/>
      <c r="G14">
        <v>0.93111173188963503</v>
      </c>
      <c r="I14" s="136">
        <v>9</v>
      </c>
      <c r="J14" s="137"/>
      <c r="K14">
        <v>1.2356136520383001</v>
      </c>
      <c r="M14" s="136">
        <v>9</v>
      </c>
      <c r="N14" s="137"/>
      <c r="O14">
        <v>1.0722509080157501</v>
      </c>
      <c r="Q14" s="4">
        <f t="shared" si="5"/>
        <v>45231</v>
      </c>
      <c r="R14">
        <f t="shared" si="1"/>
        <v>11</v>
      </c>
      <c r="S14" s="148">
        <f>HLOOKUP(S$3,Normals!$N$17:$T$29,$R14+1,FALSE)/VLOOKUP($R14,$C$21:$D$32,2,FALSE)</f>
        <v>15.55</v>
      </c>
      <c r="T14" s="148">
        <f>HLOOKUP(T$3,Normals!$N$17:$T$29,$R14+1,FALSE)/VLOOKUP($R14,$C$21:$D$32,2,FALSE)</f>
        <v>14.05</v>
      </c>
      <c r="U14" s="148">
        <f>HLOOKUP(U$3,Normals!$N$17:$T$29,$R14+1,FALSE)/VLOOKUP($R14,$C$21:$D$32,2,FALSE)</f>
        <v>17.636666666666667</v>
      </c>
      <c r="V14" s="148">
        <f>HLOOKUP(V$3,Normals!$N$17:$T$29,$R14+1,FALSE)/VLOOKUP($R14,$C$21:$D$32,2,FALSE)</f>
        <v>21.95</v>
      </c>
      <c r="X14" s="4">
        <f t="shared" si="2"/>
        <v>45231</v>
      </c>
      <c r="Y14">
        <f t="shared" si="3"/>
        <v>11</v>
      </c>
      <c r="Z14" s="148">
        <f>HLOOKUP(Z$3,Data!$AU$4:$BA$16,ROW()-2,FALSE)/VLOOKUP($Y14,$C$21:$D$32,2,FALSE)</f>
        <v>17.55</v>
      </c>
      <c r="AA14" s="148">
        <f>HLOOKUP(AA$3,Data!$AU$4:$BA$16,ROW()-2,FALSE)/VLOOKUP($Y14,$C$21:$D$32,2,FALSE)</f>
        <v>15.066666666666666</v>
      </c>
      <c r="AB14" s="148">
        <f>HLOOKUP(AB$3,Data!$AU$4:$BA$16,ROW()-2,FALSE)/VLOOKUP($Y14,$C$21:$D$32,2,FALSE)</f>
        <v>20.366666666666667</v>
      </c>
      <c r="AC14" s="148">
        <f>HLOOKUP(AC$3,Data!$AU$4:$BA$16,ROW()-2,FALSE)/VLOOKUP($Y14,$C$21:$D$32,2,FALSE)</f>
        <v>21.65</v>
      </c>
      <c r="AE14" s="153">
        <v>44866</v>
      </c>
      <c r="AF14" s="127">
        <f>($C$4+($C16*$S14)+($C$5*AJ14))*HLOOKUP(Z$18,Data!$AC$4:$AI$16,(ROW())-2,FALSE)*VLOOKUP($Y29,$C$21:$D$32,2,FALSE)</f>
        <v>3609382.2076000269</v>
      </c>
      <c r="AG14" s="127">
        <f>($G$4+($G16*$T14)+($G$5*AJ14))*HLOOKUP(AA$18,Data!$AC$4:$AI$16,(ROW())-2,FALSE)*VLOOKUP($Y29,$C$21:$D$32,2,FALSE)</f>
        <v>2267502.9702253886</v>
      </c>
      <c r="AH14" s="127">
        <f>($K$4+($K16*$U14)+($K$5*AJ14))*HLOOKUP(AB$18,Data!$AC$4:$AI$16,(ROW())-2,FALSE)*VLOOKUP($Y29,$C$21:$D$32,2,FALSE)</f>
        <v>2054004.4053055397</v>
      </c>
      <c r="AI14" s="127">
        <f>($O$4+($O16*$V14)+($O$5*AJ14))*HLOOKUP(AC$18,Data!$AC$4:$AI$16,(ROW())-2,FALSE)*VLOOKUP($Y29,$C$21:$D$32,2,FALSE)</f>
        <v>2921425.60866427</v>
      </c>
      <c r="AJ14">
        <v>119</v>
      </c>
      <c r="AL14" s="127">
        <f>SUM(Data!K15:N15)</f>
        <v>10761463</v>
      </c>
      <c r="AM14" s="72">
        <f t="shared" si="4"/>
        <v>90852.191795226187</v>
      </c>
      <c r="AN14" s="72">
        <f t="shared" si="0"/>
        <v>10852315.191795226</v>
      </c>
    </row>
    <row r="15" spans="1:40" x14ac:dyDescent="0.25">
      <c r="A15" s="136">
        <v>10</v>
      </c>
      <c r="B15" s="137"/>
      <c r="C15">
        <v>0.47616766569679497</v>
      </c>
      <c r="E15" s="136">
        <v>10</v>
      </c>
      <c r="F15" s="137"/>
      <c r="G15">
        <v>0.78669958146725205</v>
      </c>
      <c r="I15" s="136">
        <v>10</v>
      </c>
      <c r="J15" s="137"/>
      <c r="K15">
        <v>0.57143008768804004</v>
      </c>
      <c r="M15" s="136">
        <v>10</v>
      </c>
      <c r="N15" s="137"/>
      <c r="O15">
        <v>0.69727143777206402</v>
      </c>
      <c r="Q15" s="4">
        <f t="shared" si="5"/>
        <v>45261</v>
      </c>
      <c r="R15">
        <f t="shared" si="1"/>
        <v>12</v>
      </c>
      <c r="S15" s="148">
        <f>HLOOKUP(S$3,Normals!$N$17:$T$29,$R15+1,FALSE)/VLOOKUP($R15,$C$21:$D$32,2,FALSE)</f>
        <v>20.196774193548389</v>
      </c>
      <c r="T15" s="148">
        <f>HLOOKUP(T$3,Normals!$N$17:$T$29,$R15+1,FALSE)/VLOOKUP($R15,$C$21:$D$32,2,FALSE)</f>
        <v>18</v>
      </c>
      <c r="U15" s="148">
        <f>HLOOKUP(U$3,Normals!$N$17:$T$29,$R15+1,FALSE)/VLOOKUP($R15,$C$21:$D$32,2,FALSE)</f>
        <v>24.396774193548385</v>
      </c>
      <c r="V15" s="148">
        <f>HLOOKUP(V$3,Normals!$N$17:$T$29,$R15+1,FALSE)/VLOOKUP($R15,$C$21:$D$32,2,FALSE)</f>
        <v>29.345161290322583</v>
      </c>
      <c r="X15" s="4">
        <f t="shared" si="2"/>
        <v>45261</v>
      </c>
      <c r="Y15">
        <f t="shared" si="3"/>
        <v>12</v>
      </c>
      <c r="Z15" s="148">
        <f>HLOOKUP(Z$3,Data!$AU$4:$BA$16,ROW()-2,FALSE)/VLOOKUP($Y15,$C$21:$D$32,2,FALSE)</f>
        <v>16.677419354838708</v>
      </c>
      <c r="AA15" s="148">
        <f>HLOOKUP(AA$3,Data!$AU$4:$BA$16,ROW()-2,FALSE)/VLOOKUP($Y15,$C$21:$D$32,2,FALSE)</f>
        <v>14.35483870967742</v>
      </c>
      <c r="AB15" s="148">
        <f>HLOOKUP(AB$3,Data!$AU$4:$BA$16,ROW()-2,FALSE)/VLOOKUP($Y15,$C$21:$D$32,2,FALSE)</f>
        <v>21.306451612903224</v>
      </c>
      <c r="AC15" s="148">
        <f>HLOOKUP(AC$3,Data!$AU$4:$BA$16,ROW()-2,FALSE)/VLOOKUP($Y15,$C$21:$D$32,2,FALSE)</f>
        <v>22.032258064516128</v>
      </c>
      <c r="AE15" s="153">
        <v>44896</v>
      </c>
      <c r="AF15" s="127">
        <f>($C$4+($C17*$S15)+($C$5*AJ15))*HLOOKUP(Z$18,Data!$AC$4:$AI$16,(ROW())-2,FALSE)*VLOOKUP($Y30,$C$21:$D$32,2,FALSE)</f>
        <v>4471515.7349456185</v>
      </c>
      <c r="AG15" s="127">
        <f>($G$4+($G17*$T15)+($G$5*AJ15))*HLOOKUP(AA$18,Data!$AC$4:$AI$16,(ROW())-2,FALSE)*VLOOKUP($Y30,$C$21:$D$32,2,FALSE)</f>
        <v>2820078.2878150688</v>
      </c>
      <c r="AH15" s="127">
        <f>($K$4+($K17*$U15)+($K$5*AJ15))*HLOOKUP(AB$18,Data!$AC$4:$AI$16,(ROW())-2,FALSE)*VLOOKUP($Y30,$C$21:$D$32,2,FALSE)</f>
        <v>3260616.0984624806</v>
      </c>
      <c r="AI15" s="127">
        <f>($O$4+($O17*$V15)+($O$5*AJ15))*HLOOKUP(AC$18,Data!$AC$4:$AI$16,(ROW())-2,FALSE)*VLOOKUP($Y30,$C$21:$D$32,2,FALSE)</f>
        <v>4162130.2112783077</v>
      </c>
      <c r="AJ15">
        <v>120</v>
      </c>
      <c r="AL15" s="127">
        <f>SUM(Data!K16:N16)</f>
        <v>12514189</v>
      </c>
      <c r="AM15" s="72">
        <f t="shared" si="4"/>
        <v>2200151.3325014766</v>
      </c>
      <c r="AN15" s="72">
        <f t="shared" si="0"/>
        <v>14714340.332501477</v>
      </c>
    </row>
    <row r="16" spans="1:40" x14ac:dyDescent="0.25">
      <c r="A16" s="136">
        <v>11</v>
      </c>
      <c r="B16" s="137"/>
      <c r="C16">
        <v>0.54069757117542705</v>
      </c>
      <c r="E16" s="136">
        <v>11</v>
      </c>
      <c r="F16" s="137"/>
      <c r="G16">
        <v>0.73516670278166996</v>
      </c>
      <c r="I16" s="136">
        <v>11</v>
      </c>
      <c r="J16" s="137"/>
      <c r="K16">
        <v>0.45856383695196401</v>
      </c>
      <c r="M16" s="136">
        <v>11</v>
      </c>
      <c r="N16" s="137"/>
      <c r="O16">
        <v>0.59798850081285104</v>
      </c>
    </row>
    <row r="17" spans="1:35" x14ac:dyDescent="0.25">
      <c r="A17" s="136">
        <v>12</v>
      </c>
      <c r="B17" s="137"/>
      <c r="C17">
        <v>0.52676130853529501</v>
      </c>
      <c r="E17" s="136">
        <v>12</v>
      </c>
      <c r="F17" s="137"/>
      <c r="G17">
        <v>0.74006303547772201</v>
      </c>
      <c r="I17" s="136">
        <v>12</v>
      </c>
      <c r="J17" s="137"/>
      <c r="K17">
        <v>0.57908874326010795</v>
      </c>
      <c r="M17" s="136">
        <v>12</v>
      </c>
      <c r="N17" s="137"/>
      <c r="O17">
        <v>0.65879689746111003</v>
      </c>
      <c r="Q17" s="147" t="s">
        <v>79</v>
      </c>
      <c r="S17" s="170" t="s">
        <v>80</v>
      </c>
      <c r="T17" s="170"/>
      <c r="U17" s="170"/>
      <c r="V17" s="170"/>
      <c r="X17" s="147" t="s">
        <v>81</v>
      </c>
      <c r="Z17" s="170" t="s">
        <v>82</v>
      </c>
      <c r="AA17" s="170"/>
      <c r="AB17" s="170"/>
      <c r="AC17" s="170"/>
    </row>
    <row r="18" spans="1:35" x14ac:dyDescent="0.25">
      <c r="A18" t="s">
        <v>88</v>
      </c>
      <c r="C18">
        <v>0</v>
      </c>
      <c r="E18" t="s">
        <v>88</v>
      </c>
      <c r="F18" s="137"/>
      <c r="G18">
        <v>0</v>
      </c>
      <c r="I18" t="s">
        <v>88</v>
      </c>
      <c r="K18">
        <v>0</v>
      </c>
      <c r="M18" t="s">
        <v>88</v>
      </c>
      <c r="O18">
        <v>0</v>
      </c>
      <c r="S18" t="s">
        <v>62</v>
      </c>
      <c r="T18" t="s">
        <v>63</v>
      </c>
      <c r="U18" t="s">
        <v>64</v>
      </c>
      <c r="V18" t="s">
        <v>65</v>
      </c>
      <c r="Z18" t="s">
        <v>62</v>
      </c>
      <c r="AA18" t="s">
        <v>63</v>
      </c>
      <c r="AB18" t="s">
        <v>64</v>
      </c>
      <c r="AC18" t="s">
        <v>65</v>
      </c>
    </row>
    <row r="19" spans="1:35" x14ac:dyDescent="0.25">
      <c r="Q19" s="4">
        <f>Q4</f>
        <v>44927</v>
      </c>
      <c r="R19">
        <f>MONTH(Q19)</f>
        <v>1</v>
      </c>
      <c r="S19" s="149">
        <f>(S4-Z4)*VLOOKUP($R19,$A$6:$C$17,3,FALSE)</f>
        <v>1.2325319983199523</v>
      </c>
      <c r="T19" s="149">
        <f>(T4-AA4)*VLOOKUP($R19,$E$6:$G$17,3,FALSE)</f>
        <v>2.307221315388702</v>
      </c>
      <c r="U19" s="149">
        <f>(U4-AB4)*VLOOKUP($R19,$I$6:$K$17,3,FALSE)</f>
        <v>0.55053926914223972</v>
      </c>
      <c r="V19" s="149">
        <f>(V4-AC4)*VLOOKUP($R19,$M$6:$O$17,3,FALSE)</f>
        <v>0.91474029843315319</v>
      </c>
      <c r="X19" s="4">
        <f>Q4</f>
        <v>44927</v>
      </c>
      <c r="Y19">
        <f>MONTH(X19)</f>
        <v>1</v>
      </c>
      <c r="Z19" s="127">
        <f>HLOOKUP(Z$18,Data!$AC$4:$AI$16,(ROW())-17,FALSE)*VLOOKUP($Y19,$C$21:$D$32,2,FALSE)*S19</f>
        <v>406614.77130974893</v>
      </c>
      <c r="AA19" s="127">
        <f>HLOOKUP(AA$18,Data!$AC$4:$AI$16,ROW()-17,FALSE)*VLOOKUP($Y19,$C$21:$D$32,2,FALSE)*T19</f>
        <v>366130.64331771771</v>
      </c>
      <c r="AB19" s="127">
        <f>HLOOKUP(AB$18,Data!$AC$4:$AI$16,ROW()-17,FALSE)*VLOOKUP($Y19,$C$21:$D$32,2,FALSE)*U19</f>
        <v>102246.7036043659</v>
      </c>
      <c r="AC19" s="127">
        <f>HLOOKUP(AC$18,Data!$AC$4:$AI$16,ROW()-17,FALSE)*VLOOKUP($Y19,$C$21:$D$32,2,FALSE)*V19</f>
        <v>166256.79346112089</v>
      </c>
      <c r="AE19" s="153">
        <v>44562</v>
      </c>
      <c r="AF19" s="127">
        <f>Z19+Data!K5</f>
        <v>4900866.0657029832</v>
      </c>
      <c r="AG19" s="127">
        <f>AA19+Data!L5</f>
        <v>2911715.6930219899</v>
      </c>
      <c r="AH19" s="127">
        <f>AB19+Data!M5</f>
        <v>3922864.5244675418</v>
      </c>
      <c r="AI19" s="127">
        <f>AC19+Data!N5</f>
        <v>4724245.6285004383</v>
      </c>
    </row>
    <row r="20" spans="1:35" x14ac:dyDescent="0.25">
      <c r="D20" t="s">
        <v>73</v>
      </c>
      <c r="Q20" s="4">
        <f t="shared" ref="Q20:Q30" si="6">Q5</f>
        <v>44958</v>
      </c>
      <c r="R20">
        <f t="shared" ref="R20:R30" si="7">MONTH(Q20)</f>
        <v>2</v>
      </c>
      <c r="S20" s="149">
        <f t="shared" ref="S20:S30" si="8">(S5-Z5)*VLOOKUP($R20,$A$6:$C$17,3,FALSE)</f>
        <v>-1.0951197194090228</v>
      </c>
      <c r="T20" s="149">
        <f t="shared" ref="T20:T30" si="9">(T5-AA5)*VLOOKUP($R20,$E$6:$G$17,3,FALSE)</f>
        <v>-0.64127829735579722</v>
      </c>
      <c r="U20" s="149">
        <f t="shared" ref="U20:U30" si="10">(U5-AB5)*VLOOKUP($R20,$I$6:$K$17,3,FALSE)</f>
        <v>-1.8666246564077513</v>
      </c>
      <c r="V20" s="149">
        <f t="shared" ref="V20:V30" si="11">(V5-AC5)*VLOOKUP($R20,$M$6:$O$17,3,FALSE)</f>
        <v>-1.362127637559259</v>
      </c>
      <c r="X20" s="4">
        <f t="shared" ref="X20:X30" si="12">Q5</f>
        <v>44958</v>
      </c>
      <c r="Y20">
        <f t="shared" ref="Y20:Y30" si="13">MONTH(X20)</f>
        <v>2</v>
      </c>
      <c r="Z20" s="127">
        <f>HLOOKUP(Z$18,Data!$AC$4:$AI$16,ROW()-17,FALSE)*VLOOKUP($Y20,$C$21:$D$32,2,FALSE)*S20</f>
        <v>-326626.02703205746</v>
      </c>
      <c r="AA20" s="127">
        <f>HLOOKUP(AA$18,Data!$AC$4:$AI$16,ROW()-17,FALSE)*VLOOKUP($Y20,$C$21:$D$32,2,FALSE)*T20</f>
        <v>-91754.098785667462</v>
      </c>
      <c r="AB20" s="127">
        <f>HLOOKUP(AB$18,Data!$AC$4:$AI$16,ROW()-17,FALSE)*VLOOKUP($Y20,$C$21:$D$32,2,FALSE)*U20</f>
        <v>-313383.88031498453</v>
      </c>
      <c r="AC20" s="127">
        <f>HLOOKUP(AC$18,Data!$AC$4:$AI$16,ROW()-17,FALSE)*VLOOKUP($Y20,$C$21:$D$32,2,FALSE)*V20</f>
        <v>-223803.01936153648</v>
      </c>
      <c r="AE20" s="153">
        <v>44593</v>
      </c>
      <c r="AF20" s="127">
        <f>Z20+Data!K6</f>
        <v>3159703.351546369</v>
      </c>
      <c r="AG20" s="127">
        <f>AA20+Data!L6</f>
        <v>2089976.5100549471</v>
      </c>
      <c r="AH20" s="127">
        <f>AB20+Data!M6</f>
        <v>2535600.5454415921</v>
      </c>
      <c r="AI20" s="127">
        <f>AC20+Data!N6</f>
        <v>3198873.5674628462</v>
      </c>
    </row>
    <row r="21" spans="1:35" x14ac:dyDescent="0.25">
      <c r="A21" s="4">
        <f>Data!A1</f>
        <v>44927</v>
      </c>
      <c r="C21">
        <f>MONTH(A21)</f>
        <v>1</v>
      </c>
      <c r="D21">
        <f>A22-A21</f>
        <v>31</v>
      </c>
      <c r="Q21" s="4">
        <f t="shared" si="6"/>
        <v>44986</v>
      </c>
      <c r="R21">
        <f t="shared" si="7"/>
        <v>3</v>
      </c>
      <c r="S21" s="149">
        <f t="shared" si="8"/>
        <v>-0.63283651915361283</v>
      </c>
      <c r="T21" s="149">
        <f t="shared" si="9"/>
        <v>-0.63661212055999661</v>
      </c>
      <c r="U21" s="149">
        <f t="shared" si="10"/>
        <v>-2.4437368858919193</v>
      </c>
      <c r="V21" s="149">
        <f t="shared" si="11"/>
        <v>-2.1974963838834505</v>
      </c>
      <c r="X21" s="4">
        <f t="shared" si="12"/>
        <v>44986</v>
      </c>
      <c r="Y21">
        <f t="shared" si="13"/>
        <v>3</v>
      </c>
      <c r="Z21" s="127">
        <f>HLOOKUP(Z$18,Data!$AC$4:$AI$16,ROW()-17,FALSE)*VLOOKUP($Y21,$C$21:$D$32,2,FALSE)*S21</f>
        <v>-208930.97679856527</v>
      </c>
      <c r="AA21" s="127">
        <f>HLOOKUP(AA$18,Data!$AC$4:$AI$16,ROW()-17,FALSE)*VLOOKUP($Y21,$C$21:$D$32,2,FALSE)*T21</f>
        <v>-100687.84621201019</v>
      </c>
      <c r="AB21" s="127">
        <f>HLOOKUP(AB$18,Data!$AC$4:$AI$16,ROW()-17,FALSE)*VLOOKUP($Y21,$C$21:$D$32,2,FALSE)*U21</f>
        <v>-453777.5023412705</v>
      </c>
      <c r="AC21" s="127">
        <f>HLOOKUP(AC$18,Data!$AC$4:$AI$16,ROW()-17,FALSE)*VLOOKUP($Y21,$C$21:$D$32,2,FALSE)*V21</f>
        <v>-398788.45876886527</v>
      </c>
      <c r="AE21" s="153">
        <v>44621</v>
      </c>
      <c r="AF21" s="127">
        <f>Z21+Data!K7</f>
        <v>3449698.8234233381</v>
      </c>
      <c r="AG21" s="127">
        <f>AA21+Data!L7</f>
        <v>2149880.4636792624</v>
      </c>
      <c r="AH21" s="127">
        <f>AB21+Data!M7</f>
        <v>2044733.5500241132</v>
      </c>
      <c r="AI21" s="127">
        <f>AC21+Data!N7</f>
        <v>2517557.3787525748</v>
      </c>
    </row>
    <row r="22" spans="1:35" x14ac:dyDescent="0.25">
      <c r="A22" s="4">
        <f>DATE(YEAR(A21),MONTH(A21)+1,1)</f>
        <v>44958</v>
      </c>
      <c r="C22">
        <f t="shared" ref="C22:C32" si="14">MONTH(A22)</f>
        <v>2</v>
      </c>
      <c r="D22">
        <f>A23-A22</f>
        <v>28</v>
      </c>
      <c r="Q22" s="4">
        <f t="shared" si="6"/>
        <v>45017</v>
      </c>
      <c r="R22">
        <f t="shared" si="7"/>
        <v>4</v>
      </c>
      <c r="S22" s="149">
        <f t="shared" si="8"/>
        <v>-0.79369428210279358</v>
      </c>
      <c r="T22" s="149">
        <f t="shared" si="9"/>
        <v>-0.22289924107597384</v>
      </c>
      <c r="U22" s="149">
        <f t="shared" si="10"/>
        <v>-1.175761421323039</v>
      </c>
      <c r="V22" s="149">
        <f t="shared" si="11"/>
        <v>-1.3151770856254181</v>
      </c>
      <c r="X22" s="4">
        <f t="shared" si="12"/>
        <v>45017</v>
      </c>
      <c r="Y22">
        <f t="shared" si="13"/>
        <v>4</v>
      </c>
      <c r="Z22" s="127">
        <f>HLOOKUP(Z$18,Data!$AC$4:$AI$16,ROW()-17,FALSE)*VLOOKUP($Y22,$C$21:$D$32,2,FALSE)*S22</f>
        <v>-253442.45816106405</v>
      </c>
      <c r="AA22" s="127">
        <f>HLOOKUP(AA$18,Data!$AC$4:$AI$16,ROW()-17,FALSE)*VLOOKUP($Y22,$C$21:$D$32,2,FALSE)*T22</f>
        <v>-34076.835975694878</v>
      </c>
      <c r="AB22" s="127">
        <f>HLOOKUP(AB$18,Data!$AC$4:$AI$16,ROW()-17,FALSE)*VLOOKUP($Y22,$C$21:$D$32,2,FALSE)*U22</f>
        <v>-210966.87182799287</v>
      </c>
      <c r="AC22" s="127">
        <f>HLOOKUP(AC$18,Data!$AC$4:$AI$16,ROW()-17,FALSE)*VLOOKUP($Y22,$C$21:$D$32,2,FALSE)*V22</f>
        <v>-230774.12321469211</v>
      </c>
      <c r="AE22" s="153">
        <v>44652</v>
      </c>
      <c r="AF22" s="127">
        <f>Z22+Data!K8</f>
        <v>2208498.4565159171</v>
      </c>
      <c r="AG22" s="127">
        <f>AA22+Data!L8</f>
        <v>1529013.5353256785</v>
      </c>
      <c r="AH22" s="127">
        <f>AB22+Data!M8</f>
        <v>1331851.5082473021</v>
      </c>
      <c r="AI22" s="127">
        <f>AC22+Data!N8</f>
        <v>1585290.2107316584</v>
      </c>
    </row>
    <row r="23" spans="1:35" x14ac:dyDescent="0.25">
      <c r="A23" s="4">
        <f t="shared" ref="A23:A33" si="15">DATE(YEAR(A22),MONTH(A22)+1,1)</f>
        <v>44986</v>
      </c>
      <c r="C23">
        <f t="shared" si="14"/>
        <v>3</v>
      </c>
      <c r="D23">
        <f t="shared" ref="D23:D32" si="16">A24-A23</f>
        <v>31</v>
      </c>
      <c r="Q23" s="4">
        <f t="shared" si="6"/>
        <v>45047</v>
      </c>
      <c r="R23">
        <f t="shared" si="7"/>
        <v>5</v>
      </c>
      <c r="S23" s="149">
        <f t="shared" si="8"/>
        <v>0.83247115821439577</v>
      </c>
      <c r="T23" s="149">
        <f t="shared" si="9"/>
        <v>1.0351618209240183</v>
      </c>
      <c r="U23" s="149">
        <f t="shared" si="10"/>
        <v>0.41473016562393294</v>
      </c>
      <c r="V23" s="149">
        <f t="shared" si="11"/>
        <v>1.2431691606678981</v>
      </c>
      <c r="X23" s="4">
        <f t="shared" si="12"/>
        <v>45047</v>
      </c>
      <c r="Y23">
        <f t="shared" si="13"/>
        <v>5</v>
      </c>
      <c r="Z23" s="127">
        <f>HLOOKUP(Z$18,Data!$AC$4:$AI$16,ROW()-17,FALSE)*VLOOKUP($Y23,$C$21:$D$32,2,FALSE)*S23</f>
        <v>274220.99434277124</v>
      </c>
      <c r="AA23" s="127">
        <f>HLOOKUP(AA$18,Data!$AC$4:$AI$16,ROW()-17,FALSE)*VLOOKUP($Y23,$C$21:$D$32,2,FALSE)*T23</f>
        <v>163145.64362490899</v>
      </c>
      <c r="AB23" s="127">
        <f>HLOOKUP(AB$18,Data!$AC$4:$AI$16,ROW()-17,FALSE)*VLOOKUP($Y23,$C$21:$D$32,2,FALSE)*U23</f>
        <v>76651.258670946539</v>
      </c>
      <c r="AC23" s="127">
        <f>HLOOKUP(AC$18,Data!$AC$4:$AI$16,ROW()-17,FALSE)*VLOOKUP($Y23,$C$21:$D$32,2,FALSE)*V23</f>
        <v>224600.88591954781</v>
      </c>
      <c r="AE23" s="153">
        <v>44682</v>
      </c>
      <c r="AF23" s="127">
        <f>Z23+Data!K9</f>
        <v>1670258.5670558712</v>
      </c>
      <c r="AG23" s="127">
        <f>AA23+Data!L9</f>
        <v>1052489.2970706346</v>
      </c>
      <c r="AH23" s="127">
        <f>AB23+Data!M9</f>
        <v>780218.72264830559</v>
      </c>
      <c r="AI23" s="127">
        <f>AC23+Data!N9</f>
        <v>1044426.1957833634</v>
      </c>
    </row>
    <row r="24" spans="1:35" x14ac:dyDescent="0.25">
      <c r="A24" s="4">
        <f t="shared" si="15"/>
        <v>45017</v>
      </c>
      <c r="C24">
        <f t="shared" si="14"/>
        <v>4</v>
      </c>
      <c r="D24">
        <f t="shared" si="16"/>
        <v>30</v>
      </c>
      <c r="Q24" s="4">
        <f t="shared" si="6"/>
        <v>45078</v>
      </c>
      <c r="R24">
        <f t="shared" si="7"/>
        <v>6</v>
      </c>
      <c r="S24" s="149">
        <f t="shared" si="8"/>
        <v>0</v>
      </c>
      <c r="T24" s="149">
        <f t="shared" si="9"/>
        <v>0</v>
      </c>
      <c r="U24" s="149">
        <f t="shared" si="10"/>
        <v>0</v>
      </c>
      <c r="V24" s="149">
        <f t="shared" si="11"/>
        <v>0</v>
      </c>
      <c r="X24" s="4">
        <f t="shared" si="12"/>
        <v>45078</v>
      </c>
      <c r="Y24">
        <f t="shared" si="13"/>
        <v>6</v>
      </c>
      <c r="Z24" s="127">
        <f>HLOOKUP(Z$18,Data!$AC$4:$AI$16,ROW()-17,FALSE)*VLOOKUP($Y24,$C$21:$D$32,2,FALSE)*S24</f>
        <v>0</v>
      </c>
      <c r="AA24" s="127">
        <f>HLOOKUP(AA$18,Data!$AC$4:$AI$16,ROW()-17,FALSE)*VLOOKUP($Y24,$C$21:$D$32,2,FALSE)*T24</f>
        <v>0</v>
      </c>
      <c r="AB24" s="127">
        <f>HLOOKUP(AB$18,Data!$AC$4:$AI$16,ROW()-17,FALSE)*VLOOKUP($Y24,$C$21:$D$32,2,FALSE)*U24</f>
        <v>0</v>
      </c>
      <c r="AC24" s="127">
        <f>HLOOKUP(AC$18,Data!$AC$4:$AI$16,ROW()-17,FALSE)*VLOOKUP($Y24,$C$21:$D$32,2,FALSE)*V24</f>
        <v>0</v>
      </c>
      <c r="AE24" s="153">
        <v>44713</v>
      </c>
      <c r="AF24" s="127">
        <f>Z24+Data!K10</f>
        <v>1262674.5228041804</v>
      </c>
      <c r="AG24" s="127">
        <f>AA24+Data!L10</f>
        <v>802428.99263891589</v>
      </c>
      <c r="AH24" s="127">
        <f>AB24+Data!M10</f>
        <v>686587.64072716818</v>
      </c>
      <c r="AI24" s="127">
        <f>AC24+Data!N10</f>
        <v>715225.84382973553</v>
      </c>
    </row>
    <row r="25" spans="1:35" x14ac:dyDescent="0.25">
      <c r="A25" s="4">
        <f t="shared" si="15"/>
        <v>45047</v>
      </c>
      <c r="C25">
        <f t="shared" si="14"/>
        <v>5</v>
      </c>
      <c r="D25">
        <f t="shared" si="16"/>
        <v>31</v>
      </c>
      <c r="Q25" s="4">
        <f t="shared" si="6"/>
        <v>45108</v>
      </c>
      <c r="R25">
        <f t="shared" si="7"/>
        <v>7</v>
      </c>
      <c r="S25" s="149">
        <f t="shared" si="8"/>
        <v>0</v>
      </c>
      <c r="T25" s="149">
        <f t="shared" si="9"/>
        <v>0</v>
      </c>
      <c r="U25" s="149">
        <f t="shared" si="10"/>
        <v>0</v>
      </c>
      <c r="V25" s="149">
        <f t="shared" si="11"/>
        <v>0</v>
      </c>
      <c r="X25" s="4">
        <f t="shared" si="12"/>
        <v>45108</v>
      </c>
      <c r="Y25">
        <f t="shared" si="13"/>
        <v>7</v>
      </c>
      <c r="Z25" s="127">
        <f>HLOOKUP(Z$18,Data!$AC$4:$AI$16,ROW()-17,FALSE)*VLOOKUP($Y25,$C$21:$D$32,2,FALSE)*S25</f>
        <v>0</v>
      </c>
      <c r="AA25" s="127">
        <f>HLOOKUP(AA$18,Data!$AC$4:$AI$16,ROW()-17,FALSE)*VLOOKUP($Y25,$C$21:$D$32,2,FALSE)*T25</f>
        <v>0</v>
      </c>
      <c r="AB25" s="127">
        <f>HLOOKUP(AB$18,Data!$AC$4:$AI$16,ROW()-17,FALSE)*VLOOKUP($Y25,$C$21:$D$32,2,FALSE)*U25</f>
        <v>0</v>
      </c>
      <c r="AC25" s="127">
        <f>HLOOKUP(AC$18,Data!$AC$4:$AI$16,ROW()-17,FALSE)*VLOOKUP($Y25,$C$21:$D$32,2,FALSE)*V25</f>
        <v>0</v>
      </c>
      <c r="AE25" s="153">
        <v>44743</v>
      </c>
      <c r="AF25" s="127">
        <f>Z25+Data!K11</f>
        <v>613738.62020198128</v>
      </c>
      <c r="AG25" s="127">
        <f>AA25+Data!L11</f>
        <v>410773.96710144274</v>
      </c>
      <c r="AH25" s="127">
        <f>AB25+Data!M11</f>
        <v>369865.19670992997</v>
      </c>
      <c r="AI25" s="127">
        <f>AC25+Data!N11</f>
        <v>390067.21598664601</v>
      </c>
    </row>
    <row r="26" spans="1:35" x14ac:dyDescent="0.25">
      <c r="A26" s="4">
        <f t="shared" si="15"/>
        <v>45078</v>
      </c>
      <c r="C26">
        <f t="shared" si="14"/>
        <v>6</v>
      </c>
      <c r="D26">
        <f t="shared" si="16"/>
        <v>30</v>
      </c>
      <c r="Q26" s="4">
        <f t="shared" si="6"/>
        <v>45139</v>
      </c>
      <c r="R26">
        <f t="shared" si="7"/>
        <v>8</v>
      </c>
      <c r="S26" s="149">
        <f t="shared" si="8"/>
        <v>0</v>
      </c>
      <c r="T26" s="149">
        <f t="shared" si="9"/>
        <v>0</v>
      </c>
      <c r="U26" s="149">
        <f t="shared" si="10"/>
        <v>0</v>
      </c>
      <c r="V26" s="149">
        <f t="shared" si="11"/>
        <v>0</v>
      </c>
      <c r="X26" s="4">
        <f t="shared" si="12"/>
        <v>45139</v>
      </c>
      <c r="Y26">
        <f t="shared" si="13"/>
        <v>8</v>
      </c>
      <c r="Z26" s="127">
        <f>HLOOKUP(Z$18,Data!$AC$4:$AI$16,ROW()-17,FALSE)*VLOOKUP($Y26,$C$21:$D$32,2,FALSE)*S26</f>
        <v>0</v>
      </c>
      <c r="AA26" s="127">
        <f>HLOOKUP(AA$18,Data!$AC$4:$AI$16,ROW()-17,FALSE)*VLOOKUP($Y26,$C$21:$D$32,2,FALSE)*T26</f>
        <v>0</v>
      </c>
      <c r="AB26" s="127">
        <f>HLOOKUP(AB$18,Data!$AC$4:$AI$16,ROW()-17,FALSE)*VLOOKUP($Y26,$C$21:$D$32,2,FALSE)*U26</f>
        <v>0</v>
      </c>
      <c r="AC26" s="127">
        <f>HLOOKUP(AC$18,Data!$AC$4:$AI$16,ROW()-17,FALSE)*VLOOKUP($Y26,$C$21:$D$32,2,FALSE)*V26</f>
        <v>0</v>
      </c>
      <c r="AE26" s="153">
        <v>44774</v>
      </c>
      <c r="AF26" s="127">
        <f>Z26+Data!K12</f>
        <v>894155.47954184888</v>
      </c>
      <c r="AG26" s="127">
        <f>AA26+Data!L12</f>
        <v>580484.52132475015</v>
      </c>
      <c r="AH26" s="127">
        <f>AB26+Data!M12</f>
        <v>533835.29177110584</v>
      </c>
      <c r="AI26" s="127">
        <f>AC26+Data!N12</f>
        <v>593981.70736229513</v>
      </c>
    </row>
    <row r="27" spans="1:35" x14ac:dyDescent="0.25">
      <c r="A27" s="4">
        <f t="shared" si="15"/>
        <v>45108</v>
      </c>
      <c r="C27">
        <f t="shared" si="14"/>
        <v>7</v>
      </c>
      <c r="D27">
        <f t="shared" si="16"/>
        <v>31</v>
      </c>
      <c r="Q27" s="4">
        <f t="shared" si="6"/>
        <v>45170</v>
      </c>
      <c r="R27">
        <f t="shared" si="7"/>
        <v>9</v>
      </c>
      <c r="S27" s="149">
        <f t="shared" si="8"/>
        <v>0.19565270551563843</v>
      </c>
      <c r="T27" s="149">
        <f t="shared" si="9"/>
        <v>-2.7933351956689282E-2</v>
      </c>
      <c r="U27" s="149">
        <f t="shared" si="10"/>
        <v>-0.9390663755491081</v>
      </c>
      <c r="V27" s="149">
        <f t="shared" si="11"/>
        <v>5.0038375707401633E-2</v>
      </c>
      <c r="X27" s="4">
        <f t="shared" si="12"/>
        <v>45170</v>
      </c>
      <c r="Y27">
        <f t="shared" si="13"/>
        <v>9</v>
      </c>
      <c r="Z27" s="127">
        <f>HLOOKUP(Z$18,Data!$AC$4:$AI$16,ROW()-17,FALSE)*VLOOKUP($Y27,$C$21:$D$32,2,FALSE)*S27</f>
        <v>62041.472919008949</v>
      </c>
      <c r="AA27" s="127">
        <f>HLOOKUP(AA$18,Data!$AC$4:$AI$16,ROW()-17,FALSE)*VLOOKUP($Y27,$C$21:$D$32,2,FALSE)*T27</f>
        <v>-4219.3328130579157</v>
      </c>
      <c r="AB27" s="127">
        <f>HLOOKUP(AB$18,Data!$AC$4:$AI$16,ROW()-17,FALSE)*VLOOKUP($Y27,$C$21:$D$32,2,FALSE)*U27</f>
        <v>-167510.6600704499</v>
      </c>
      <c r="AC27" s="127">
        <f>HLOOKUP(AC$18,Data!$AC$4:$AI$16,ROW()-17,FALSE)*VLOOKUP($Y27,$C$21:$D$32,2,FALSE)*V27</f>
        <v>8634.6221120692262</v>
      </c>
      <c r="AE27" s="153">
        <v>44805</v>
      </c>
      <c r="AF27" s="127">
        <f>Z27+Data!K13</f>
        <v>1357702.141327159</v>
      </c>
      <c r="AG27" s="127">
        <f>AA27+Data!L13</f>
        <v>819476.10548579798</v>
      </c>
      <c r="AH27" s="127">
        <f>AB27+Data!M13</f>
        <v>624902.04423053982</v>
      </c>
      <c r="AI27" s="127">
        <f>AC27+Data!N13</f>
        <v>906124.81110407342</v>
      </c>
    </row>
    <row r="28" spans="1:35" x14ac:dyDescent="0.25">
      <c r="A28" s="4">
        <f t="shared" si="15"/>
        <v>45139</v>
      </c>
      <c r="C28">
        <f t="shared" si="14"/>
        <v>8</v>
      </c>
      <c r="D28">
        <f t="shared" si="16"/>
        <v>31</v>
      </c>
      <c r="Q28" s="4">
        <f t="shared" si="6"/>
        <v>45200</v>
      </c>
      <c r="R28">
        <f t="shared" si="7"/>
        <v>10</v>
      </c>
      <c r="S28" s="149">
        <f t="shared" si="8"/>
        <v>0.10598570623573743</v>
      </c>
      <c r="T28" s="149">
        <f t="shared" si="9"/>
        <v>0.90343564839465074</v>
      </c>
      <c r="U28" s="149">
        <f t="shared" si="10"/>
        <v>-4.9769717314764685E-2</v>
      </c>
      <c r="V28" s="149">
        <f t="shared" si="11"/>
        <v>0.88620950478126881</v>
      </c>
      <c r="X28" s="4">
        <f t="shared" si="12"/>
        <v>45200</v>
      </c>
      <c r="Y28">
        <f t="shared" si="13"/>
        <v>10</v>
      </c>
      <c r="Z28" s="127">
        <f>HLOOKUP(Z$18,Data!$AC$4:$AI$16,ROW()-17,FALSE)*VLOOKUP($Y28,$C$21:$D$32,2,FALSE)*S28</f>
        <v>34876.186422462939</v>
      </c>
      <c r="AA28" s="127">
        <f>HLOOKUP(AA$18,Data!$AC$4:$AI$16,ROW()-17,FALSE)*VLOOKUP($Y28,$C$21:$D$32,2,FALSE)*T28</f>
        <v>141768.92881738537</v>
      </c>
      <c r="AB28" s="127">
        <f>HLOOKUP(AB$18,Data!$AC$4:$AI$16,ROW()-17,FALSE)*VLOOKUP($Y28,$C$21:$D$32,2,FALSE)*U28</f>
        <v>-9237.1102244683807</v>
      </c>
      <c r="AC28" s="127">
        <f>HLOOKUP(AC$18,Data!$AC$4:$AI$16,ROW()-17,FALSE)*VLOOKUP($Y28,$C$21:$D$32,2,FALSE)*V28</f>
        <v>159175.63399178282</v>
      </c>
      <c r="AE28" s="153">
        <v>44835</v>
      </c>
      <c r="AF28" s="127">
        <f>Z28+Data!K14</f>
        <v>2146739.6551421657</v>
      </c>
      <c r="AG28" s="127">
        <f>AA28+Data!L14</f>
        <v>1579631.137403517</v>
      </c>
      <c r="AH28" s="127">
        <f>AB28+Data!M14</f>
        <v>1315416.1252339438</v>
      </c>
      <c r="AI28" s="127">
        <f>AC28+Data!N14</f>
        <v>1855322.7212275364</v>
      </c>
    </row>
    <row r="29" spans="1:35" x14ac:dyDescent="0.25">
      <c r="A29" s="4">
        <f t="shared" si="15"/>
        <v>45170</v>
      </c>
      <c r="C29">
        <f t="shared" si="14"/>
        <v>9</v>
      </c>
      <c r="D29">
        <f t="shared" si="16"/>
        <v>30</v>
      </c>
      <c r="Q29" s="4">
        <f t="shared" si="6"/>
        <v>45231</v>
      </c>
      <c r="R29">
        <f t="shared" si="7"/>
        <v>11</v>
      </c>
      <c r="S29" s="149">
        <f t="shared" si="8"/>
        <v>-1.0813951423508541</v>
      </c>
      <c r="T29" s="149">
        <f t="shared" si="9"/>
        <v>-0.74741948116136381</v>
      </c>
      <c r="U29" s="149">
        <f t="shared" si="10"/>
        <v>-1.2518792748788619</v>
      </c>
      <c r="V29" s="149">
        <f t="shared" si="11"/>
        <v>0.17939655024385573</v>
      </c>
      <c r="X29" s="4">
        <f t="shared" si="12"/>
        <v>45231</v>
      </c>
      <c r="Y29">
        <f t="shared" si="13"/>
        <v>11</v>
      </c>
      <c r="Z29" s="127">
        <f>HLOOKUP(Z$18,Data!$AC$4:$AI$16,ROW()-17,FALSE)*VLOOKUP($Y29,$C$21:$D$32,2,FALSE)*S29</f>
        <v>-345408.42241828633</v>
      </c>
      <c r="AA29" s="127">
        <f>HLOOKUP(AA$18,Data!$AC$4:$AI$16,ROW()-17,FALSE)*VLOOKUP($Y29,$C$21:$D$32,2,FALSE)*T29</f>
        <v>-113749.77083794796</v>
      </c>
      <c r="AB29" s="127">
        <f>HLOOKUP(AB$18,Data!$AC$4:$AI$16,ROW()-17,FALSE)*VLOOKUP($Y29,$C$21:$D$32,2,FALSE)*U29</f>
        <v>-226652.74271681794</v>
      </c>
      <c r="AC29" s="127">
        <f>HLOOKUP(AC$18,Data!$AC$4:$AI$16,ROW()-17,FALSE)*VLOOKUP($Y29,$C$21:$D$32,2,FALSE)*V29</f>
        <v>31424.893706216208</v>
      </c>
      <c r="AE29" s="153">
        <v>44866</v>
      </c>
      <c r="AF29" s="127">
        <f>Z29+Data!K15</f>
        <v>3102217.2712772666</v>
      </c>
      <c r="AG29" s="127">
        <f>AA29+Data!L15</f>
        <v>2004010.1602970499</v>
      </c>
      <c r="AH29" s="127">
        <f>AB29+Data!M15</f>
        <v>1965715.0467657002</v>
      </c>
      <c r="AI29" s="127">
        <f>AC29+Data!N15</f>
        <v>3035134.4793931474</v>
      </c>
    </row>
    <row r="30" spans="1:35" x14ac:dyDescent="0.25">
      <c r="A30" s="4">
        <f t="shared" si="15"/>
        <v>45200</v>
      </c>
      <c r="C30">
        <f t="shared" si="14"/>
        <v>10</v>
      </c>
      <c r="D30">
        <f t="shared" si="16"/>
        <v>31</v>
      </c>
      <c r="Q30" s="4">
        <f t="shared" si="6"/>
        <v>45261</v>
      </c>
      <c r="R30">
        <f t="shared" si="7"/>
        <v>12</v>
      </c>
      <c r="S30" s="149">
        <f t="shared" si="8"/>
        <v>1.8538599600387338</v>
      </c>
      <c r="T30" s="149">
        <f t="shared" si="9"/>
        <v>2.6976491293220186</v>
      </c>
      <c r="U30" s="149">
        <f t="shared" si="10"/>
        <v>1.7895710194941399</v>
      </c>
      <c r="V30" s="149">
        <f t="shared" si="11"/>
        <v>4.8177179565946355</v>
      </c>
      <c r="X30" s="4">
        <f t="shared" si="12"/>
        <v>45261</v>
      </c>
      <c r="Y30">
        <f t="shared" si="13"/>
        <v>12</v>
      </c>
      <c r="Z30" s="127">
        <f>HLOOKUP(Z$18,Data!$AC$4:$AI$16,ROW()-17,FALSE)*VLOOKUP($Y30,$C$21:$D$32,2,FALSE)*S30</f>
        <v>612626.56239440001</v>
      </c>
      <c r="AA30" s="127">
        <f>HLOOKUP(AA$18,Data!$AC$4:$AI$16,ROW()-17,FALSE)*VLOOKUP($Y30,$C$21:$D$32,2,FALSE)*T30</f>
        <v>424993.03913164948</v>
      </c>
      <c r="AB30" s="127">
        <f>HLOOKUP(AB$18,Data!$AC$4:$AI$16,ROW()-17,FALSE)*VLOOKUP($Y30,$C$21:$D$32,2,FALSE)*U30</f>
        <v>335634.04470612592</v>
      </c>
      <c r="AC30" s="127">
        <f>HLOOKUP(AC$18,Data!$AC$4:$AI$16,ROW()-17,FALSE)*VLOOKUP($Y30,$C$21:$D$32,2,FALSE)*V30</f>
        <v>876232.08879156248</v>
      </c>
      <c r="AE30" s="153">
        <v>44896</v>
      </c>
      <c r="AF30" s="127">
        <f>Z30+Data!K16</f>
        <v>4531898.4916992616</v>
      </c>
      <c r="AG30" s="127">
        <f>AA30+Data!L16</f>
        <v>2793248.2056350261</v>
      </c>
      <c r="AH30" s="127">
        <f>AB30+Data!M16</f>
        <v>3193983.5984450947</v>
      </c>
      <c r="AI30" s="127">
        <f>AC30+Data!N16</f>
        <v>4244544.439244356</v>
      </c>
    </row>
    <row r="31" spans="1:35" x14ac:dyDescent="0.25">
      <c r="A31" s="4">
        <f t="shared" si="15"/>
        <v>45231</v>
      </c>
      <c r="C31">
        <f t="shared" si="14"/>
        <v>11</v>
      </c>
      <c r="D31">
        <f t="shared" si="16"/>
        <v>30</v>
      </c>
    </row>
    <row r="32" spans="1:35" x14ac:dyDescent="0.25">
      <c r="A32" s="4">
        <f t="shared" si="15"/>
        <v>45261</v>
      </c>
      <c r="C32">
        <f t="shared" si="14"/>
        <v>12</v>
      </c>
      <c r="D32">
        <f t="shared" si="16"/>
        <v>31</v>
      </c>
    </row>
    <row r="33" spans="1:1" x14ac:dyDescent="0.25">
      <c r="A33" s="4">
        <f t="shared" si="15"/>
        <v>45292</v>
      </c>
    </row>
  </sheetData>
  <mergeCells count="20">
    <mergeCell ref="S2:V2"/>
    <mergeCell ref="Z2:AC2"/>
    <mergeCell ref="S17:V17"/>
    <mergeCell ref="Z17:AC17"/>
    <mergeCell ref="I2:I3"/>
    <mergeCell ref="J2:J3"/>
    <mergeCell ref="K2:K3"/>
    <mergeCell ref="M2:M3"/>
    <mergeCell ref="N2:N3"/>
    <mergeCell ref="O2:O3"/>
    <mergeCell ref="A1:C1"/>
    <mergeCell ref="E1:G1"/>
    <mergeCell ref="I1:K1"/>
    <mergeCell ref="M1:O1"/>
    <mergeCell ref="A2:A3"/>
    <mergeCell ref="B2:B3"/>
    <mergeCell ref="C2:C3"/>
    <mergeCell ref="E2:E3"/>
    <mergeCell ref="F2:F3"/>
    <mergeCell ref="G2:G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59999389629810485"/>
  </sheetPr>
  <dimension ref="A1"/>
  <sheetViews>
    <sheetView workbookViewId="0">
      <selection activeCell="Z4" sqref="Z4"/>
    </sheetView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59999389629810485"/>
  </sheetPr>
  <dimension ref="A1"/>
  <sheetViews>
    <sheetView workbookViewId="0">
      <selection activeCell="Z4" sqref="Z4"/>
    </sheetView>
  </sheetViews>
  <sheetFormatPr defaultRowHeight="15" x14ac:dyDescent="0.25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6" tint="0.5999938962981048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6" tint="0.59999389629810485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2024-04-05T07:00:00+00:00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76C3195-EF56-45FA-9AF4-3550B9970A10}"/>
</file>

<file path=customXml/itemProps2.xml><?xml version="1.0" encoding="utf-8"?>
<ds:datastoreItem xmlns:ds="http://schemas.openxmlformats.org/officeDocument/2006/customXml" ds:itemID="{2E095689-6ADA-4FD8-8D6A-D26E770A6AA8}"/>
</file>

<file path=customXml/itemProps3.xml><?xml version="1.0" encoding="utf-8"?>
<ds:datastoreItem xmlns:ds="http://schemas.openxmlformats.org/officeDocument/2006/customXml" ds:itemID="{314689CD-D34E-4394-866E-DB9267EC9F28}"/>
</file>

<file path=customXml/itemProps4.xml><?xml version="1.0" encoding="utf-8"?>
<ds:datastoreItem xmlns:ds="http://schemas.openxmlformats.org/officeDocument/2006/customXml" ds:itemID="{584B41E1-C16E-4B5D-993A-6E4FC54AE7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Summary - 65</vt:lpstr>
      <vt:lpstr>Summary - 60</vt:lpstr>
      <vt:lpstr>Data</vt:lpstr>
      <vt:lpstr>Normals</vt:lpstr>
      <vt:lpstr>503 - 65</vt:lpstr>
      <vt:lpstr>1981-2010 Normals --&gt;</vt:lpstr>
      <vt:lpstr>503 - 60a</vt:lpstr>
      <vt:lpstr>504 - 65</vt:lpstr>
      <vt:lpstr>504 - 60a</vt:lpstr>
      <vt:lpstr>1991-2020 Normals --&gt;</vt:lpstr>
      <vt:lpstr>503 - 60b</vt:lpstr>
      <vt:lpstr>504 - 60b</vt:lpstr>
      <vt:lpstr>101 - 65</vt:lpstr>
      <vt:lpstr>101 - 60</vt:lpstr>
      <vt:lpstr>104 - 65</vt:lpstr>
      <vt:lpstr>104 - 60</vt:lpstr>
      <vt:lpstr>'Summary - 60'!Print_Area</vt:lpstr>
      <vt:lpstr>'Summary - 65'!Print_Area</vt:lpstr>
    </vt:vector>
  </TitlesOfParts>
  <Company>MDU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Robertson, Brian</cp:lastModifiedBy>
  <dcterms:created xsi:type="dcterms:W3CDTF">2016-12-19T16:13:13Z</dcterms:created>
  <dcterms:modified xsi:type="dcterms:W3CDTF">2024-02-20T20:13:16Z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0x0101006E56B4D1795A2E4DB2F0B01679ED314A009EB8DA041E6AD244B4287ED7B15DC401</vt:lpwstr>
  </property>
  <property fmtid="{D5CDD505-2E9C-101B-9397-08002B2CF9AE}" pid="3" name="_docset_NoMedatataSyncRequired">
    <vt:lpwstr>False</vt:lpwstr>
  </property>
</Properties>
</file>