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A43C7DE-E698-4BA7-BACA-FAFAF4F3B575}" xr6:coauthVersionLast="47" xr6:coauthVersionMax="47" xr10:uidLastSave="{00000000-0000-0000-0000-000000000000}"/>
  <bookViews>
    <workbookView xWindow="10995" yWindow="0" windowWidth="17640" windowHeight="15600" xr2:uid="{CECC2C8E-1877-4652-AB67-E1C6FBAC0F08}"/>
  </bookViews>
  <sheets>
    <sheet name="5.2_R" sheetId="1" r:id="rId1"/>
  </sheets>
  <externalReferences>
    <externalReference r:id="rId2"/>
    <externalReference r:id="rId3"/>
  </externalReferences>
  <definedNames>
    <definedName name="_Order1">255</definedName>
    <definedName name="_Order2">0</definedName>
    <definedName name="DispatchSum">"GRID Thermal Generation!R2C1:R4C2"</definedName>
    <definedName name="MidC">[1]lookup!$C$90:$D$99</definedName>
    <definedName name="_xlnm.Print_Area" localSheetId="0">'5.2_R'!$A$1:$J$62</definedName>
    <definedName name="Purchases">[1]lookup!$C$20:$D$63</definedName>
    <definedName name="QFs">[1]lookup!$C$65:$D$88</definedName>
    <definedName name="RevenueSum">"GRID Thermal Revenue!R2C1:R4C2"</definedName>
    <definedName name="Sales">[1]lookup!$C$3:$D$18</definedName>
    <definedName name="SAPBEXrevision">1</definedName>
    <definedName name="SAPBEXsysID">"BWP"</definedName>
    <definedName name="SAPBEXwbID">"45FIHJWMI3GHFVKWLVCY66MTN"</definedName>
    <definedName name="Storage">[1]lookup!$C$101:$D$118</definedName>
    <definedName name="Version">#REF!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F35" i="1"/>
  <c r="F34" i="1"/>
  <c r="F33" i="1"/>
  <c r="F29" i="1"/>
  <c r="F28" i="1"/>
  <c r="F27" i="1"/>
  <c r="F26" i="1"/>
  <c r="F30" i="1" s="1"/>
  <c r="F22" i="1"/>
  <c r="F21" i="1"/>
  <c r="F20" i="1"/>
  <c r="F19" i="1"/>
  <c r="F18" i="1"/>
  <c r="F17" i="1"/>
  <c r="F23" i="1" s="1"/>
  <c r="F13" i="1"/>
  <c r="F12" i="1"/>
  <c r="F11" i="1"/>
  <c r="I34" i="1"/>
  <c r="F37" i="1"/>
  <c r="F14" i="1"/>
  <c r="F39" i="1" l="1"/>
  <c r="I11" i="1" l="1"/>
  <c r="I12" i="1"/>
  <c r="I13" i="1"/>
  <c r="I17" i="1"/>
  <c r="I18" i="1"/>
  <c r="I19" i="1"/>
  <c r="I20" i="1"/>
  <c r="I21" i="1"/>
  <c r="I22" i="1"/>
  <c r="I26" i="1"/>
  <c r="I27" i="1"/>
  <c r="I28" i="1"/>
  <c r="I29" i="1"/>
  <c r="I33" i="1"/>
  <c r="I35" i="1"/>
  <c r="I36" i="1"/>
  <c r="I37" i="1" l="1"/>
  <c r="I14" i="1"/>
  <c r="I23" i="1"/>
  <c r="I30" i="1"/>
  <c r="I39" i="1" l="1"/>
</calcChain>
</file>

<file path=xl/sharedStrings.xml><?xml version="1.0" encoding="utf-8"?>
<sst xmlns="http://schemas.openxmlformats.org/spreadsheetml/2006/main" count="128" uniqueCount="53">
  <si>
    <t>Description of Adjustment</t>
  </si>
  <si>
    <t>Total Net Power Cost Adjustment - Pro Forma</t>
  </si>
  <si>
    <t>Situs</t>
  </si>
  <si>
    <t>WA</t>
  </si>
  <si>
    <t>PRO</t>
  </si>
  <si>
    <t>Remove - WA Qualifying Facilities</t>
  </si>
  <si>
    <t>Adjustment to Expense:</t>
  </si>
  <si>
    <t>REF #</t>
  </si>
  <si>
    <t>ALLOCATED</t>
  </si>
  <si>
    <t>FACTOR %</t>
  </si>
  <si>
    <t>FACTOR</t>
  </si>
  <si>
    <t>COMPANY</t>
  </si>
  <si>
    <t>Type</t>
  </si>
  <si>
    <t>ACCOUNT</t>
  </si>
  <si>
    <t>WASHINGTON</t>
  </si>
  <si>
    <t>TOTAL</t>
  </si>
  <si>
    <t>Net Power Costs (Pro Forma) - Year 1</t>
  </si>
  <si>
    <t>PAGE</t>
  </si>
  <si>
    <t>5.2_R</t>
  </si>
  <si>
    <t>5.1.1_R</t>
  </si>
  <si>
    <t>PacifiCorp</t>
  </si>
  <si>
    <t>Washington 2023 General Rate Case</t>
  </si>
  <si>
    <t>Sales for Resale  (Account 447)</t>
  </si>
  <si>
    <t>Existing Firm Sales - Pacific</t>
  </si>
  <si>
    <t>447NPC</t>
  </si>
  <si>
    <t>Post-Merger Firm Sales</t>
  </si>
  <si>
    <t>Non-Firm Sales</t>
  </si>
  <si>
    <t>Total Sales for Resale</t>
  </si>
  <si>
    <t>Purchased Power (Account 555)</t>
  </si>
  <si>
    <t>Existing Firm Demand - Pacific</t>
  </si>
  <si>
    <t>555NPC</t>
  </si>
  <si>
    <t>Existing Firm Energy - Pacific</t>
  </si>
  <si>
    <t>Existing Firm Energy - Utah</t>
  </si>
  <si>
    <t>Post-Merger Firm Energy</t>
  </si>
  <si>
    <t>Other Generation Expenses</t>
  </si>
  <si>
    <t>Total Purchased Power</t>
  </si>
  <si>
    <t>Wheeling (Account 565)</t>
  </si>
  <si>
    <t>Existing Firm - Pacific</t>
  </si>
  <si>
    <t>565NPC</t>
  </si>
  <si>
    <t>Existing Firm - Utah</t>
  </si>
  <si>
    <t>Post Merger Firm</t>
  </si>
  <si>
    <t>Non Firm</t>
  </si>
  <si>
    <t>Total Wheeling Expense</t>
  </si>
  <si>
    <t>Fuel Expense (Accounts 501 and 547)</t>
  </si>
  <si>
    <t>Fuel Consumed - Coal</t>
  </si>
  <si>
    <t>501NPC</t>
  </si>
  <si>
    <t>Steam from Other Sources</t>
  </si>
  <si>
    <t>503NPC</t>
  </si>
  <si>
    <t>Fuel Consumed - Natural Gas</t>
  </si>
  <si>
    <t>547NPC</t>
  </si>
  <si>
    <t>Total Fuel and Other Expense</t>
  </si>
  <si>
    <t>Fuel Consumed - Gas</t>
  </si>
  <si>
    <r>
      <t xml:space="preserve">The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calendar year 2024.  The use of pro forma net power costs in results is consistent with approved treatment in Docket UE-191024. Company Witness Ramon J. Mitchell provides detail testimony on projected net power costs reflected in this filing.
</t>
    </r>
    <r>
      <rPr>
        <i/>
        <sz val="10"/>
        <rFont val="Arial"/>
        <family val="2"/>
      </rPr>
      <t>This adjustment has been updated by the Company to reflect the most recent pro forma power costs for the 12 months ending December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</si>
</sst>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6" x14ac:knownFonts="1">
    <font>
      <sz val="11"/>
      <color theme="1"/>
      <name val="Calibri"/>
      <family val="2"/>
      <scheme val="minor"/>
    </font>
    <font>
      <sz val="10"/>
      <name val="Arial"/>
      <family val="2"/>
    </font>
    <font>
      <b/>
      <sz val="10"/>
      <name val="Arial"/>
      <family val="2"/>
    </font>
    <font>
      <u val="singleAccounting"/>
      <sz val="10"/>
      <name val="Arial"/>
      <family val="2"/>
    </font>
    <font>
      <i/>
      <sz val="10"/>
      <name val="Arial"/>
      <family val="2"/>
    </font>
    <font>
      <b/>
      <i/>
      <sz val="10"/>
      <name val="Arial"/>
      <family val="2"/>
    </font>
  </fonts>
  <fills count="2">
    <fill>
      <patternFill patternType="none"/>
    </fill>
    <fill>
      <patternFill patternType="gray125"/>
    </fill>
  </fills>
  <borders count="10">
    <border>
      <left/>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38">
    <xf numFmtId="0" fontId="0" fillId="0" borderId="0" xfId="0"/>
    <xf numFmtId="41" fontId="1" fillId="0" borderId="0" xfId="3"/>
    <xf numFmtId="41" fontId="1" fillId="0" borderId="0" xfId="3" applyAlignment="1">
      <alignment horizontal="center"/>
    </xf>
    <xf numFmtId="164" fontId="1" fillId="0" borderId="0" xfId="1" applyNumberFormat="1" applyFont="1"/>
    <xf numFmtId="41" fontId="1" fillId="0" borderId="3" xfId="3" applyBorder="1"/>
    <xf numFmtId="41" fontId="1" fillId="0" borderId="5" xfId="3" applyBorder="1"/>
    <xf numFmtId="41" fontId="1" fillId="0" borderId="8" xfId="3" applyBorder="1"/>
    <xf numFmtId="41" fontId="2" fillId="0" borderId="0" xfId="3" applyFont="1" applyProtection="1">
      <protection locked="0"/>
    </xf>
    <xf numFmtId="164" fontId="1" fillId="0" borderId="0" xfId="1" applyNumberFormat="1" applyFont="1" applyBorder="1"/>
    <xf numFmtId="41" fontId="2" fillId="0" borderId="0" xfId="3" applyFont="1"/>
    <xf numFmtId="0" fontId="1" fillId="0" borderId="0" xfId="3" applyNumberFormat="1" applyAlignment="1">
      <alignment horizontal="center"/>
    </xf>
    <xf numFmtId="164" fontId="1" fillId="0" borderId="9" xfId="1" applyNumberFormat="1" applyFont="1" applyBorder="1"/>
    <xf numFmtId="0" fontId="1" fillId="0" borderId="0" xfId="3" quotePrefix="1" applyNumberFormat="1" applyAlignment="1">
      <alignment horizontal="center"/>
    </xf>
    <xf numFmtId="41" fontId="1" fillId="0" borderId="0" xfId="3" quotePrefix="1" applyAlignment="1">
      <alignment horizontal="center"/>
    </xf>
    <xf numFmtId="165" fontId="1" fillId="0" borderId="0" xfId="2" applyNumberFormat="1" applyFont="1" applyFill="1" applyAlignment="1">
      <alignment horizontal="center"/>
    </xf>
    <xf numFmtId="41" fontId="1" fillId="0" borderId="0" xfId="3" applyAlignment="1">
      <alignment horizontal="left" indent="1"/>
    </xf>
    <xf numFmtId="164" fontId="1" fillId="0" borderId="0" xfId="1" applyNumberFormat="1" applyFont="1" applyFill="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164" fontId="1" fillId="0" borderId="0" xfId="1" applyNumberFormat="1" applyFont="1" applyAlignment="1">
      <alignment horizontal="center"/>
    </xf>
    <xf numFmtId="41" fontId="1" fillId="0" borderId="0" xfId="3" applyAlignment="1">
      <alignment horizontal="right"/>
    </xf>
    <xf numFmtId="0" fontId="1" fillId="0" borderId="0" xfId="3" applyNumberFormat="1" applyAlignment="1">
      <alignment horizontal="center" vertical="top"/>
    </xf>
    <xf numFmtId="41" fontId="4" fillId="0" borderId="0" xfId="3" applyFont="1"/>
    <xf numFmtId="41" fontId="4" fillId="0" borderId="0" xfId="3" quotePrefix="1" applyFont="1" applyAlignment="1">
      <alignment horizontal="center"/>
    </xf>
    <xf numFmtId="0" fontId="4" fillId="0" borderId="0" xfId="3" quotePrefix="1" applyNumberFormat="1" applyFont="1" applyAlignment="1">
      <alignment horizontal="center"/>
    </xf>
    <xf numFmtId="164" fontId="4" fillId="0" borderId="0" xfId="1" applyNumberFormat="1" applyFont="1"/>
    <xf numFmtId="41" fontId="4" fillId="0" borderId="0" xfId="3" applyFont="1" applyAlignment="1">
      <alignment horizontal="center"/>
    </xf>
    <xf numFmtId="165" fontId="4" fillId="0" borderId="0" xfId="2" applyNumberFormat="1" applyFont="1" applyFill="1" applyAlignment="1">
      <alignment horizontal="center"/>
    </xf>
    <xf numFmtId="41" fontId="4" fillId="0" borderId="0" xfId="3" applyFont="1" applyAlignment="1">
      <alignment horizontal="left" indent="1"/>
    </xf>
    <xf numFmtId="164" fontId="4" fillId="0" borderId="0" xfId="1" applyNumberFormat="1" applyFont="1" applyFill="1"/>
    <xf numFmtId="41" fontId="5" fillId="0" borderId="0" xfId="3" applyFont="1"/>
    <xf numFmtId="0" fontId="1" fillId="0" borderId="7" xfId="3" applyNumberFormat="1" applyBorder="1" applyAlignment="1">
      <alignment horizontal="left" vertical="top" wrapText="1"/>
    </xf>
    <xf numFmtId="0" fontId="1" fillId="0" borderId="6" xfId="3" applyNumberFormat="1" applyBorder="1" applyAlignment="1">
      <alignment horizontal="left" vertical="top" wrapText="1"/>
    </xf>
    <xf numFmtId="0" fontId="1" fillId="0" borderId="0" xfId="3" applyNumberFormat="1" applyBorder="1" applyAlignment="1">
      <alignment horizontal="left" vertical="top" wrapText="1"/>
    </xf>
    <xf numFmtId="0" fontId="1" fillId="0" borderId="4" xfId="3" applyNumberFormat="1" applyBorder="1" applyAlignment="1">
      <alignment horizontal="left" vertical="top" wrapText="1"/>
    </xf>
    <xf numFmtId="0" fontId="1" fillId="0" borderId="2" xfId="3" applyNumberFormat="1" applyBorder="1" applyAlignment="1">
      <alignment horizontal="left" vertical="top" wrapText="1"/>
    </xf>
    <xf numFmtId="0" fontId="1" fillId="0" borderId="1" xfId="3" applyNumberFormat="1" applyBorder="1" applyAlignment="1">
      <alignment horizontal="left" vertical="top" wrapText="1"/>
    </xf>
  </cellXfs>
  <cellStyles count="4">
    <cellStyle name="Comma" xfId="1" builtinId="3"/>
    <cellStyle name="Normal" xfId="0" builtinId="0"/>
    <cellStyle name="Normal_5.1 NPC Adj WA " xfId="3" xr:uid="{509B142C-B264-40D1-B2EF-088E0792BFC7}"/>
    <cellStyle name="Percent" xfId="2" builtinId="5"/>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0172-PAC-SLC-5.1RNetPowerCostsRestating-ExhSLC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_R"/>
      <sheetName val="5.1.1_R"/>
      <sheetName val="5.1.2_R"/>
      <sheetName val="5.1.3_R"/>
      <sheetName val="5.1.4_R"/>
    </sheetNames>
    <sheetDataSet>
      <sheetData sheetId="0">
        <row r="20">
          <cell r="I20">
            <v>-7141820.6973571628</v>
          </cell>
        </row>
      </sheetData>
      <sheetData sheetId="1">
        <row r="15">
          <cell r="M15">
            <v>0</v>
          </cell>
        </row>
        <row r="16">
          <cell r="M16">
            <v>17719975.975501873</v>
          </cell>
        </row>
        <row r="17">
          <cell r="M17">
            <v>0</v>
          </cell>
        </row>
        <row r="21">
          <cell r="M21">
            <v>1720947.1405746154</v>
          </cell>
        </row>
        <row r="22">
          <cell r="M22">
            <v>4015428.8059826903</v>
          </cell>
        </row>
        <row r="23">
          <cell r="M23">
            <v>-134462.56566821015</v>
          </cell>
        </row>
        <row r="24">
          <cell r="M24">
            <v>-29676.124838900025</v>
          </cell>
        </row>
        <row r="26">
          <cell r="M26">
            <v>20752703.476754203</v>
          </cell>
        </row>
        <row r="27">
          <cell r="M27">
            <v>0</v>
          </cell>
        </row>
        <row r="31">
          <cell r="M31">
            <v>13286814.319853308</v>
          </cell>
        </row>
        <row r="32">
          <cell r="M32">
            <v>0</v>
          </cell>
        </row>
        <row r="33">
          <cell r="M33">
            <v>-11927606.159872759</v>
          </cell>
        </row>
        <row r="34">
          <cell r="M34">
            <v>-795733.14475265681</v>
          </cell>
        </row>
        <row r="38">
          <cell r="M38">
            <v>-9704242.7041114867</v>
          </cell>
        </row>
        <row r="39">
          <cell r="M39">
            <v>4185424.1400296553</v>
          </cell>
        </row>
        <row r="40">
          <cell r="M40">
            <v>26208.307783419674</v>
          </cell>
        </row>
        <row r="41">
          <cell r="M41">
            <v>24694036.162149519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15DB-C897-4611-8111-5494BDB5D893}">
  <sheetPr>
    <pageSetUpPr fitToPage="1"/>
  </sheetPr>
  <dimension ref="A2:J62"/>
  <sheetViews>
    <sheetView tabSelected="1" view="pageBreakPreview" zoomScale="85" zoomScaleNormal="100" zoomScaleSheetLayoutView="85" workbookViewId="0">
      <selection activeCell="I39" sqref="I39"/>
    </sheetView>
  </sheetViews>
  <sheetFormatPr defaultColWidth="9.140625" defaultRowHeight="12.75" x14ac:dyDescent="0.2"/>
  <cols>
    <col min="1" max="1" width="2.140625" style="1" customWidth="1"/>
    <col min="2" max="2" width="3.42578125" style="1" customWidth="1"/>
    <col min="3" max="3" width="33" style="1" customWidth="1"/>
    <col min="4" max="4" width="11" style="1" customWidth="1"/>
    <col min="5" max="5" width="6.5703125" style="2" bestFit="1" customWidth="1"/>
    <col min="6" max="6" width="12.28515625" style="3" bestFit="1" customWidth="1"/>
    <col min="7" max="7" width="9.5703125" style="2" bestFit="1" customWidth="1"/>
    <col min="8" max="8" width="11.85546875" style="2" customWidth="1"/>
    <col min="9" max="9" width="14.85546875" style="2" bestFit="1" customWidth="1"/>
    <col min="10" max="10" width="8.7109375" style="1" bestFit="1" customWidth="1"/>
    <col min="11" max="16384" width="9.140625" style="1"/>
  </cols>
  <sheetData>
    <row r="2" spans="1:10" x14ac:dyDescent="0.2">
      <c r="A2" s="9" t="s">
        <v>20</v>
      </c>
      <c r="B2" s="9"/>
      <c r="I2" s="21" t="s">
        <v>17</v>
      </c>
      <c r="J2" s="22" t="s">
        <v>18</v>
      </c>
    </row>
    <row r="3" spans="1:10" x14ac:dyDescent="0.2">
      <c r="A3" s="9" t="s">
        <v>21</v>
      </c>
      <c r="B3" s="9"/>
    </row>
    <row r="4" spans="1:10" x14ac:dyDescent="0.2">
      <c r="A4" s="9" t="s">
        <v>16</v>
      </c>
      <c r="B4" s="9"/>
    </row>
    <row r="6" spans="1:10" x14ac:dyDescent="0.2">
      <c r="F6" s="20" t="s">
        <v>15</v>
      </c>
      <c r="I6" s="2" t="s">
        <v>14</v>
      </c>
    </row>
    <row r="7" spans="1:10" ht="15" x14ac:dyDescent="0.35">
      <c r="D7" s="17" t="s">
        <v>13</v>
      </c>
      <c r="E7" s="17" t="s">
        <v>12</v>
      </c>
      <c r="F7" s="18" t="s">
        <v>11</v>
      </c>
      <c r="G7" s="17" t="s">
        <v>10</v>
      </c>
      <c r="H7" s="17" t="s">
        <v>9</v>
      </c>
      <c r="I7" s="17" t="s">
        <v>8</v>
      </c>
      <c r="J7" s="17" t="s">
        <v>7</v>
      </c>
    </row>
    <row r="8" spans="1:10" ht="15" x14ac:dyDescent="0.35">
      <c r="B8" s="9" t="s">
        <v>6</v>
      </c>
      <c r="D8" s="17"/>
      <c r="E8" s="17"/>
      <c r="F8" s="18"/>
      <c r="G8" s="17"/>
      <c r="H8" s="17"/>
      <c r="I8" s="17"/>
      <c r="J8" s="17"/>
    </row>
    <row r="9" spans="1:10" ht="15" x14ac:dyDescent="0.35">
      <c r="B9" s="9"/>
      <c r="D9" s="17"/>
      <c r="E9" s="19"/>
      <c r="F9" s="18"/>
      <c r="G9" s="17"/>
      <c r="H9" s="17"/>
      <c r="I9" s="17"/>
      <c r="J9" s="17"/>
    </row>
    <row r="10" spans="1:10" x14ac:dyDescent="0.2">
      <c r="B10" s="9" t="s">
        <v>22</v>
      </c>
      <c r="E10" s="10"/>
    </row>
    <row r="11" spans="1:10" x14ac:dyDescent="0.2">
      <c r="B11" s="1" t="s">
        <v>23</v>
      </c>
      <c r="D11" s="13" t="s">
        <v>24</v>
      </c>
      <c r="E11" s="12" t="s">
        <v>4</v>
      </c>
      <c r="F11" s="3">
        <f>'[2]5.1.1_R'!M15</f>
        <v>0</v>
      </c>
      <c r="G11" s="2" t="s">
        <v>3</v>
      </c>
      <c r="H11" s="14" t="s">
        <v>2</v>
      </c>
      <c r="I11" s="3">
        <f>F11</f>
        <v>0</v>
      </c>
      <c r="J11" s="2" t="s">
        <v>19</v>
      </c>
    </row>
    <row r="12" spans="1:10" x14ac:dyDescent="0.2">
      <c r="B12" s="23" t="s">
        <v>25</v>
      </c>
      <c r="C12" s="23"/>
      <c r="D12" s="24" t="s">
        <v>24</v>
      </c>
      <c r="E12" s="25" t="s">
        <v>4</v>
      </c>
      <c r="F12" s="26">
        <f>'[2]5.1.1_R'!M16</f>
        <v>17719975.975501873</v>
      </c>
      <c r="G12" s="27" t="s">
        <v>3</v>
      </c>
      <c r="H12" s="28" t="s">
        <v>2</v>
      </c>
      <c r="I12" s="26">
        <f>F12</f>
        <v>17719975.975501873</v>
      </c>
      <c r="J12" s="27" t="s">
        <v>19</v>
      </c>
    </row>
    <row r="13" spans="1:10" x14ac:dyDescent="0.2">
      <c r="B13" s="1" t="s">
        <v>26</v>
      </c>
      <c r="D13" s="13" t="s">
        <v>24</v>
      </c>
      <c r="E13" s="12" t="s">
        <v>4</v>
      </c>
      <c r="F13" s="3">
        <f>'[2]5.1.1_R'!M17</f>
        <v>0</v>
      </c>
      <c r="G13" s="2" t="s">
        <v>3</v>
      </c>
      <c r="H13" s="14" t="s">
        <v>2</v>
      </c>
      <c r="I13" s="3">
        <f>F13</f>
        <v>0</v>
      </c>
      <c r="J13" s="2" t="s">
        <v>19</v>
      </c>
    </row>
    <row r="14" spans="1:10" x14ac:dyDescent="0.2">
      <c r="B14" s="1" t="s">
        <v>27</v>
      </c>
      <c r="D14" s="13"/>
      <c r="E14" s="12"/>
      <c r="F14" s="11">
        <f>SUM(F11:F13)</f>
        <v>17719975.975501873</v>
      </c>
      <c r="I14" s="11">
        <f>SUM(I11:I13)</f>
        <v>17719975.975501873</v>
      </c>
    </row>
    <row r="15" spans="1:10" x14ac:dyDescent="0.2">
      <c r="C15" s="15"/>
      <c r="D15" s="13"/>
      <c r="E15" s="12"/>
      <c r="I15" s="3"/>
    </row>
    <row r="16" spans="1:10" x14ac:dyDescent="0.2">
      <c r="B16" s="9" t="s">
        <v>28</v>
      </c>
      <c r="C16" s="15"/>
      <c r="D16" s="13"/>
      <c r="E16" s="12"/>
      <c r="I16" s="3"/>
    </row>
    <row r="17" spans="2:10" x14ac:dyDescent="0.2">
      <c r="B17" s="23" t="s">
        <v>29</v>
      </c>
      <c r="C17" s="29"/>
      <c r="D17" s="24" t="s">
        <v>30</v>
      </c>
      <c r="E17" s="25" t="s">
        <v>4</v>
      </c>
      <c r="F17" s="26">
        <f>'[2]5.1.1_R'!M21</f>
        <v>1720947.1405746154</v>
      </c>
      <c r="G17" s="27" t="s">
        <v>3</v>
      </c>
      <c r="H17" s="28" t="s">
        <v>2</v>
      </c>
      <c r="I17" s="26">
        <f t="shared" ref="I17:I22" si="0">F17</f>
        <v>1720947.1405746154</v>
      </c>
      <c r="J17" s="27" t="s">
        <v>19</v>
      </c>
    </row>
    <row r="18" spans="2:10" x14ac:dyDescent="0.2">
      <c r="B18" s="23" t="s">
        <v>31</v>
      </c>
      <c r="C18" s="29"/>
      <c r="D18" s="24" t="s">
        <v>30</v>
      </c>
      <c r="E18" s="25" t="s">
        <v>4</v>
      </c>
      <c r="F18" s="26">
        <f>'[2]5.1.1_R'!M22</f>
        <v>4015428.8059826903</v>
      </c>
      <c r="G18" s="27" t="s">
        <v>3</v>
      </c>
      <c r="H18" s="28" t="s">
        <v>2</v>
      </c>
      <c r="I18" s="26">
        <f t="shared" si="0"/>
        <v>4015428.8059826903</v>
      </c>
      <c r="J18" s="27" t="s">
        <v>19</v>
      </c>
    </row>
    <row r="19" spans="2:10" x14ac:dyDescent="0.2">
      <c r="B19" s="23" t="s">
        <v>32</v>
      </c>
      <c r="C19" s="29"/>
      <c r="D19" s="24" t="s">
        <v>30</v>
      </c>
      <c r="E19" s="25" t="s">
        <v>4</v>
      </c>
      <c r="F19" s="30">
        <f>'[2]5.1.1_R'!M23</f>
        <v>-134462.56566821015</v>
      </c>
      <c r="G19" s="27" t="s">
        <v>3</v>
      </c>
      <c r="H19" s="28" t="s">
        <v>2</v>
      </c>
      <c r="I19" s="30">
        <f t="shared" si="0"/>
        <v>-134462.56566821015</v>
      </c>
      <c r="J19" s="27" t="s">
        <v>19</v>
      </c>
    </row>
    <row r="20" spans="2:10" x14ac:dyDescent="0.2">
      <c r="B20" s="23" t="s">
        <v>5</v>
      </c>
      <c r="C20" s="29"/>
      <c r="D20" s="24" t="s">
        <v>30</v>
      </c>
      <c r="E20" s="25" t="s">
        <v>4</v>
      </c>
      <c r="F20" s="26">
        <f>'[2]5.1.1_R'!M24</f>
        <v>-29676.124838900025</v>
      </c>
      <c r="G20" s="27" t="s">
        <v>3</v>
      </c>
      <c r="H20" s="28" t="s">
        <v>2</v>
      </c>
      <c r="I20" s="30">
        <f t="shared" si="0"/>
        <v>-29676.124838900025</v>
      </c>
      <c r="J20" s="27" t="s">
        <v>19</v>
      </c>
    </row>
    <row r="21" spans="2:10" x14ac:dyDescent="0.2">
      <c r="B21" s="23" t="s">
        <v>33</v>
      </c>
      <c r="C21" s="29"/>
      <c r="D21" s="24" t="s">
        <v>30</v>
      </c>
      <c r="E21" s="25" t="s">
        <v>4</v>
      </c>
      <c r="F21" s="26">
        <f>'[2]5.1.1_R'!M26</f>
        <v>20752703.476754203</v>
      </c>
      <c r="G21" s="27" t="s">
        <v>3</v>
      </c>
      <c r="H21" s="28" t="s">
        <v>2</v>
      </c>
      <c r="I21" s="26">
        <f t="shared" si="0"/>
        <v>20752703.476754203</v>
      </c>
      <c r="J21" s="27" t="s">
        <v>19</v>
      </c>
    </row>
    <row r="22" spans="2:10" x14ac:dyDescent="0.2">
      <c r="B22" s="1" t="s">
        <v>34</v>
      </c>
      <c r="D22" s="13" t="s">
        <v>30</v>
      </c>
      <c r="E22" s="12" t="s">
        <v>4</v>
      </c>
      <c r="F22" s="3">
        <f>'[2]5.1.1_R'!M27</f>
        <v>0</v>
      </c>
      <c r="G22" s="2" t="s">
        <v>3</v>
      </c>
      <c r="H22" s="14" t="s">
        <v>2</v>
      </c>
      <c r="I22" s="3">
        <f t="shared" si="0"/>
        <v>0</v>
      </c>
      <c r="J22" s="2" t="s">
        <v>19</v>
      </c>
    </row>
    <row r="23" spans="2:10" x14ac:dyDescent="0.2">
      <c r="B23" s="1" t="s">
        <v>35</v>
      </c>
      <c r="D23" s="13"/>
      <c r="E23" s="12"/>
      <c r="F23" s="11">
        <f>SUM(F17:F22)</f>
        <v>26324940.732804399</v>
      </c>
      <c r="I23" s="11">
        <f>SUM(I17:I22)</f>
        <v>26324940.732804399</v>
      </c>
    </row>
    <row r="24" spans="2:10" x14ac:dyDescent="0.2">
      <c r="D24" s="13"/>
      <c r="E24" s="12"/>
      <c r="I24" s="3"/>
    </row>
    <row r="25" spans="2:10" x14ac:dyDescent="0.2">
      <c r="B25" s="9" t="s">
        <v>36</v>
      </c>
      <c r="D25" s="13"/>
      <c r="E25" s="12"/>
      <c r="I25" s="3"/>
      <c r="J25" s="2"/>
    </row>
    <row r="26" spans="2:10" x14ac:dyDescent="0.2">
      <c r="B26" s="23" t="s">
        <v>37</v>
      </c>
      <c r="C26" s="23"/>
      <c r="D26" s="24" t="s">
        <v>38</v>
      </c>
      <c r="E26" s="25" t="s">
        <v>4</v>
      </c>
      <c r="F26" s="26">
        <f>'[2]5.1.1_R'!M31</f>
        <v>13286814.319853308</v>
      </c>
      <c r="G26" s="27" t="s">
        <v>3</v>
      </c>
      <c r="H26" s="28" t="s">
        <v>2</v>
      </c>
      <c r="I26" s="26">
        <f>F26</f>
        <v>13286814.319853308</v>
      </c>
      <c r="J26" s="27" t="s">
        <v>19</v>
      </c>
    </row>
    <row r="27" spans="2:10" x14ac:dyDescent="0.2">
      <c r="B27" s="1" t="s">
        <v>39</v>
      </c>
      <c r="D27" s="13" t="s">
        <v>38</v>
      </c>
      <c r="E27" s="12" t="s">
        <v>4</v>
      </c>
      <c r="F27" s="16">
        <f>'[2]5.1.1_R'!M32</f>
        <v>0</v>
      </c>
      <c r="G27" s="2" t="s">
        <v>3</v>
      </c>
      <c r="H27" s="14" t="s">
        <v>2</v>
      </c>
      <c r="I27" s="16">
        <f>F27</f>
        <v>0</v>
      </c>
      <c r="J27" s="2" t="s">
        <v>19</v>
      </c>
    </row>
    <row r="28" spans="2:10" x14ac:dyDescent="0.2">
      <c r="B28" s="1" t="s">
        <v>40</v>
      </c>
      <c r="C28" s="15"/>
      <c r="D28" s="13" t="s">
        <v>38</v>
      </c>
      <c r="E28" s="12" t="s">
        <v>4</v>
      </c>
      <c r="F28" s="3">
        <f>'[2]5.1.1_R'!M33</f>
        <v>-11927606.159872759</v>
      </c>
      <c r="G28" s="2" t="s">
        <v>3</v>
      </c>
      <c r="H28" s="14" t="s">
        <v>2</v>
      </c>
      <c r="I28" s="3">
        <f>F28</f>
        <v>-11927606.159872759</v>
      </c>
      <c r="J28" s="2" t="s">
        <v>19</v>
      </c>
    </row>
    <row r="29" spans="2:10" x14ac:dyDescent="0.2">
      <c r="B29" s="1" t="s">
        <v>41</v>
      </c>
      <c r="C29" s="15"/>
      <c r="D29" s="13" t="s">
        <v>38</v>
      </c>
      <c r="E29" s="12" t="s">
        <v>4</v>
      </c>
      <c r="F29" s="3">
        <f>'[2]5.1.1_R'!M34</f>
        <v>-795733.14475265681</v>
      </c>
      <c r="G29" s="2" t="s">
        <v>3</v>
      </c>
      <c r="H29" s="14" t="s">
        <v>2</v>
      </c>
      <c r="I29" s="3">
        <f>F29</f>
        <v>-795733.14475265681</v>
      </c>
      <c r="J29" s="2" t="s">
        <v>19</v>
      </c>
    </row>
    <row r="30" spans="2:10" x14ac:dyDescent="0.2">
      <c r="B30" s="1" t="s">
        <v>42</v>
      </c>
      <c r="D30" s="13"/>
      <c r="E30" s="12"/>
      <c r="F30" s="11">
        <f>SUM(F26:F29)</f>
        <v>563475.01522789174</v>
      </c>
      <c r="I30" s="11">
        <f>SUM(I26:I29)</f>
        <v>563475.01522789174</v>
      </c>
      <c r="J30" s="2"/>
    </row>
    <row r="31" spans="2:10" x14ac:dyDescent="0.2">
      <c r="D31" s="13"/>
      <c r="E31" s="12"/>
      <c r="I31" s="3"/>
    </row>
    <row r="32" spans="2:10" x14ac:dyDescent="0.2">
      <c r="B32" s="9" t="s">
        <v>43</v>
      </c>
      <c r="C32" s="9"/>
      <c r="D32" s="13"/>
      <c r="E32" s="12"/>
      <c r="I32" s="3"/>
      <c r="J32" s="2"/>
    </row>
    <row r="33" spans="2:10" x14ac:dyDescent="0.2">
      <c r="B33" s="23" t="s">
        <v>44</v>
      </c>
      <c r="C33" s="31"/>
      <c r="D33" s="24" t="s">
        <v>45</v>
      </c>
      <c r="E33" s="25" t="s">
        <v>4</v>
      </c>
      <c r="F33" s="26">
        <f>'[2]5.1.1_R'!M38</f>
        <v>-9704242.7041114867</v>
      </c>
      <c r="G33" s="27" t="s">
        <v>3</v>
      </c>
      <c r="H33" s="28" t="s">
        <v>2</v>
      </c>
      <c r="I33" s="26">
        <f>F33</f>
        <v>-9704242.7041114867</v>
      </c>
      <c r="J33" s="27" t="s">
        <v>19</v>
      </c>
    </row>
    <row r="34" spans="2:10" x14ac:dyDescent="0.2">
      <c r="B34" s="23" t="s">
        <v>51</v>
      </c>
      <c r="C34" s="31"/>
      <c r="D34" s="24" t="s">
        <v>45</v>
      </c>
      <c r="E34" s="25" t="s">
        <v>4</v>
      </c>
      <c r="F34" s="26">
        <f>'[2]5.1.1_R'!M39</f>
        <v>4185424.1400296553</v>
      </c>
      <c r="G34" s="27" t="s">
        <v>3</v>
      </c>
      <c r="H34" s="28" t="s">
        <v>2</v>
      </c>
      <c r="I34" s="26">
        <f>F34</f>
        <v>4185424.1400296553</v>
      </c>
      <c r="J34" s="27" t="s">
        <v>19</v>
      </c>
    </row>
    <row r="35" spans="2:10" x14ac:dyDescent="0.2">
      <c r="B35" s="23" t="s">
        <v>46</v>
      </c>
      <c r="C35" s="31"/>
      <c r="D35" s="24" t="s">
        <v>47</v>
      </c>
      <c r="E35" s="25" t="s">
        <v>4</v>
      </c>
      <c r="F35" s="26">
        <f>'[2]5.1.1_R'!M40</f>
        <v>26208.307783419674</v>
      </c>
      <c r="G35" s="27" t="s">
        <v>3</v>
      </c>
      <c r="H35" s="28" t="s">
        <v>2</v>
      </c>
      <c r="I35" s="26">
        <f>F35</f>
        <v>26208.307783419674</v>
      </c>
      <c r="J35" s="27" t="s">
        <v>19</v>
      </c>
    </row>
    <row r="36" spans="2:10" x14ac:dyDescent="0.2">
      <c r="B36" s="23" t="s">
        <v>48</v>
      </c>
      <c r="C36" s="31"/>
      <c r="D36" s="24" t="s">
        <v>49</v>
      </c>
      <c r="E36" s="25" t="s">
        <v>4</v>
      </c>
      <c r="F36" s="26">
        <f>'[2]5.1.1_R'!M41</f>
        <v>24694036.162149519</v>
      </c>
      <c r="G36" s="27" t="s">
        <v>3</v>
      </c>
      <c r="H36" s="28" t="s">
        <v>2</v>
      </c>
      <c r="I36" s="26">
        <f>F36</f>
        <v>24694036.162149519</v>
      </c>
      <c r="J36" s="27" t="s">
        <v>19</v>
      </c>
    </row>
    <row r="37" spans="2:10" x14ac:dyDescent="0.2">
      <c r="B37" s="1" t="s">
        <v>50</v>
      </c>
      <c r="C37" s="9"/>
      <c r="D37" s="13"/>
      <c r="E37" s="12"/>
      <c r="F37" s="11">
        <f>SUM(F33:F36)</f>
        <v>19201425.905851107</v>
      </c>
      <c r="I37" s="11">
        <f>SUM(I33:I36)</f>
        <v>19201425.905851107</v>
      </c>
      <c r="J37" s="2"/>
    </row>
    <row r="38" spans="2:10" x14ac:dyDescent="0.2">
      <c r="C38" s="9"/>
      <c r="D38" s="13"/>
      <c r="E38" s="12"/>
      <c r="I38" s="3"/>
      <c r="J38" s="2"/>
    </row>
    <row r="39" spans="2:10" x14ac:dyDescent="0.2">
      <c r="B39" s="9" t="s">
        <v>1</v>
      </c>
      <c r="C39" s="9"/>
      <c r="D39" s="13"/>
      <c r="E39" s="12"/>
      <c r="F39" s="11">
        <f>F37+F30+F23-F14</f>
        <v>28369865.678381525</v>
      </c>
      <c r="I39" s="11">
        <f>I37+I30+I23-I14</f>
        <v>28369865.678381525</v>
      </c>
      <c r="J39" s="2"/>
    </row>
    <row r="40" spans="2:10" x14ac:dyDescent="0.2">
      <c r="C40" s="9"/>
      <c r="E40" s="10"/>
      <c r="F40" s="8"/>
      <c r="J40" s="2"/>
    </row>
    <row r="41" spans="2:10" x14ac:dyDescent="0.2">
      <c r="C41" s="9"/>
      <c r="F41" s="8"/>
      <c r="J41" s="2"/>
    </row>
    <row r="42" spans="2:10" x14ac:dyDescent="0.2">
      <c r="C42" s="9"/>
      <c r="F42" s="8"/>
      <c r="J42" s="2"/>
    </row>
    <row r="43" spans="2:10" x14ac:dyDescent="0.2">
      <c r="C43" s="9"/>
      <c r="F43" s="8"/>
      <c r="J43" s="2"/>
    </row>
    <row r="44" spans="2:10" x14ac:dyDescent="0.2">
      <c r="C44" s="9"/>
      <c r="F44" s="8"/>
      <c r="J44" s="2"/>
    </row>
    <row r="45" spans="2:10" x14ac:dyDescent="0.2">
      <c r="C45" s="9"/>
      <c r="F45" s="8"/>
      <c r="J45" s="2"/>
    </row>
    <row r="46" spans="2:10" x14ac:dyDescent="0.2">
      <c r="C46" s="9"/>
      <c r="F46" s="8"/>
      <c r="J46" s="2"/>
    </row>
    <row r="47" spans="2:10" x14ac:dyDescent="0.2">
      <c r="C47" s="9"/>
      <c r="F47" s="8"/>
      <c r="J47" s="2"/>
    </row>
    <row r="48" spans="2:10" x14ac:dyDescent="0.2">
      <c r="C48" s="9"/>
      <c r="F48" s="8"/>
      <c r="J48" s="2"/>
    </row>
    <row r="49" spans="1:10" x14ac:dyDescent="0.2">
      <c r="C49" s="9"/>
      <c r="F49" s="8"/>
      <c r="J49" s="2"/>
    </row>
    <row r="53" spans="1:10" ht="13.5" thickBot="1" x14ac:dyDescent="0.25">
      <c r="B53" s="7" t="s">
        <v>0</v>
      </c>
    </row>
    <row r="54" spans="1:10" x14ac:dyDescent="0.2">
      <c r="A54" s="6"/>
      <c r="B54" s="32" t="s">
        <v>52</v>
      </c>
      <c r="C54" s="32"/>
      <c r="D54" s="32"/>
      <c r="E54" s="32"/>
      <c r="F54" s="32"/>
      <c r="G54" s="32"/>
      <c r="H54" s="32"/>
      <c r="I54" s="32"/>
      <c r="J54" s="33"/>
    </row>
    <row r="55" spans="1:10" ht="12.75" customHeight="1" x14ac:dyDescent="0.2">
      <c r="A55" s="5"/>
      <c r="B55" s="34"/>
      <c r="C55" s="34"/>
      <c r="D55" s="34"/>
      <c r="E55" s="34"/>
      <c r="F55" s="34"/>
      <c r="G55" s="34"/>
      <c r="H55" s="34"/>
      <c r="I55" s="34"/>
      <c r="J55" s="35"/>
    </row>
    <row r="56" spans="1:10" x14ac:dyDescent="0.2">
      <c r="A56" s="5"/>
      <c r="B56" s="34"/>
      <c r="C56" s="34"/>
      <c r="D56" s="34"/>
      <c r="E56" s="34"/>
      <c r="F56" s="34"/>
      <c r="G56" s="34"/>
      <c r="H56" s="34"/>
      <c r="I56" s="34"/>
      <c r="J56" s="35"/>
    </row>
    <row r="57" spans="1:10" x14ac:dyDescent="0.2">
      <c r="A57" s="5"/>
      <c r="B57" s="34"/>
      <c r="C57" s="34"/>
      <c r="D57" s="34"/>
      <c r="E57" s="34"/>
      <c r="F57" s="34"/>
      <c r="G57" s="34"/>
      <c r="H57" s="34"/>
      <c r="I57" s="34"/>
      <c r="J57" s="35"/>
    </row>
    <row r="58" spans="1:10" x14ac:dyDescent="0.2">
      <c r="A58" s="5"/>
      <c r="B58" s="34"/>
      <c r="C58" s="34"/>
      <c r="D58" s="34"/>
      <c r="E58" s="34"/>
      <c r="F58" s="34"/>
      <c r="G58" s="34"/>
      <c r="H58" s="34"/>
      <c r="I58" s="34"/>
      <c r="J58" s="35"/>
    </row>
    <row r="59" spans="1:10" x14ac:dyDescent="0.2">
      <c r="A59" s="5"/>
      <c r="B59" s="34"/>
      <c r="C59" s="34"/>
      <c r="D59" s="34"/>
      <c r="E59" s="34"/>
      <c r="F59" s="34"/>
      <c r="G59" s="34"/>
      <c r="H59" s="34"/>
      <c r="I59" s="34"/>
      <c r="J59" s="35"/>
    </row>
    <row r="60" spans="1:10" x14ac:dyDescent="0.2">
      <c r="A60" s="5"/>
      <c r="B60" s="34"/>
      <c r="C60" s="34"/>
      <c r="D60" s="34"/>
      <c r="E60" s="34"/>
      <c r="F60" s="34"/>
      <c r="G60" s="34"/>
      <c r="H60" s="34"/>
      <c r="I60" s="34"/>
      <c r="J60" s="35"/>
    </row>
    <row r="61" spans="1:10" x14ac:dyDescent="0.2">
      <c r="A61" s="5"/>
      <c r="B61" s="34"/>
      <c r="C61" s="34"/>
      <c r="D61" s="34"/>
      <c r="E61" s="34"/>
      <c r="F61" s="34"/>
      <c r="G61" s="34"/>
      <c r="H61" s="34"/>
      <c r="I61" s="34"/>
      <c r="J61" s="35"/>
    </row>
    <row r="62" spans="1:10" ht="13.5" thickBot="1" x14ac:dyDescent="0.25">
      <c r="A62" s="4"/>
      <c r="B62" s="36"/>
      <c r="C62" s="36"/>
      <c r="D62" s="36"/>
      <c r="E62" s="36"/>
      <c r="F62" s="36"/>
      <c r="G62" s="36"/>
      <c r="H62" s="36"/>
      <c r="I62" s="36"/>
      <c r="J62" s="37"/>
    </row>
  </sheetData>
  <mergeCells count="1">
    <mergeCell ref="B54:J62"/>
  </mergeCells>
  <conditionalFormatting sqref="B28:B29 B10:B26">
    <cfRule type="cellIs" dxfId="4" priority="5" stopIfTrue="1" operator="equal">
      <formula>"Adjustment to Income/Expense/Rate Base:"</formula>
    </cfRule>
  </conditionalFormatting>
  <conditionalFormatting sqref="B22:B24">
    <cfRule type="cellIs" dxfId="3" priority="4" stopIfTrue="1" operator="equal">
      <formula>"Title"</formula>
    </cfRule>
  </conditionalFormatting>
  <conditionalFormatting sqref="B36:B39 B30:B34">
    <cfRule type="cellIs" dxfId="2" priority="3" stopIfTrue="1" operator="equal">
      <formula>"Adjustment to Income/Expense/Rate Base:"</formula>
    </cfRule>
  </conditionalFormatting>
  <conditionalFormatting sqref="B27">
    <cfRule type="cellIs" dxfId="1" priority="2" stopIfTrue="1" operator="equal">
      <formula>"Adjustment to Income/Expense/Rate Base:"</formula>
    </cfRule>
  </conditionalFormatting>
  <conditionalFormatting sqref="B35">
    <cfRule type="cellIs" dxfId="0" priority="1" stopIfTrue="1" operator="equal">
      <formula>"Adjustment to Income/Expense/Rate Base:"</formula>
    </cfRule>
  </conditionalFormatting>
  <pageMargins left="0.7" right="0.7"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3A217FD-C951-41AE-B010-2680A096FBCD}"/>
</file>

<file path=customXml/itemProps2.xml><?xml version="1.0" encoding="utf-8"?>
<ds:datastoreItem xmlns:ds="http://schemas.openxmlformats.org/officeDocument/2006/customXml" ds:itemID="{818B48D6-8ED7-4D4E-8A6E-6168AD36743D}"/>
</file>

<file path=customXml/itemProps3.xml><?xml version="1.0" encoding="utf-8"?>
<ds:datastoreItem xmlns:ds="http://schemas.openxmlformats.org/officeDocument/2006/customXml" ds:itemID="{C769FF91-F827-4B11-83DA-75DE1C49956E}"/>
</file>

<file path=customXml/itemProps4.xml><?xml version="1.0" encoding="utf-8"?>
<ds:datastoreItem xmlns:ds="http://schemas.openxmlformats.org/officeDocument/2006/customXml" ds:itemID="{2D8FA6B4-C266-4C79-9184-E873E8815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5.2_R</vt:lpstr>
      <vt:lpstr>'5.2_R'!Print_Area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2023-02-28T18:25:39Z</dcterms:created>
  <dcterms:modified xsi:type="dcterms:W3CDTF">2023-10-20T23:10:03Z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