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A43C7DE-E698-4BA7-BACA-FAFAF4F3B575}" xr6:coauthVersionLast="47" xr6:coauthVersionMax="47" xr10:uidLastSave="{00000000-0000-0000-0000-000000000000}"/>
  <bookViews>
    <workbookView xWindow="10995" yWindow="0" windowWidth="17640" windowHeight="15600" xr2:uid="{CECC2C8E-1877-4652-AB67-E1C6FBAC0F08}"/>
  </bookViews>
  <sheets>
    <sheet name="5.2_R" sheetId="1" r:id="rId1"/>
  </sheets>
  <externalReferences>
    <externalReference r:id="rId2"/>
    <externalReference r:id="rId3"/>
  </externalReferences>
  <definedNames>
    <definedName name="_Order1">255</definedName>
    <definedName name="_Order2">0</definedName>
    <definedName name="DispatchSum">"GRID Thermal Generation!R2C1:R4C2"</definedName>
    <definedName name="MidC">[1]lookup!$C$90:$D$99</definedName>
    <definedName name="_xlnm.Print_Area" localSheetId="0">'5.2_R'!$A$1:$J$62</definedName>
    <definedName name="Purchases">[1]lookup!$C$20:$D$63</definedName>
    <definedName name="QFs">[1]lookup!$C$65:$D$88</definedName>
    <definedName name="RevenueSum">"GRID Thermal Revenue!R2C1:R4C2"</definedName>
    <definedName name="Sales">[1]lookup!$C$3:$D$18</definedName>
    <definedName name="SAPBEXrevision">1</definedName>
    <definedName name="SAPBEXsysID">"BWP"</definedName>
    <definedName name="SAPBEXwbID">"45FIHJWMI3GHFVKWLVCY66MTN"</definedName>
    <definedName name="Storage">[1]lookup!$C$101:$D$118</definedName>
    <definedName name="Version">#REF!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F35" i="1"/>
  <c r="F34" i="1"/>
  <c r="F33" i="1"/>
  <c r="F29" i="1"/>
  <c r="F28" i="1"/>
  <c r="F27" i="1"/>
  <c r="F26" i="1"/>
  <c r="F30" i="1" s="1"/>
  <c r="F22" i="1"/>
  <c r="F21" i="1"/>
  <c r="F20" i="1"/>
  <c r="F19" i="1"/>
  <c r="F18" i="1"/>
  <c r="F17" i="1"/>
  <c r="F23" i="1" s="1"/>
  <c r="F13" i="1"/>
  <c r="F12" i="1"/>
  <c r="F11" i="1"/>
  <c r="I34" i="1"/>
  <c r="F37" i="1"/>
  <c r="F14" i="1"/>
  <c r="F39" i="1" l="1"/>
  <c r="I11" i="1" l="1"/>
  <c r="I12" i="1"/>
  <c r="I13" i="1"/>
  <c r="I17" i="1"/>
  <c r="I18" i="1"/>
  <c r="I19" i="1"/>
  <c r="I20" i="1"/>
  <c r="I21" i="1"/>
  <c r="I22" i="1"/>
  <c r="I26" i="1"/>
  <c r="I27" i="1"/>
  <c r="I28" i="1"/>
  <c r="I29" i="1"/>
  <c r="I33" i="1"/>
  <c r="I35" i="1"/>
  <c r="I36" i="1"/>
  <c r="I37" i="1" l="1"/>
  <c r="I14" i="1"/>
  <c r="I23" i="1"/>
  <c r="I30" i="1"/>
  <c r="I39" i="1" l="1"/>
</calcChain>
</file>

<file path=xl/sharedStrings.xml><?xml version="1.0" encoding="utf-8"?>
<sst xmlns="http://schemas.openxmlformats.org/spreadsheetml/2006/main" count="128" uniqueCount="53">
  <si>
    <t>Description of Adjustment</t>
  </si>
  <si>
    <t>Total Net Power Cost Adjustment - Pro Forma</t>
  </si>
  <si>
    <t>Situs</t>
  </si>
  <si>
    <t>WA</t>
  </si>
  <si>
    <t>PRO</t>
  </si>
  <si>
    <t>Remove - WA Qualifying Facilities</t>
  </si>
  <si>
    <t>Adjustment to Expense:</t>
  </si>
  <si>
    <t>REF #</t>
  </si>
  <si>
    <t>ALLOCATED</t>
  </si>
  <si>
    <t>FACTOR %</t>
  </si>
  <si>
    <t>FACTOR</t>
  </si>
  <si>
    <t>COMPANY</t>
  </si>
  <si>
    <t>Type</t>
  </si>
  <si>
    <t>ACCOUNT</t>
  </si>
  <si>
    <t>WASHINGTON</t>
  </si>
  <si>
    <t>TOTAL</t>
  </si>
  <si>
    <t>Net Power Costs (Pro Forma) - Year 1</t>
  </si>
  <si>
    <t>PAGE</t>
  </si>
  <si>
    <t>5.2_R</t>
  </si>
  <si>
    <t>5.1.1_R</t>
  </si>
  <si>
    <t>PacifiCorp</t>
  </si>
  <si>
    <t>Washington 2023 General Rate Case</t>
  </si>
  <si>
    <t>Sales for Resale  (Account 447)</t>
  </si>
  <si>
    <t>Existing Firm Sales - Pacific</t>
  </si>
  <si>
    <t>447NPC</t>
  </si>
  <si>
    <t>Post-Merger Firm Sales</t>
  </si>
  <si>
    <t>Non-Firm Sales</t>
  </si>
  <si>
    <t>Total Sales for Resale</t>
  </si>
  <si>
    <t>Purchased Power (Account 555)</t>
  </si>
  <si>
    <t>Existing Firm Demand - Pacific</t>
  </si>
  <si>
    <t>555NPC</t>
  </si>
  <si>
    <t>Existing Firm Energy - Pacific</t>
  </si>
  <si>
    <t>Existing Firm Energy - Utah</t>
  </si>
  <si>
    <t>Post-Merger Firm Energy</t>
  </si>
  <si>
    <t>Other Generation Expenses</t>
  </si>
  <si>
    <t>Total Purchased Power</t>
  </si>
  <si>
    <t>Wheeling (Account 565)</t>
  </si>
  <si>
    <t>Existing Firm - Pacific</t>
  </si>
  <si>
    <t>565NPC</t>
  </si>
  <si>
    <t>Existing Firm - Utah</t>
  </si>
  <si>
    <t>Post Merger Firm</t>
  </si>
  <si>
    <t>Non Firm</t>
  </si>
  <si>
    <t>Total Wheeling Expense</t>
  </si>
  <si>
    <t>Fuel Expense (Accounts 501 and 547)</t>
  </si>
  <si>
    <t>Fuel Consumed - Coal</t>
  </si>
  <si>
    <t>501NPC</t>
  </si>
  <si>
    <t>Steam from Other Sources</t>
  </si>
  <si>
    <t>503NPC</t>
  </si>
  <si>
    <t>Fuel Consumed - Natural Gas</t>
  </si>
  <si>
    <t>547NPC</t>
  </si>
  <si>
    <t>Total Fuel and Other Expense</t>
  </si>
  <si>
    <t>Fuel Consumed - Gas</t>
  </si>
  <si>
    <r>
      <t xml:space="preserve">The adjustment projects power costs by adjusting sales for resale, purchase power, wheeling and fuel in a manner consistent with the contractual terms of sales and purchase agreements, and normal hydro and weather conditions and incorporating changes agreed to in the WIJAM MOU. This adjustment reflects pro forma power costs for the calendar year 2024.  The use of pro forma net power costs in results is consistent with approved treatment in Docket UE-191024. Company Witness Ramon J. Mitchell provides detail testimony on projected net power costs reflected in this filing.
</t>
    </r>
    <r>
      <rPr>
        <i/>
        <sz val="10"/>
        <rFont val="Arial"/>
        <family val="2"/>
      </rPr>
      <t>This adjustment has been updated by the Company to reflect the most recent pro forma power costs for the 12 months ending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</si>
</sst>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0%"/>
  </numFmts>
  <fonts count="6" x14ac:knownFonts="1">
    <font>
      <sz val="11"/>
      <color theme="1"/>
      <name val="Calibri"/>
      <family val="2"/>
      <scheme val="minor"/>
    </font>
    <font>
      <sz val="10"/>
      <name val="Arial"/>
      <family val="2"/>
    </font>
    <font>
      <b/>
      <sz val="10"/>
      <name val="Arial"/>
      <family val="2"/>
    </font>
    <font>
      <u val="singleAccounting"/>
      <sz val="10"/>
      <name val="Arial"/>
      <family val="2"/>
    </font>
    <font>
      <i/>
      <sz val="10"/>
      <name val="Arial"/>
      <family val="2"/>
    </font>
    <font>
      <b/>
      <i/>
      <sz val="10"/>
      <name val="Arial"/>
      <family val="2"/>
    </font>
  </fonts>
  <fills count="2">
    <fill>
      <patternFill patternType="none"/>
    </fill>
    <fill>
      <patternFill patternType="gray125"/>
    </fill>
  </fills>
  <borders count="10">
    <border>
      <left/>
      <right/>
      <top/>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indexed="64"/>
      </top>
      <bottom/>
      <diagonal/>
    </border>
    <border>
      <left style="medium">
        <color auto="1"/>
      </left>
      <right/>
      <top style="medium">
        <color auto="1"/>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cellStyleXfs>
  <cellXfs count="38">
    <xf numFmtId="0" fontId="0" fillId="0" borderId="0" xfId="0"/>
    <xf numFmtId="41" fontId="1" fillId="0" borderId="0" xfId="3"/>
    <xf numFmtId="41" fontId="1" fillId="0" borderId="0" xfId="3" applyAlignment="1">
      <alignment horizontal="center"/>
    </xf>
    <xf numFmtId="164" fontId="1" fillId="0" borderId="0" xfId="1" applyNumberFormat="1" applyFont="1"/>
    <xf numFmtId="41" fontId="1" fillId="0" borderId="3" xfId="3" applyBorder="1"/>
    <xf numFmtId="41" fontId="1" fillId="0" borderId="5" xfId="3" applyBorder="1"/>
    <xf numFmtId="41" fontId="1" fillId="0" borderId="8" xfId="3" applyBorder="1"/>
    <xf numFmtId="41" fontId="2" fillId="0" borderId="0" xfId="3" applyFont="1" applyProtection="1">
      <protection locked="0"/>
    </xf>
    <xf numFmtId="164" fontId="1" fillId="0" borderId="0" xfId="1" applyNumberFormat="1" applyFont="1" applyBorder="1"/>
    <xf numFmtId="41" fontId="2" fillId="0" borderId="0" xfId="3" applyFont="1"/>
    <xf numFmtId="0" fontId="1" fillId="0" borderId="0" xfId="3" applyNumberFormat="1" applyAlignment="1">
      <alignment horizontal="center"/>
    </xf>
    <xf numFmtId="164" fontId="1" fillId="0" borderId="9" xfId="1" applyNumberFormat="1" applyFont="1" applyBorder="1"/>
    <xf numFmtId="0" fontId="1" fillId="0" borderId="0" xfId="3" quotePrefix="1" applyNumberFormat="1" applyAlignment="1">
      <alignment horizontal="center"/>
    </xf>
    <xf numFmtId="41" fontId="1" fillId="0" borderId="0" xfId="3" quotePrefix="1" applyAlignment="1">
      <alignment horizontal="center"/>
    </xf>
    <xf numFmtId="165" fontId="1" fillId="0" borderId="0" xfId="2" applyNumberFormat="1" applyFont="1" applyFill="1" applyAlignment="1">
      <alignment horizontal="center"/>
    </xf>
    <xf numFmtId="41" fontId="1" fillId="0" borderId="0" xfId="3" applyAlignment="1">
      <alignment horizontal="left" indent="1"/>
    </xf>
    <xf numFmtId="164" fontId="1" fillId="0" borderId="0" xfId="1" applyNumberFormat="1" applyFont="1" applyFill="1"/>
    <xf numFmtId="41" fontId="3" fillId="0" borderId="0" xfId="3" applyFont="1" applyAlignment="1">
      <alignment horizontal="center"/>
    </xf>
    <xf numFmtId="164" fontId="3" fillId="0" borderId="0" xfId="1" applyNumberFormat="1" applyFont="1" applyAlignment="1">
      <alignment horizontal="center"/>
    </xf>
    <xf numFmtId="0" fontId="3" fillId="0" borderId="0" xfId="3" applyNumberFormat="1" applyFont="1" applyAlignment="1">
      <alignment horizontal="center"/>
    </xf>
    <xf numFmtId="164" fontId="1" fillId="0" borderId="0" xfId="1" applyNumberFormat="1" applyFont="1" applyAlignment="1">
      <alignment horizontal="center"/>
    </xf>
    <xf numFmtId="41" fontId="1" fillId="0" borderId="0" xfId="3" applyAlignment="1">
      <alignment horizontal="right"/>
    </xf>
    <xf numFmtId="0" fontId="1" fillId="0" borderId="0" xfId="3" applyNumberFormat="1" applyAlignment="1">
      <alignment horizontal="center" vertical="top"/>
    </xf>
    <xf numFmtId="41" fontId="4" fillId="0" borderId="0" xfId="3" applyFont="1"/>
    <xf numFmtId="41" fontId="4" fillId="0" borderId="0" xfId="3" quotePrefix="1" applyFont="1" applyAlignment="1">
      <alignment horizontal="center"/>
    </xf>
    <xf numFmtId="0" fontId="4" fillId="0" borderId="0" xfId="3" quotePrefix="1" applyNumberFormat="1" applyFont="1" applyAlignment="1">
      <alignment horizontal="center"/>
    </xf>
    <xf numFmtId="164" fontId="4" fillId="0" borderId="0" xfId="1" applyNumberFormat="1" applyFont="1"/>
    <xf numFmtId="41" fontId="4" fillId="0" borderId="0" xfId="3" applyFont="1" applyAlignment="1">
      <alignment horizontal="center"/>
    </xf>
    <xf numFmtId="165" fontId="4" fillId="0" borderId="0" xfId="2" applyNumberFormat="1" applyFont="1" applyFill="1" applyAlignment="1">
      <alignment horizontal="center"/>
    </xf>
    <xf numFmtId="41" fontId="4" fillId="0" borderId="0" xfId="3" applyFont="1" applyAlignment="1">
      <alignment horizontal="left" indent="1"/>
    </xf>
    <xf numFmtId="164" fontId="4" fillId="0" borderId="0" xfId="1" applyNumberFormat="1" applyFont="1" applyFill="1"/>
    <xf numFmtId="41" fontId="5" fillId="0" borderId="0" xfId="3" applyFont="1"/>
    <xf numFmtId="0" fontId="1" fillId="0" borderId="7" xfId="3" applyNumberFormat="1" applyBorder="1" applyAlignment="1">
      <alignment horizontal="left" vertical="top" wrapText="1"/>
    </xf>
    <xf numFmtId="0" fontId="1" fillId="0" borderId="6" xfId="3" applyNumberFormat="1" applyBorder="1" applyAlignment="1">
      <alignment horizontal="left" vertical="top" wrapText="1"/>
    </xf>
    <xf numFmtId="0" fontId="1" fillId="0" borderId="0" xfId="3" applyNumberFormat="1" applyBorder="1" applyAlignment="1">
      <alignment horizontal="left" vertical="top" wrapText="1"/>
    </xf>
    <xf numFmtId="0" fontId="1" fillId="0" borderId="4" xfId="3" applyNumberFormat="1" applyBorder="1" applyAlignment="1">
      <alignment horizontal="left" vertical="top" wrapText="1"/>
    </xf>
    <xf numFmtId="0" fontId="1" fillId="0" borderId="2" xfId="3" applyNumberFormat="1" applyBorder="1" applyAlignment="1">
      <alignment horizontal="left" vertical="top" wrapText="1"/>
    </xf>
    <xf numFmtId="0" fontId="1" fillId="0" borderId="1" xfId="3" applyNumberFormat="1" applyBorder="1" applyAlignment="1">
      <alignment horizontal="left" vertical="top" wrapText="1"/>
    </xf>
  </cellXfs>
  <cellStyles count="4">
    <cellStyle name="Comma" xfId="1" builtinId="3"/>
    <cellStyle name="Normal" xfId="0" builtinId="0"/>
    <cellStyle name="Normal_5.1 NPC Adj WA " xfId="3" xr:uid="{509B142C-B264-40D1-B2EF-088E0792BFC7}"/>
    <cellStyle name="Percent" xfId="2" builtinId="5"/>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31951\AppData\Local\Temp\Temp1_CY2013%20Normalized%20NPC.zip\WA%202013.Q4%20Normalized-%20Allocation%20Support%20(WCA%20-%20Confidential)%20_2014%2004%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0172-PAC-SLC-5.1RNetPowerCostsRestating-ExhSLC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 val="Wheeling"/>
    </sheetNames>
    <sheetDataSet>
      <sheetData sheetId="0">
        <row r="1">
          <cell r="A1" t="str">
            <v>PacifiCorp</v>
          </cell>
        </row>
      </sheetData>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Pacific Gas and Electric s524491</v>
          </cell>
          <cell r="D9" t="str">
            <v>Post Merger</v>
          </cell>
        </row>
        <row r="10">
          <cell r="C10" t="str">
            <v>PSCO s100035</v>
          </cell>
          <cell r="D10" t="str">
            <v>Post Merger</v>
          </cell>
        </row>
        <row r="11">
          <cell r="C11" t="str">
            <v>Salt River Project s322940</v>
          </cell>
          <cell r="D11" t="str">
            <v>Post Merger</v>
          </cell>
        </row>
        <row r="12">
          <cell r="C12" t="str">
            <v>Sierra Pac 2 s25270</v>
          </cell>
          <cell r="D12" t="str">
            <v>Post Merger</v>
          </cell>
        </row>
        <row r="13">
          <cell r="C13" t="str">
            <v>SCE s 513948</v>
          </cell>
          <cell r="D13" t="str">
            <v>Post Merger</v>
          </cell>
        </row>
        <row r="14">
          <cell r="C14" t="str">
            <v>SDG&amp;E s513949</v>
          </cell>
          <cell r="D14" t="str">
            <v>Post Merger</v>
          </cell>
        </row>
        <row r="15">
          <cell r="C15" t="str">
            <v>SMUD s24296</v>
          </cell>
          <cell r="D15" t="str">
            <v>Pacific Pre Merger</v>
          </cell>
        </row>
        <row r="16">
          <cell r="C16" t="str">
            <v>UAMPS s223863</v>
          </cell>
          <cell r="D16" t="str">
            <v>Post Merger</v>
          </cell>
        </row>
        <row r="17">
          <cell r="C17" t="str">
            <v>UAMPS s404236</v>
          </cell>
          <cell r="D17" t="str">
            <v>Post Merger</v>
          </cell>
        </row>
        <row r="18">
          <cell r="C18" t="str">
            <v>UMPA II s45631</v>
          </cell>
          <cell r="D18" t="str">
            <v>Post Merger</v>
          </cell>
        </row>
        <row r="20">
          <cell r="C20" t="str">
            <v>APS Supplemental p27875</v>
          </cell>
          <cell r="D20" t="str">
            <v>Post Merger</v>
          </cell>
        </row>
        <row r="21">
          <cell r="C21" t="str">
            <v>Avoided Cost Resource</v>
          </cell>
          <cell r="D21" t="str">
            <v>Post Merger</v>
          </cell>
        </row>
        <row r="22">
          <cell r="C22" t="str">
            <v>Blanding Purchase p379174</v>
          </cell>
          <cell r="D22" t="str">
            <v>Post Merger</v>
          </cell>
        </row>
        <row r="23">
          <cell r="C23" t="str">
            <v>BPA Reserve Purchase</v>
          </cell>
          <cell r="D23" t="str">
            <v>Post Merger</v>
          </cell>
        </row>
        <row r="24">
          <cell r="C24" t="str">
            <v>Chehalis Station Service</v>
          </cell>
          <cell r="D24" t="str">
            <v>Post Merger</v>
          </cell>
        </row>
        <row r="25">
          <cell r="C25" t="str">
            <v xml:space="preserve">Combine Hills Wind p160595 </v>
          </cell>
          <cell r="D25" t="str">
            <v>Post Merger</v>
          </cell>
        </row>
        <row r="26">
          <cell r="C26" t="str">
            <v>Constellation p257677</v>
          </cell>
          <cell r="D26" t="str">
            <v>Post Merger</v>
          </cell>
        </row>
        <row r="27">
          <cell r="C27" t="str">
            <v>Constellation p257678</v>
          </cell>
          <cell r="D27" t="str">
            <v>Post Merger</v>
          </cell>
        </row>
        <row r="28">
          <cell r="C28" t="str">
            <v>Constellation p268849</v>
          </cell>
          <cell r="D28" t="str">
            <v>Post Merger</v>
          </cell>
        </row>
        <row r="29">
          <cell r="C29" t="str">
            <v>Deseret Purchase p194277</v>
          </cell>
          <cell r="D29" t="str">
            <v>Post Merger</v>
          </cell>
        </row>
        <row r="30">
          <cell r="C30" t="str">
            <v>Douglas PUD Settlement p38185</v>
          </cell>
          <cell r="D30" t="str">
            <v>Mid Columbia</v>
          </cell>
        </row>
        <row r="31">
          <cell r="C31" t="str">
            <v>Gemstate p99489</v>
          </cell>
          <cell r="D31" t="str">
            <v>Gemstate</v>
          </cell>
        </row>
        <row r="32">
          <cell r="C32" t="str">
            <v>Georgia-Pacific Camas</v>
          </cell>
          <cell r="D32" t="str">
            <v>Post Merger</v>
          </cell>
        </row>
        <row r="33">
          <cell r="C33" t="str">
            <v>Grant County 10 aMW p66274</v>
          </cell>
          <cell r="D33" t="str">
            <v>Misc/Pacific</v>
          </cell>
        </row>
        <row r="34">
          <cell r="C34" t="str">
            <v>Hermiston Purchase p99563</v>
          </cell>
          <cell r="D34" t="str">
            <v>Post Merger</v>
          </cell>
        </row>
        <row r="35">
          <cell r="C35" t="str">
            <v>Hurricane Purchase p393045</v>
          </cell>
          <cell r="D35" t="str">
            <v>Post Merger</v>
          </cell>
        </row>
        <row r="36">
          <cell r="C36" t="str">
            <v>Idaho Power p278538</v>
          </cell>
          <cell r="D36" t="str">
            <v>Post Merger</v>
          </cell>
        </row>
        <row r="37">
          <cell r="C37" t="str">
            <v>IPP Purchase</v>
          </cell>
          <cell r="D37" t="str">
            <v>IPP Layoff</v>
          </cell>
        </row>
        <row r="38">
          <cell r="C38" t="str">
            <v>Kennecott Generation Incentive</v>
          </cell>
          <cell r="D38" t="str">
            <v>Post Merger</v>
          </cell>
        </row>
        <row r="39">
          <cell r="C39" t="str">
            <v>LADWP p491303-4</v>
          </cell>
          <cell r="D39" t="str">
            <v>Post Merger</v>
          </cell>
        </row>
        <row r="40">
          <cell r="C40" t="str">
            <v>MagCorp p229846</v>
          </cell>
          <cell r="D40" t="str">
            <v>Post Merger</v>
          </cell>
        </row>
        <row r="41">
          <cell r="C41" t="str">
            <v>MagCorp Reserves p510378</v>
          </cell>
          <cell r="D41" t="str">
            <v>Post Merger</v>
          </cell>
        </row>
        <row r="42">
          <cell r="C42" t="str">
            <v>Morgan Stanley p189046</v>
          </cell>
          <cell r="D42" t="str">
            <v>Post Merger</v>
          </cell>
        </row>
        <row r="43">
          <cell r="C43" t="str">
            <v>Morgan Stanley p244840</v>
          </cell>
          <cell r="D43" t="str">
            <v>Post Merger</v>
          </cell>
        </row>
        <row r="44">
          <cell r="C44" t="str">
            <v>Morgan Stanley p244841</v>
          </cell>
          <cell r="D44" t="str">
            <v>Post Merger</v>
          </cell>
        </row>
        <row r="45">
          <cell r="C45" t="str">
            <v>Morgan Stanley p272153-6-8</v>
          </cell>
          <cell r="D45" t="str">
            <v>Post Merger</v>
          </cell>
        </row>
        <row r="46">
          <cell r="C46" t="str">
            <v>Morgan Stanley p272154-7</v>
          </cell>
          <cell r="D46" t="str">
            <v>Post Merger</v>
          </cell>
        </row>
        <row r="47">
          <cell r="C47" t="str">
            <v>Nebo Heat Rate Option p360539</v>
          </cell>
          <cell r="D47" t="str">
            <v>Post Merger</v>
          </cell>
        </row>
        <row r="48">
          <cell r="C48" t="str">
            <v>Nucor p346856</v>
          </cell>
          <cell r="D48" t="str">
            <v>Post Merger</v>
          </cell>
        </row>
        <row r="49">
          <cell r="C49" t="str">
            <v>P4 Production p137215/p145258</v>
          </cell>
          <cell r="D49" t="str">
            <v>Post Merger</v>
          </cell>
        </row>
        <row r="50">
          <cell r="C50" t="str">
            <v>PGE Cove p83984</v>
          </cell>
          <cell r="D50" t="str">
            <v>Misc/Pacific</v>
          </cell>
        </row>
        <row r="51">
          <cell r="C51" t="str">
            <v>Rock River Wind p100371</v>
          </cell>
          <cell r="D51" t="str">
            <v>Post Merger</v>
          </cell>
        </row>
        <row r="52">
          <cell r="C52" t="str">
            <v>Roseburg Forest Products p312292</v>
          </cell>
          <cell r="D52" t="str">
            <v>Post Merger</v>
          </cell>
        </row>
        <row r="53">
          <cell r="C53" t="str">
            <v>Small Purchases east</v>
          </cell>
          <cell r="D53" t="str">
            <v>QF UPL Pre Merger</v>
          </cell>
        </row>
        <row r="54">
          <cell r="C54" t="str">
            <v>Small Purchases west</v>
          </cell>
          <cell r="D54" t="str">
            <v>Post Merger</v>
          </cell>
        </row>
        <row r="55">
          <cell r="C55" t="str">
            <v>Three Buttes Wind p460457</v>
          </cell>
          <cell r="D55" t="str">
            <v>Post Merger</v>
          </cell>
        </row>
        <row r="56">
          <cell r="C56" t="str">
            <v>Top of the World Wind p575862</v>
          </cell>
          <cell r="D56" t="str">
            <v>Post Merger</v>
          </cell>
        </row>
        <row r="57">
          <cell r="C57" t="str">
            <v>Tri-State Purchase p27057</v>
          </cell>
          <cell r="D57" t="str">
            <v>Post Merger</v>
          </cell>
        </row>
        <row r="58">
          <cell r="C58" t="str">
            <v>UBS p268848</v>
          </cell>
          <cell r="D58" t="str">
            <v>Post Merger</v>
          </cell>
        </row>
        <row r="59">
          <cell r="C59" t="str">
            <v>UBS p268850</v>
          </cell>
          <cell r="D59" t="str">
            <v>Post Merger</v>
          </cell>
        </row>
        <row r="60">
          <cell r="C60" t="str">
            <v>Weyerhaeuser Reserve p356685</v>
          </cell>
          <cell r="D60" t="str">
            <v>Post Merger</v>
          </cell>
        </row>
        <row r="61">
          <cell r="C61" t="str">
            <v>Wolverine Creek Wind p244520</v>
          </cell>
          <cell r="D61" t="str">
            <v>Post Merger</v>
          </cell>
        </row>
        <row r="62">
          <cell r="C62" t="str">
            <v>Place Holder</v>
          </cell>
          <cell r="D62" t="str">
            <v>Post Merger</v>
          </cell>
        </row>
        <row r="63">
          <cell r="C63" t="str">
            <v>DSM (Irrigation)</v>
          </cell>
          <cell r="D63" t="str">
            <v>Post Merger</v>
          </cell>
        </row>
        <row r="65">
          <cell r="C65" t="str">
            <v>QF California</v>
          </cell>
          <cell r="D65" t="str">
            <v>QF by State PPL</v>
          </cell>
        </row>
        <row r="66">
          <cell r="C66" t="str">
            <v>QF Idaho</v>
          </cell>
          <cell r="D66" t="str">
            <v>QF by State UPL</v>
          </cell>
        </row>
        <row r="67">
          <cell r="C67" t="str">
            <v>QF Oregon</v>
          </cell>
          <cell r="D67" t="str">
            <v>QF by State PPL</v>
          </cell>
        </row>
        <row r="68">
          <cell r="C68" t="str">
            <v>QF Utah</v>
          </cell>
          <cell r="D68" t="str">
            <v>QF by State UPL</v>
          </cell>
        </row>
        <row r="69">
          <cell r="C69" t="str">
            <v>QF Washington</v>
          </cell>
          <cell r="D69" t="str">
            <v>QF by State PPL</v>
          </cell>
        </row>
        <row r="70">
          <cell r="C70" t="str">
            <v>QF Wyoming</v>
          </cell>
          <cell r="D70" t="str">
            <v>QF by State UPL</v>
          </cell>
        </row>
        <row r="71">
          <cell r="C71" t="str">
            <v>Biomass p234159 QF</v>
          </cell>
          <cell r="D71" t="str">
            <v>QF PPL Pre Merger</v>
          </cell>
        </row>
        <row r="72">
          <cell r="C72" t="str">
            <v>Chevron Wind p499335 QF</v>
          </cell>
          <cell r="D72" t="str">
            <v>QF UPL Post Merger</v>
          </cell>
        </row>
        <row r="73">
          <cell r="C73" t="str">
            <v>Co-Gen II p349170 QF</v>
          </cell>
          <cell r="D73" t="str">
            <v>QF PPL Post Merger</v>
          </cell>
        </row>
        <row r="74">
          <cell r="C74" t="str">
            <v>DCFP p316701 QF</v>
          </cell>
          <cell r="D74" t="str">
            <v>QF PPL Post Merger</v>
          </cell>
        </row>
        <row r="75">
          <cell r="C75" t="str">
            <v>D.R. Johnson</v>
          </cell>
          <cell r="D75" t="str">
            <v>QF PPL Post Merger</v>
          </cell>
        </row>
        <row r="76">
          <cell r="C76" t="str">
            <v>ExxonMobil p255042 QF</v>
          </cell>
          <cell r="D76" t="str">
            <v>QF UPL Post Merger</v>
          </cell>
        </row>
        <row r="77">
          <cell r="C77" t="str">
            <v>Kennecott QF</v>
          </cell>
          <cell r="D77" t="str">
            <v>QF UPL Post Merger</v>
          </cell>
        </row>
        <row r="78">
          <cell r="C78" t="str">
            <v>Oregon Wind Farm QF</v>
          </cell>
          <cell r="D78" t="str">
            <v>QF PPL Post Merger</v>
          </cell>
        </row>
        <row r="79">
          <cell r="C79" t="str">
            <v>Schwendiman QF</v>
          </cell>
          <cell r="D79" t="str">
            <v>QF UPL Post Merger</v>
          </cell>
        </row>
        <row r="80">
          <cell r="C80" t="str">
            <v>SF Phosphates</v>
          </cell>
          <cell r="D80" t="str">
            <v>QF UPL Post Merger</v>
          </cell>
        </row>
        <row r="81">
          <cell r="C81" t="str">
            <v>Spanish Fork Wind 2 p311681 QF</v>
          </cell>
          <cell r="D81" t="str">
            <v>QF UPL Post Merger</v>
          </cell>
        </row>
        <row r="82">
          <cell r="C82" t="str">
            <v>Sunnyside p83997/p59965 QF</v>
          </cell>
          <cell r="D82" t="str">
            <v>QF UPL Pre Merger</v>
          </cell>
        </row>
        <row r="83">
          <cell r="C83" t="str">
            <v>Tesoro QF</v>
          </cell>
          <cell r="D83" t="str">
            <v>QF UPL Post Merger</v>
          </cell>
        </row>
        <row r="84">
          <cell r="C84" t="str">
            <v>Evergreen BioPower p351030 QF</v>
          </cell>
          <cell r="D84" t="str">
            <v>QF PPL Post Merger</v>
          </cell>
        </row>
        <row r="85">
          <cell r="C85" t="str">
            <v>Mountain Wind 1 p367721 QF</v>
          </cell>
          <cell r="D85" t="str">
            <v>QF UPL Post Merger</v>
          </cell>
        </row>
        <row r="86">
          <cell r="C86" t="str">
            <v>Mountain Wind 2 p398449 QF</v>
          </cell>
          <cell r="D86" t="str">
            <v>QF UPL Post Merger</v>
          </cell>
        </row>
        <row r="87">
          <cell r="C87" t="str">
            <v>Weyerhaeuser QF</v>
          </cell>
          <cell r="D87" t="str">
            <v>QF PPL Post Merger</v>
          </cell>
        </row>
        <row r="88">
          <cell r="C88" t="str">
            <v>US Magnesium QF</v>
          </cell>
          <cell r="D88" t="str">
            <v>QF UPL Post Merger</v>
          </cell>
        </row>
        <row r="90">
          <cell r="C90" t="str">
            <v>Canadian Entitlement p60828</v>
          </cell>
          <cell r="D90" t="str">
            <v>Post Merger</v>
          </cell>
        </row>
        <row r="91">
          <cell r="C91" t="str">
            <v>Chelan - Rocky Reach p60827</v>
          </cell>
          <cell r="D91" t="str">
            <v>Mid Columbia</v>
          </cell>
        </row>
        <row r="92">
          <cell r="C92" t="str">
            <v>Douglas - Wells p60828</v>
          </cell>
          <cell r="D92" t="str">
            <v>Mid Columbia</v>
          </cell>
        </row>
        <row r="93">
          <cell r="C93" t="str">
            <v>Grant Displacement p270294</v>
          </cell>
          <cell r="D93" t="str">
            <v>Mid Columbia</v>
          </cell>
        </row>
        <row r="94">
          <cell r="C94" t="str">
            <v>Grant Reasonable</v>
          </cell>
          <cell r="D94" t="str">
            <v>Mid Columbia</v>
          </cell>
        </row>
        <row r="95">
          <cell r="C95" t="str">
            <v>Grant Meaningful Priority p390668</v>
          </cell>
          <cell r="D95" t="str">
            <v>Mid Columbia</v>
          </cell>
        </row>
        <row r="96">
          <cell r="C96" t="str">
            <v>Grant Surplus p258951</v>
          </cell>
          <cell r="D96" t="str">
            <v>Mid Columbia</v>
          </cell>
        </row>
        <row r="97">
          <cell r="C97" t="str">
            <v>Grant Power Auction</v>
          </cell>
          <cell r="D97" t="str">
            <v>Mid Columbia</v>
          </cell>
        </row>
        <row r="98">
          <cell r="C98" t="str">
            <v>Grant - Priest Rapids</v>
          </cell>
          <cell r="D98" t="str">
            <v>Mid Columbia</v>
          </cell>
        </row>
        <row r="99">
          <cell r="C99" t="str">
            <v>Grant - Wanapum p60825</v>
          </cell>
          <cell r="D99" t="str">
            <v>Mid Columbia</v>
          </cell>
        </row>
        <row r="101">
          <cell r="C101" t="str">
            <v>APGI/Colockum s191690</v>
          </cell>
          <cell r="D101" t="str">
            <v>Post Merger</v>
          </cell>
        </row>
        <row r="102">
          <cell r="C102" t="str">
            <v>APS Exchange p58118/s58119</v>
          </cell>
          <cell r="D102" t="str">
            <v>Post Merger</v>
          </cell>
        </row>
        <row r="103">
          <cell r="C103" t="str">
            <v>Black Hills CTs p64676</v>
          </cell>
          <cell r="D103" t="str">
            <v>Pacific Capacity</v>
          </cell>
        </row>
        <row r="104">
          <cell r="C104" t="str">
            <v>BPA Exchange p64706/p64888</v>
          </cell>
          <cell r="D104" t="str">
            <v>Pacific Pre Merger</v>
          </cell>
        </row>
        <row r="105">
          <cell r="C105" t="str">
            <v xml:space="preserve">BPA FC II Wind p63507 </v>
          </cell>
          <cell r="D105" t="str">
            <v>Post Merger</v>
          </cell>
        </row>
        <row r="106">
          <cell r="C106" t="str">
            <v xml:space="preserve">BPA FC IV Wind p79207 </v>
          </cell>
          <cell r="D106" t="str">
            <v>Post Merger</v>
          </cell>
        </row>
        <row r="107">
          <cell r="C107" t="str">
            <v>BPA Peaking p59820</v>
          </cell>
          <cell r="D107" t="str">
            <v>BPA Peak Purchase</v>
          </cell>
        </row>
        <row r="108">
          <cell r="C108" t="str">
            <v>BPA So. Idaho p64885/p83975/p64705</v>
          </cell>
          <cell r="D108" t="str">
            <v>Post Merger</v>
          </cell>
        </row>
        <row r="109">
          <cell r="C109" t="str">
            <v>Cargill p483225/s6 p485390/s89</v>
          </cell>
          <cell r="D109" t="str">
            <v>Post Merger</v>
          </cell>
        </row>
        <row r="110">
          <cell r="C110" t="str">
            <v>Cowlitz Swift p65787</v>
          </cell>
          <cell r="D110" t="str">
            <v>Pacific Pre Merger</v>
          </cell>
        </row>
        <row r="111">
          <cell r="C111" t="str">
            <v>EWEB FC I p63508/p63510</v>
          </cell>
          <cell r="D111" t="str">
            <v>Post Merger</v>
          </cell>
        </row>
        <row r="112">
          <cell r="C112" t="str">
            <v>PSCo Exchange p340325</v>
          </cell>
          <cell r="D112" t="str">
            <v>Post Merger</v>
          </cell>
        </row>
        <row r="113">
          <cell r="C113" t="str">
            <v>PSCO FC III p63362/s63361</v>
          </cell>
          <cell r="D113" t="str">
            <v>Post Merger</v>
          </cell>
        </row>
        <row r="114">
          <cell r="C114" t="str">
            <v>Redding Exchange p66276</v>
          </cell>
          <cell r="D114" t="str">
            <v>Post Merger</v>
          </cell>
        </row>
        <row r="115">
          <cell r="C115" t="str">
            <v>SCL State Line p105228</v>
          </cell>
          <cell r="D115" t="str">
            <v>Post Merger</v>
          </cell>
        </row>
        <row r="116">
          <cell r="C116" t="str">
            <v>Shell p489963/s489962</v>
          </cell>
          <cell r="D116" t="str">
            <v>Post Merger</v>
          </cell>
        </row>
        <row r="117">
          <cell r="C117" t="str">
            <v>TransAlta p371343/s371344</v>
          </cell>
          <cell r="D117" t="str">
            <v>Post Merger</v>
          </cell>
        </row>
        <row r="118">
          <cell r="C118" t="str">
            <v>Tri-State Exchange</v>
          </cell>
          <cell r="D118" t="str">
            <v>Post Merger</v>
          </cell>
        </row>
      </sheetData>
      <sheetData sheetId="2">
        <row r="4">
          <cell r="B4">
            <v>41275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_R"/>
      <sheetName val="5.1.1_R"/>
      <sheetName val="5.1.2_R"/>
      <sheetName val="5.1.3_R"/>
      <sheetName val="5.1.4_R"/>
    </sheetNames>
    <sheetDataSet>
      <sheetData sheetId="0">
        <row r="20">
          <cell r="I20">
            <v>-7141820.6973571628</v>
          </cell>
        </row>
      </sheetData>
      <sheetData sheetId="1">
        <row r="15">
          <cell r="M15">
            <v>0</v>
          </cell>
        </row>
        <row r="16">
          <cell r="M16">
            <v>17719975.975501873</v>
          </cell>
        </row>
        <row r="17">
          <cell r="M17">
            <v>0</v>
          </cell>
        </row>
        <row r="21">
          <cell r="M21">
            <v>1720947.1405746154</v>
          </cell>
        </row>
        <row r="22">
          <cell r="M22">
            <v>4015428.8059826903</v>
          </cell>
        </row>
        <row r="23">
          <cell r="M23">
            <v>-134462.56566821015</v>
          </cell>
        </row>
        <row r="24">
          <cell r="M24">
            <v>-29676.124838900025</v>
          </cell>
        </row>
        <row r="26">
          <cell r="M26">
            <v>20752703.476754203</v>
          </cell>
        </row>
        <row r="27">
          <cell r="M27">
            <v>0</v>
          </cell>
        </row>
        <row r="31">
          <cell r="M31">
            <v>13286814.319853308</v>
          </cell>
        </row>
        <row r="32">
          <cell r="M32">
            <v>0</v>
          </cell>
        </row>
        <row r="33">
          <cell r="M33">
            <v>-11927606.159872759</v>
          </cell>
        </row>
        <row r="34">
          <cell r="M34">
            <v>-795733.14475265681</v>
          </cell>
        </row>
        <row r="38">
          <cell r="M38">
            <v>-9704242.7041114867</v>
          </cell>
        </row>
        <row r="39">
          <cell r="M39">
            <v>4185424.1400296553</v>
          </cell>
        </row>
        <row r="40">
          <cell r="M40">
            <v>26208.307783419674</v>
          </cell>
        </row>
        <row r="41">
          <cell r="M41">
            <v>24694036.162149519</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015DB-C897-4611-8111-5494BDB5D893}">
  <sheetPr>
    <pageSetUpPr fitToPage="1"/>
  </sheetPr>
  <dimension ref="A2:J62"/>
  <sheetViews>
    <sheetView tabSelected="1" view="pageBreakPreview" zoomScale="85" zoomScaleNormal="100" zoomScaleSheetLayoutView="85" workbookViewId="0">
      <selection activeCell="I39" sqref="I39"/>
    </sheetView>
  </sheetViews>
  <sheetFormatPr defaultColWidth="9.140625" defaultRowHeight="12.75" x14ac:dyDescent="0.2"/>
  <cols>
    <col min="1" max="1" width="2.140625" style="1" customWidth="1"/>
    <col min="2" max="2" width="3.42578125" style="1" customWidth="1"/>
    <col min="3" max="3" width="33" style="1" customWidth="1"/>
    <col min="4" max="4" width="11" style="1" customWidth="1"/>
    <col min="5" max="5" width="6.5703125" style="2" bestFit="1" customWidth="1"/>
    <col min="6" max="6" width="12.28515625" style="3" bestFit="1" customWidth="1"/>
    <col min="7" max="7" width="9.5703125" style="2" bestFit="1" customWidth="1"/>
    <col min="8" max="8" width="11.85546875" style="2" customWidth="1"/>
    <col min="9" max="9" width="14.85546875" style="2" bestFit="1" customWidth="1"/>
    <col min="10" max="10" width="8.7109375" style="1" bestFit="1" customWidth="1"/>
    <col min="11" max="16384" width="9.140625" style="1"/>
  </cols>
  <sheetData>
    <row r="2" spans="1:10" x14ac:dyDescent="0.2">
      <c r="A2" s="9" t="s">
        <v>20</v>
      </c>
      <c r="B2" s="9"/>
      <c r="I2" s="21" t="s">
        <v>17</v>
      </c>
      <c r="J2" s="22" t="s">
        <v>18</v>
      </c>
    </row>
    <row r="3" spans="1:10" x14ac:dyDescent="0.2">
      <c r="A3" s="9" t="s">
        <v>21</v>
      </c>
      <c r="B3" s="9"/>
    </row>
    <row r="4" spans="1:10" x14ac:dyDescent="0.2">
      <c r="A4" s="9" t="s">
        <v>16</v>
      </c>
      <c r="B4" s="9"/>
    </row>
    <row r="6" spans="1:10" x14ac:dyDescent="0.2">
      <c r="F6" s="20" t="s">
        <v>15</v>
      </c>
      <c r="I6" s="2" t="s">
        <v>14</v>
      </c>
    </row>
    <row r="7" spans="1:10" ht="15" x14ac:dyDescent="0.35">
      <c r="D7" s="17" t="s">
        <v>13</v>
      </c>
      <c r="E7" s="17" t="s">
        <v>12</v>
      </c>
      <c r="F7" s="18" t="s">
        <v>11</v>
      </c>
      <c r="G7" s="17" t="s">
        <v>10</v>
      </c>
      <c r="H7" s="17" t="s">
        <v>9</v>
      </c>
      <c r="I7" s="17" t="s">
        <v>8</v>
      </c>
      <c r="J7" s="17" t="s">
        <v>7</v>
      </c>
    </row>
    <row r="8" spans="1:10" ht="15" x14ac:dyDescent="0.35">
      <c r="B8" s="9" t="s">
        <v>6</v>
      </c>
      <c r="D8" s="17"/>
      <c r="E8" s="17"/>
      <c r="F8" s="18"/>
      <c r="G8" s="17"/>
      <c r="H8" s="17"/>
      <c r="I8" s="17"/>
      <c r="J8" s="17"/>
    </row>
    <row r="9" spans="1:10" ht="15" x14ac:dyDescent="0.35">
      <c r="B9" s="9"/>
      <c r="D9" s="17"/>
      <c r="E9" s="19"/>
      <c r="F9" s="18"/>
      <c r="G9" s="17"/>
      <c r="H9" s="17"/>
      <c r="I9" s="17"/>
      <c r="J9" s="17"/>
    </row>
    <row r="10" spans="1:10" x14ac:dyDescent="0.2">
      <c r="B10" s="9" t="s">
        <v>22</v>
      </c>
      <c r="E10" s="10"/>
    </row>
    <row r="11" spans="1:10" x14ac:dyDescent="0.2">
      <c r="B11" s="1" t="s">
        <v>23</v>
      </c>
      <c r="D11" s="13" t="s">
        <v>24</v>
      </c>
      <c r="E11" s="12" t="s">
        <v>4</v>
      </c>
      <c r="F11" s="3">
        <f>'[2]5.1.1_R'!M15</f>
        <v>0</v>
      </c>
      <c r="G11" s="2" t="s">
        <v>3</v>
      </c>
      <c r="H11" s="14" t="s">
        <v>2</v>
      </c>
      <c r="I11" s="3">
        <f>F11</f>
        <v>0</v>
      </c>
      <c r="J11" s="2" t="s">
        <v>19</v>
      </c>
    </row>
    <row r="12" spans="1:10" x14ac:dyDescent="0.2">
      <c r="B12" s="23" t="s">
        <v>25</v>
      </c>
      <c r="C12" s="23"/>
      <c r="D12" s="24" t="s">
        <v>24</v>
      </c>
      <c r="E12" s="25" t="s">
        <v>4</v>
      </c>
      <c r="F12" s="26">
        <f>'[2]5.1.1_R'!M16</f>
        <v>17719975.975501873</v>
      </c>
      <c r="G12" s="27" t="s">
        <v>3</v>
      </c>
      <c r="H12" s="28" t="s">
        <v>2</v>
      </c>
      <c r="I12" s="26">
        <f>F12</f>
        <v>17719975.975501873</v>
      </c>
      <c r="J12" s="27" t="s">
        <v>19</v>
      </c>
    </row>
    <row r="13" spans="1:10" x14ac:dyDescent="0.2">
      <c r="B13" s="1" t="s">
        <v>26</v>
      </c>
      <c r="D13" s="13" t="s">
        <v>24</v>
      </c>
      <c r="E13" s="12" t="s">
        <v>4</v>
      </c>
      <c r="F13" s="3">
        <f>'[2]5.1.1_R'!M17</f>
        <v>0</v>
      </c>
      <c r="G13" s="2" t="s">
        <v>3</v>
      </c>
      <c r="H13" s="14" t="s">
        <v>2</v>
      </c>
      <c r="I13" s="3">
        <f>F13</f>
        <v>0</v>
      </c>
      <c r="J13" s="2" t="s">
        <v>19</v>
      </c>
    </row>
    <row r="14" spans="1:10" x14ac:dyDescent="0.2">
      <c r="B14" s="1" t="s">
        <v>27</v>
      </c>
      <c r="D14" s="13"/>
      <c r="E14" s="12"/>
      <c r="F14" s="11">
        <f>SUM(F11:F13)</f>
        <v>17719975.975501873</v>
      </c>
      <c r="I14" s="11">
        <f>SUM(I11:I13)</f>
        <v>17719975.975501873</v>
      </c>
    </row>
    <row r="15" spans="1:10" x14ac:dyDescent="0.2">
      <c r="C15" s="15"/>
      <c r="D15" s="13"/>
      <c r="E15" s="12"/>
      <c r="I15" s="3"/>
    </row>
    <row r="16" spans="1:10" x14ac:dyDescent="0.2">
      <c r="B16" s="9" t="s">
        <v>28</v>
      </c>
      <c r="C16" s="15"/>
      <c r="D16" s="13"/>
      <c r="E16" s="12"/>
      <c r="I16" s="3"/>
    </row>
    <row r="17" spans="2:10" x14ac:dyDescent="0.2">
      <c r="B17" s="23" t="s">
        <v>29</v>
      </c>
      <c r="C17" s="29"/>
      <c r="D17" s="24" t="s">
        <v>30</v>
      </c>
      <c r="E17" s="25" t="s">
        <v>4</v>
      </c>
      <c r="F17" s="26">
        <f>'[2]5.1.1_R'!M21</f>
        <v>1720947.1405746154</v>
      </c>
      <c r="G17" s="27" t="s">
        <v>3</v>
      </c>
      <c r="H17" s="28" t="s">
        <v>2</v>
      </c>
      <c r="I17" s="26">
        <f t="shared" ref="I17:I22" si="0">F17</f>
        <v>1720947.1405746154</v>
      </c>
      <c r="J17" s="27" t="s">
        <v>19</v>
      </c>
    </row>
    <row r="18" spans="2:10" x14ac:dyDescent="0.2">
      <c r="B18" s="23" t="s">
        <v>31</v>
      </c>
      <c r="C18" s="29"/>
      <c r="D18" s="24" t="s">
        <v>30</v>
      </c>
      <c r="E18" s="25" t="s">
        <v>4</v>
      </c>
      <c r="F18" s="26">
        <f>'[2]5.1.1_R'!M22</f>
        <v>4015428.8059826903</v>
      </c>
      <c r="G18" s="27" t="s">
        <v>3</v>
      </c>
      <c r="H18" s="28" t="s">
        <v>2</v>
      </c>
      <c r="I18" s="26">
        <f t="shared" si="0"/>
        <v>4015428.8059826903</v>
      </c>
      <c r="J18" s="27" t="s">
        <v>19</v>
      </c>
    </row>
    <row r="19" spans="2:10" x14ac:dyDescent="0.2">
      <c r="B19" s="23" t="s">
        <v>32</v>
      </c>
      <c r="C19" s="29"/>
      <c r="D19" s="24" t="s">
        <v>30</v>
      </c>
      <c r="E19" s="25" t="s">
        <v>4</v>
      </c>
      <c r="F19" s="30">
        <f>'[2]5.1.1_R'!M23</f>
        <v>-134462.56566821015</v>
      </c>
      <c r="G19" s="27" t="s">
        <v>3</v>
      </c>
      <c r="H19" s="28" t="s">
        <v>2</v>
      </c>
      <c r="I19" s="30">
        <f t="shared" si="0"/>
        <v>-134462.56566821015</v>
      </c>
      <c r="J19" s="27" t="s">
        <v>19</v>
      </c>
    </row>
    <row r="20" spans="2:10" x14ac:dyDescent="0.2">
      <c r="B20" s="23" t="s">
        <v>5</v>
      </c>
      <c r="C20" s="29"/>
      <c r="D20" s="24" t="s">
        <v>30</v>
      </c>
      <c r="E20" s="25" t="s">
        <v>4</v>
      </c>
      <c r="F20" s="26">
        <f>'[2]5.1.1_R'!M24</f>
        <v>-29676.124838900025</v>
      </c>
      <c r="G20" s="27" t="s">
        <v>3</v>
      </c>
      <c r="H20" s="28" t="s">
        <v>2</v>
      </c>
      <c r="I20" s="30">
        <f t="shared" si="0"/>
        <v>-29676.124838900025</v>
      </c>
      <c r="J20" s="27" t="s">
        <v>19</v>
      </c>
    </row>
    <row r="21" spans="2:10" x14ac:dyDescent="0.2">
      <c r="B21" s="23" t="s">
        <v>33</v>
      </c>
      <c r="C21" s="29"/>
      <c r="D21" s="24" t="s">
        <v>30</v>
      </c>
      <c r="E21" s="25" t="s">
        <v>4</v>
      </c>
      <c r="F21" s="26">
        <f>'[2]5.1.1_R'!M26</f>
        <v>20752703.476754203</v>
      </c>
      <c r="G21" s="27" t="s">
        <v>3</v>
      </c>
      <c r="H21" s="28" t="s">
        <v>2</v>
      </c>
      <c r="I21" s="26">
        <f t="shared" si="0"/>
        <v>20752703.476754203</v>
      </c>
      <c r="J21" s="27" t="s">
        <v>19</v>
      </c>
    </row>
    <row r="22" spans="2:10" x14ac:dyDescent="0.2">
      <c r="B22" s="1" t="s">
        <v>34</v>
      </c>
      <c r="D22" s="13" t="s">
        <v>30</v>
      </c>
      <c r="E22" s="12" t="s">
        <v>4</v>
      </c>
      <c r="F22" s="3">
        <f>'[2]5.1.1_R'!M27</f>
        <v>0</v>
      </c>
      <c r="G22" s="2" t="s">
        <v>3</v>
      </c>
      <c r="H22" s="14" t="s">
        <v>2</v>
      </c>
      <c r="I22" s="3">
        <f t="shared" si="0"/>
        <v>0</v>
      </c>
      <c r="J22" s="2" t="s">
        <v>19</v>
      </c>
    </row>
    <row r="23" spans="2:10" x14ac:dyDescent="0.2">
      <c r="B23" s="1" t="s">
        <v>35</v>
      </c>
      <c r="D23" s="13"/>
      <c r="E23" s="12"/>
      <c r="F23" s="11">
        <f>SUM(F17:F22)</f>
        <v>26324940.732804399</v>
      </c>
      <c r="I23" s="11">
        <f>SUM(I17:I22)</f>
        <v>26324940.732804399</v>
      </c>
    </row>
    <row r="24" spans="2:10" x14ac:dyDescent="0.2">
      <c r="D24" s="13"/>
      <c r="E24" s="12"/>
      <c r="I24" s="3"/>
    </row>
    <row r="25" spans="2:10" x14ac:dyDescent="0.2">
      <c r="B25" s="9" t="s">
        <v>36</v>
      </c>
      <c r="D25" s="13"/>
      <c r="E25" s="12"/>
      <c r="I25" s="3"/>
      <c r="J25" s="2"/>
    </row>
    <row r="26" spans="2:10" x14ac:dyDescent="0.2">
      <c r="B26" s="23" t="s">
        <v>37</v>
      </c>
      <c r="C26" s="23"/>
      <c r="D26" s="24" t="s">
        <v>38</v>
      </c>
      <c r="E26" s="25" t="s">
        <v>4</v>
      </c>
      <c r="F26" s="26">
        <f>'[2]5.1.1_R'!M31</f>
        <v>13286814.319853308</v>
      </c>
      <c r="G26" s="27" t="s">
        <v>3</v>
      </c>
      <c r="H26" s="28" t="s">
        <v>2</v>
      </c>
      <c r="I26" s="26">
        <f>F26</f>
        <v>13286814.319853308</v>
      </c>
      <c r="J26" s="27" t="s">
        <v>19</v>
      </c>
    </row>
    <row r="27" spans="2:10" x14ac:dyDescent="0.2">
      <c r="B27" s="1" t="s">
        <v>39</v>
      </c>
      <c r="D27" s="13" t="s">
        <v>38</v>
      </c>
      <c r="E27" s="12" t="s">
        <v>4</v>
      </c>
      <c r="F27" s="16">
        <f>'[2]5.1.1_R'!M32</f>
        <v>0</v>
      </c>
      <c r="G27" s="2" t="s">
        <v>3</v>
      </c>
      <c r="H27" s="14" t="s">
        <v>2</v>
      </c>
      <c r="I27" s="16">
        <f>F27</f>
        <v>0</v>
      </c>
      <c r="J27" s="2" t="s">
        <v>19</v>
      </c>
    </row>
    <row r="28" spans="2:10" x14ac:dyDescent="0.2">
      <c r="B28" s="1" t="s">
        <v>40</v>
      </c>
      <c r="C28" s="15"/>
      <c r="D28" s="13" t="s">
        <v>38</v>
      </c>
      <c r="E28" s="12" t="s">
        <v>4</v>
      </c>
      <c r="F28" s="3">
        <f>'[2]5.1.1_R'!M33</f>
        <v>-11927606.159872759</v>
      </c>
      <c r="G28" s="2" t="s">
        <v>3</v>
      </c>
      <c r="H28" s="14" t="s">
        <v>2</v>
      </c>
      <c r="I28" s="3">
        <f>F28</f>
        <v>-11927606.159872759</v>
      </c>
      <c r="J28" s="2" t="s">
        <v>19</v>
      </c>
    </row>
    <row r="29" spans="2:10" x14ac:dyDescent="0.2">
      <c r="B29" s="1" t="s">
        <v>41</v>
      </c>
      <c r="C29" s="15"/>
      <c r="D29" s="13" t="s">
        <v>38</v>
      </c>
      <c r="E29" s="12" t="s">
        <v>4</v>
      </c>
      <c r="F29" s="3">
        <f>'[2]5.1.1_R'!M34</f>
        <v>-795733.14475265681</v>
      </c>
      <c r="G29" s="2" t="s">
        <v>3</v>
      </c>
      <c r="H29" s="14" t="s">
        <v>2</v>
      </c>
      <c r="I29" s="3">
        <f>F29</f>
        <v>-795733.14475265681</v>
      </c>
      <c r="J29" s="2" t="s">
        <v>19</v>
      </c>
    </row>
    <row r="30" spans="2:10" x14ac:dyDescent="0.2">
      <c r="B30" s="1" t="s">
        <v>42</v>
      </c>
      <c r="D30" s="13"/>
      <c r="E30" s="12"/>
      <c r="F30" s="11">
        <f>SUM(F26:F29)</f>
        <v>563475.01522789174</v>
      </c>
      <c r="I30" s="11">
        <f>SUM(I26:I29)</f>
        <v>563475.01522789174</v>
      </c>
      <c r="J30" s="2"/>
    </row>
    <row r="31" spans="2:10" x14ac:dyDescent="0.2">
      <c r="D31" s="13"/>
      <c r="E31" s="12"/>
      <c r="I31" s="3"/>
    </row>
    <row r="32" spans="2:10" x14ac:dyDescent="0.2">
      <c r="B32" s="9" t="s">
        <v>43</v>
      </c>
      <c r="C32" s="9"/>
      <c r="D32" s="13"/>
      <c r="E32" s="12"/>
      <c r="I32" s="3"/>
      <c r="J32" s="2"/>
    </row>
    <row r="33" spans="2:10" x14ac:dyDescent="0.2">
      <c r="B33" s="23" t="s">
        <v>44</v>
      </c>
      <c r="C33" s="31"/>
      <c r="D33" s="24" t="s">
        <v>45</v>
      </c>
      <c r="E33" s="25" t="s">
        <v>4</v>
      </c>
      <c r="F33" s="26">
        <f>'[2]5.1.1_R'!M38</f>
        <v>-9704242.7041114867</v>
      </c>
      <c r="G33" s="27" t="s">
        <v>3</v>
      </c>
      <c r="H33" s="28" t="s">
        <v>2</v>
      </c>
      <c r="I33" s="26">
        <f>F33</f>
        <v>-9704242.7041114867</v>
      </c>
      <c r="J33" s="27" t="s">
        <v>19</v>
      </c>
    </row>
    <row r="34" spans="2:10" x14ac:dyDescent="0.2">
      <c r="B34" s="23" t="s">
        <v>51</v>
      </c>
      <c r="C34" s="31"/>
      <c r="D34" s="24" t="s">
        <v>45</v>
      </c>
      <c r="E34" s="25" t="s">
        <v>4</v>
      </c>
      <c r="F34" s="26">
        <f>'[2]5.1.1_R'!M39</f>
        <v>4185424.1400296553</v>
      </c>
      <c r="G34" s="27" t="s">
        <v>3</v>
      </c>
      <c r="H34" s="28" t="s">
        <v>2</v>
      </c>
      <c r="I34" s="26">
        <f>F34</f>
        <v>4185424.1400296553</v>
      </c>
      <c r="J34" s="27" t="s">
        <v>19</v>
      </c>
    </row>
    <row r="35" spans="2:10" x14ac:dyDescent="0.2">
      <c r="B35" s="23" t="s">
        <v>46</v>
      </c>
      <c r="C35" s="31"/>
      <c r="D35" s="24" t="s">
        <v>47</v>
      </c>
      <c r="E35" s="25" t="s">
        <v>4</v>
      </c>
      <c r="F35" s="26">
        <f>'[2]5.1.1_R'!M40</f>
        <v>26208.307783419674</v>
      </c>
      <c r="G35" s="27" t="s">
        <v>3</v>
      </c>
      <c r="H35" s="28" t="s">
        <v>2</v>
      </c>
      <c r="I35" s="26">
        <f>F35</f>
        <v>26208.307783419674</v>
      </c>
      <c r="J35" s="27" t="s">
        <v>19</v>
      </c>
    </row>
    <row r="36" spans="2:10" x14ac:dyDescent="0.2">
      <c r="B36" s="23" t="s">
        <v>48</v>
      </c>
      <c r="C36" s="31"/>
      <c r="D36" s="24" t="s">
        <v>49</v>
      </c>
      <c r="E36" s="25" t="s">
        <v>4</v>
      </c>
      <c r="F36" s="26">
        <f>'[2]5.1.1_R'!M41</f>
        <v>24694036.162149519</v>
      </c>
      <c r="G36" s="27" t="s">
        <v>3</v>
      </c>
      <c r="H36" s="28" t="s">
        <v>2</v>
      </c>
      <c r="I36" s="26">
        <f>F36</f>
        <v>24694036.162149519</v>
      </c>
      <c r="J36" s="27" t="s">
        <v>19</v>
      </c>
    </row>
    <row r="37" spans="2:10" x14ac:dyDescent="0.2">
      <c r="B37" s="1" t="s">
        <v>50</v>
      </c>
      <c r="C37" s="9"/>
      <c r="D37" s="13"/>
      <c r="E37" s="12"/>
      <c r="F37" s="11">
        <f>SUM(F33:F36)</f>
        <v>19201425.905851107</v>
      </c>
      <c r="I37" s="11">
        <f>SUM(I33:I36)</f>
        <v>19201425.905851107</v>
      </c>
      <c r="J37" s="2"/>
    </row>
    <row r="38" spans="2:10" x14ac:dyDescent="0.2">
      <c r="C38" s="9"/>
      <c r="D38" s="13"/>
      <c r="E38" s="12"/>
      <c r="I38" s="3"/>
      <c r="J38" s="2"/>
    </row>
    <row r="39" spans="2:10" x14ac:dyDescent="0.2">
      <c r="B39" s="9" t="s">
        <v>1</v>
      </c>
      <c r="C39" s="9"/>
      <c r="D39" s="13"/>
      <c r="E39" s="12"/>
      <c r="F39" s="11">
        <f>F37+F30+F23-F14</f>
        <v>28369865.678381525</v>
      </c>
      <c r="I39" s="11">
        <f>I37+I30+I23-I14</f>
        <v>28369865.678381525</v>
      </c>
      <c r="J39" s="2"/>
    </row>
    <row r="40" spans="2:10" x14ac:dyDescent="0.2">
      <c r="C40" s="9"/>
      <c r="E40" s="10"/>
      <c r="F40" s="8"/>
      <c r="J40" s="2"/>
    </row>
    <row r="41" spans="2:10" x14ac:dyDescent="0.2">
      <c r="C41" s="9"/>
      <c r="F41" s="8"/>
      <c r="J41" s="2"/>
    </row>
    <row r="42" spans="2:10" x14ac:dyDescent="0.2">
      <c r="C42" s="9"/>
      <c r="F42" s="8"/>
      <c r="J42" s="2"/>
    </row>
    <row r="43" spans="2:10" x14ac:dyDescent="0.2">
      <c r="C43" s="9"/>
      <c r="F43" s="8"/>
      <c r="J43" s="2"/>
    </row>
    <row r="44" spans="2:10" x14ac:dyDescent="0.2">
      <c r="C44" s="9"/>
      <c r="F44" s="8"/>
      <c r="J44" s="2"/>
    </row>
    <row r="45" spans="2:10" x14ac:dyDescent="0.2">
      <c r="C45" s="9"/>
      <c r="F45" s="8"/>
      <c r="J45" s="2"/>
    </row>
    <row r="46" spans="2:10" x14ac:dyDescent="0.2">
      <c r="C46" s="9"/>
      <c r="F46" s="8"/>
      <c r="J46" s="2"/>
    </row>
    <row r="47" spans="2:10" x14ac:dyDescent="0.2">
      <c r="C47" s="9"/>
      <c r="F47" s="8"/>
      <c r="J47" s="2"/>
    </row>
    <row r="48" spans="2:10" x14ac:dyDescent="0.2">
      <c r="C48" s="9"/>
      <c r="F48" s="8"/>
      <c r="J48" s="2"/>
    </row>
    <row r="49" spans="1:10" x14ac:dyDescent="0.2">
      <c r="C49" s="9"/>
      <c r="F49" s="8"/>
      <c r="J49" s="2"/>
    </row>
    <row r="53" spans="1:10" ht="13.5" thickBot="1" x14ac:dyDescent="0.25">
      <c r="B53" s="7" t="s">
        <v>0</v>
      </c>
    </row>
    <row r="54" spans="1:10" x14ac:dyDescent="0.2">
      <c r="A54" s="6"/>
      <c r="B54" s="32" t="s">
        <v>52</v>
      </c>
      <c r="C54" s="32"/>
      <c r="D54" s="32"/>
      <c r="E54" s="32"/>
      <c r="F54" s="32"/>
      <c r="G54" s="32"/>
      <c r="H54" s="32"/>
      <c r="I54" s="32"/>
      <c r="J54" s="33"/>
    </row>
    <row r="55" spans="1:10" ht="12.75" customHeight="1" x14ac:dyDescent="0.2">
      <c r="A55" s="5"/>
      <c r="B55" s="34"/>
      <c r="C55" s="34"/>
      <c r="D55" s="34"/>
      <c r="E55" s="34"/>
      <c r="F55" s="34"/>
      <c r="G55" s="34"/>
      <c r="H55" s="34"/>
      <c r="I55" s="34"/>
      <c r="J55" s="35"/>
    </row>
    <row r="56" spans="1:10" x14ac:dyDescent="0.2">
      <c r="A56" s="5"/>
      <c r="B56" s="34"/>
      <c r="C56" s="34"/>
      <c r="D56" s="34"/>
      <c r="E56" s="34"/>
      <c r="F56" s="34"/>
      <c r="G56" s="34"/>
      <c r="H56" s="34"/>
      <c r="I56" s="34"/>
      <c r="J56" s="35"/>
    </row>
    <row r="57" spans="1:10" x14ac:dyDescent="0.2">
      <c r="A57" s="5"/>
      <c r="B57" s="34"/>
      <c r="C57" s="34"/>
      <c r="D57" s="34"/>
      <c r="E57" s="34"/>
      <c r="F57" s="34"/>
      <c r="G57" s="34"/>
      <c r="H57" s="34"/>
      <c r="I57" s="34"/>
      <c r="J57" s="35"/>
    </row>
    <row r="58" spans="1:10" x14ac:dyDescent="0.2">
      <c r="A58" s="5"/>
      <c r="B58" s="34"/>
      <c r="C58" s="34"/>
      <c r="D58" s="34"/>
      <c r="E58" s="34"/>
      <c r="F58" s="34"/>
      <c r="G58" s="34"/>
      <c r="H58" s="34"/>
      <c r="I58" s="34"/>
      <c r="J58" s="35"/>
    </row>
    <row r="59" spans="1:10" x14ac:dyDescent="0.2">
      <c r="A59" s="5"/>
      <c r="B59" s="34"/>
      <c r="C59" s="34"/>
      <c r="D59" s="34"/>
      <c r="E59" s="34"/>
      <c r="F59" s="34"/>
      <c r="G59" s="34"/>
      <c r="H59" s="34"/>
      <c r="I59" s="34"/>
      <c r="J59" s="35"/>
    </row>
    <row r="60" spans="1:10" x14ac:dyDescent="0.2">
      <c r="A60" s="5"/>
      <c r="B60" s="34"/>
      <c r="C60" s="34"/>
      <c r="D60" s="34"/>
      <c r="E60" s="34"/>
      <c r="F60" s="34"/>
      <c r="G60" s="34"/>
      <c r="H60" s="34"/>
      <c r="I60" s="34"/>
      <c r="J60" s="35"/>
    </row>
    <row r="61" spans="1:10" x14ac:dyDescent="0.2">
      <c r="A61" s="5"/>
      <c r="B61" s="34"/>
      <c r="C61" s="34"/>
      <c r="D61" s="34"/>
      <c r="E61" s="34"/>
      <c r="F61" s="34"/>
      <c r="G61" s="34"/>
      <c r="H61" s="34"/>
      <c r="I61" s="34"/>
      <c r="J61" s="35"/>
    </row>
    <row r="62" spans="1:10" ht="13.5" thickBot="1" x14ac:dyDescent="0.25">
      <c r="A62" s="4"/>
      <c r="B62" s="36"/>
      <c r="C62" s="36"/>
      <c r="D62" s="36"/>
      <c r="E62" s="36"/>
      <c r="F62" s="36"/>
      <c r="G62" s="36"/>
      <c r="H62" s="36"/>
      <c r="I62" s="36"/>
      <c r="J62" s="37"/>
    </row>
  </sheetData>
  <mergeCells count="1">
    <mergeCell ref="B54:J62"/>
  </mergeCells>
  <conditionalFormatting sqref="B28:B29 B10:B26">
    <cfRule type="cellIs" dxfId="4" priority="5" stopIfTrue="1" operator="equal">
      <formula>"Adjustment to Income/Expense/Rate Base:"</formula>
    </cfRule>
  </conditionalFormatting>
  <conditionalFormatting sqref="B22:B24">
    <cfRule type="cellIs" dxfId="3" priority="4" stopIfTrue="1" operator="equal">
      <formula>"Title"</formula>
    </cfRule>
  </conditionalFormatting>
  <conditionalFormatting sqref="B36:B39 B30:B34">
    <cfRule type="cellIs" dxfId="2" priority="3" stopIfTrue="1" operator="equal">
      <formula>"Adjustment to Income/Expense/Rate Base:"</formula>
    </cfRule>
  </conditionalFormatting>
  <conditionalFormatting sqref="B27">
    <cfRule type="cellIs" dxfId="1" priority="2" stopIfTrue="1" operator="equal">
      <formula>"Adjustment to Income/Expense/Rate Base:"</formula>
    </cfRule>
  </conditionalFormatting>
  <conditionalFormatting sqref="B35">
    <cfRule type="cellIs" dxfId="0" priority="1" stopIfTrue="1" operator="equal">
      <formula>"Adjustment to Income/Expense/Rate Base:"</formula>
    </cfRule>
  </conditionalFormatting>
  <pageMargins left="0.7" right="0.7" top="0.7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3A217FD-C951-41AE-B010-2680A096FBCD}"/>
</file>

<file path=customXml/itemProps2.xml><?xml version="1.0" encoding="utf-8"?>
<ds:datastoreItem xmlns:ds="http://schemas.openxmlformats.org/officeDocument/2006/customXml" ds:itemID="{818B48D6-8ED7-4D4E-8A6E-6168AD36743D}"/>
</file>

<file path=customXml/itemProps3.xml><?xml version="1.0" encoding="utf-8"?>
<ds:datastoreItem xmlns:ds="http://schemas.openxmlformats.org/officeDocument/2006/customXml" ds:itemID="{C769FF91-F827-4B11-83DA-75DE1C49956E}"/>
</file>

<file path=customXml/itemProps4.xml><?xml version="1.0" encoding="utf-8"?>
<ds:datastoreItem xmlns:ds="http://schemas.openxmlformats.org/officeDocument/2006/customXml" ds:itemID="{2D8FA6B4-C266-4C79-9184-E873E88158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5.2_R</vt:lpstr>
      <vt:lpstr>'5.2_R'!Print_Area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2023-02-28T18:25:39Z</dcterms:created>
  <dcterms:modified xsi:type="dcterms:W3CDTF">2023-10-20T23:10:03Z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