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E6C49AE1-B1F6-43C1-BCF2-D3A21E16684A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10.6_R" sheetId="147" r:id="rId1"/>
    <sheet name="10.6.1_R" sheetId="148" r:id="rId2"/>
    <sheet name="10.6.2_R" sheetId="149" r:id="rId3"/>
    <sheet name="10.6.3_R" sheetId="150" r:id="rId4"/>
    <sheet name="10.6.4_R" sheetId="151" r:id="rId5"/>
    <sheet name="10.6.5_R" sheetId="152" r:id="rId6"/>
    <sheet name="10.6.6_R" sheetId="15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123Graph_E" hidden="1">[1]Input!$E$22:$E$37</definedName>
    <definedName name="__123Graph_F" hidden="1">[1]Input!$D$22:$D$37</definedName>
    <definedName name="_xlnm._FilterDatabase" localSheetId="2" hidden="1">'10.6.2_R'!$A$23:$I$187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Order1" hidden="1">255</definedName>
    <definedName name="_Order2" hidden="1">0</definedName>
    <definedName name="Access_Button1" hidden="1">"Headcount_Workbook_Schedules_List"</definedName>
    <definedName name="AccessDatabase" hidden="1">"P:\HR\SharonPlummer\Headcount Workbook.mdb"</definedName>
    <definedName name="AcctTable">[2]Variables!$AK$42:$AK$396</definedName>
    <definedName name="Adjs2avg">[3]Inputs!$L$255:'[3]Inputs'!$T$505</definedName>
    <definedName name="AverageFactors">[3]UTCR!$AC$22:$AQ$108</definedName>
    <definedName name="AverageInput">[3]Inputs!$F$3:$I$1722</definedName>
    <definedName name="AvgFactors">[4]Factors!$B$3:$P$99</definedName>
    <definedName name="combined1" localSheetId="0" hidden="1">{"YTD-Total",#N/A,TRUE,"Provision";"YTD-Utility",#N/A,TRUE,"Prov Utility";"YTD-NonUtility",#N/A,TRUE,"Prov NonUtility"}</definedName>
    <definedName name="Controls">[5]Controls!$A$1:$I$543</definedName>
    <definedName name="Controls2013">[5]Controls2013!$A$8:$AP$762</definedName>
    <definedName name="Conversion">[6]Conversion!$A$2:$E$1253</definedName>
    <definedName name="CustNames">[7]Codes!$F$1:$H$121</definedName>
    <definedName name="DATA12">'[8]Carbon NBV'!$C$2:$C$7</definedName>
    <definedName name="DeprateTransmissionJune2013">[5]TransmissionJune2013!$A$1:$S$11</definedName>
    <definedName name="DispatchSum">"GRID Thermal Generation!R2C1:R4C2"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Extract">'[9]Aug 03'!#REF!</definedName>
    <definedName name="FactorMethod">[3]Variables!$AB$2</definedName>
    <definedName name="FactorType">[4]Variables!$AK$2:$AL$12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tem_Number">"GP Detail"</definedName>
    <definedName name="Jurisdiction">[4]Variables!$AK$15</definedName>
    <definedName name="JurisNumber">[4]Variables!$AL$15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Last_Actual_Year">[10]Variables!$B$7</definedName>
    <definedName name="limcount" hidden="1">1</definedName>
    <definedName name="ListOffset" hidden="1">1</definedName>
    <definedName name="Master" localSheetId="0" hidden="1">{#N/A,#N/A,FALSE,"Actual";#N/A,#N/A,FALSE,"Normalized";#N/A,#N/A,FALSE,"Electric Actual";#N/A,#N/A,FALSE,"Electric Normalized"}</definedName>
    <definedName name="MD_High1">'[11]Master Data'!$A$2</definedName>
    <definedName name="MD_Low1">'[11]Master Data'!$D$28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onthlist">'[12]DSM Output'!$AL$1:$AM$12</definedName>
    <definedName name="monthtotals">'[12]DSM Output'!$M$38:$X$38</definedName>
    <definedName name="OMEX_High1">'[13]Master Data'!$P$2</definedName>
    <definedName name="OMEX_Low1">'[13]Master Data'!$P$36</definedName>
    <definedName name="OMEX_Low2">'[13]Master Data'!$S$36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2">'10.6.2_R'!$A$1:$K$21</definedName>
    <definedName name="_xlnm.Print_Area" localSheetId="3">'10.6.3_R'!$A$1:$J$15</definedName>
    <definedName name="_xlnm.Print_Area" localSheetId="4">'10.6.4_R'!$A$1:$G$41</definedName>
    <definedName name="_xlnm.Print_Area" localSheetId="5">'10.6.5_R'!$A$1:$G$41</definedName>
    <definedName name="_xlnm.Print_Area" localSheetId="6">'10.6.6_R'!$A$1:$G$41</definedName>
    <definedName name="_xlnm.Print_Area" localSheetId="0">'10.6_R'!$A$1:$J$64</definedName>
    <definedName name="_xlnm.Print_Titles">#REF!</definedName>
    <definedName name="Repower_Info">'[14]Repower Info'!$A$5:$AD$23</definedName>
    <definedName name="retail" localSheetId="0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venueSum">"GRID Thermal Revenue!R2C1:R4C2"</definedName>
    <definedName name="SAPBEXrevision" hidden="1">1</definedName>
    <definedName name="SAPBEXsysID" hidden="1">"BWP"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idAccount">[4]Variables!$AK$43:$AK$367</definedName>
    <definedName name="wrn.Adj._.Back_Up." localSheetId="0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FSreconview." localSheetId="0" hidden="1">{"PFS recon view",#N/A,FALSE,"Hyperion Proof"}</definedName>
    <definedName name="wrn.PGHCreconview." localSheetId="0" hidden="1">{"PGHC recon view",#N/A,FALSE,"Hyperion Proof"}</definedName>
    <definedName name="wrn.PHI._.all._.other._.months." localSheetId="0" hidden="1">{#N/A,#N/A,FALSE,"PHI MTD";#N/A,#N/A,FALSE,"PHI YTD"}</definedName>
    <definedName name="wrn.PHI._.only." localSheetId="0" hidden="1">{#N/A,#N/A,FALSE,"PHI"}</definedName>
    <definedName name="wrn.PHI._.Sept._.Dec._.March." localSheetId="0" hidden="1">{#N/A,#N/A,FALSE,"PHI MTD";#N/A,#N/A,FALSE,"PHI QTD";#N/A,#N/A,FALSE,"PHI YTD"}</definedName>
    <definedName name="wrn.PPMCoCodeView." localSheetId="0" hidden="1">{"PPM Co Code View",#N/A,FALSE,"Comp Codes"}</definedName>
    <definedName name="wrn.PPMreconview." localSheetId="0" hidden="1">{"PPM Recon View",#N/A,FALSE,"Hyperion Proof"}</definedName>
    <definedName name="wrn.ProofElectricOnly." localSheetId="0" hidden="1">{"Electric Only",#N/A,FALSE,"Hyperion Proof"}</definedName>
    <definedName name="wrn.ProofTotal." localSheetId="0" hidden="1">{"Proof Total",#N/A,FALSE,"Hyperion Proof"}</definedName>
    <definedName name="wrn.Reformat._.only." localSheetId="0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_.NonUtility._.Only." localSheetId="0" hidden="1">{"YTD-NonUtility",#N/A,FALSE,"Prov NonUtility"}</definedName>
    <definedName name="wrn.Standard._.Utility._.Only." localSheetId="0" hidden="1">{"YTD-Utility",#N/A,FALSE,"Prov Utility"}</definedName>
    <definedName name="wrn.Summary._.View." localSheetId="0" hidden="1">{#N/A,#N/A,FALSE,"Consltd-For contngcy"}</definedName>
    <definedName name="wrn.UK._.Conversion._.Only." localSheetId="0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xxx">[15]Variables!$AK$2:$AL$12</definedName>
    <definedName name="y" hidden="1">'[16]DSM Output'!$B$21:$B$23</definedName>
    <definedName name="YearEndInput">[3]Inputs!$A$3:$D$1671</definedName>
    <definedName name="YEFactors">[4]Factors!$S$3:$AG$99</definedName>
    <definedName name="z" hidden="1">'[16]DSM Output'!$G$21:$G$23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49" l="1"/>
  <c r="I12" i="150" l="1"/>
  <c r="L54" i="153" l="1"/>
  <c r="K54" i="153"/>
  <c r="D54" i="153" s="1"/>
  <c r="L53" i="153"/>
  <c r="K53" i="153"/>
  <c r="L52" i="153"/>
  <c r="K52" i="153"/>
  <c r="D52" i="153" s="1"/>
  <c r="E52" i="153"/>
  <c r="L51" i="153"/>
  <c r="K51" i="153"/>
  <c r="L50" i="153"/>
  <c r="K50" i="153"/>
  <c r="L49" i="153"/>
  <c r="K49" i="153"/>
  <c r="D49" i="153" s="1"/>
  <c r="L48" i="153"/>
  <c r="K48" i="153"/>
  <c r="L47" i="153"/>
  <c r="K47" i="153"/>
  <c r="D47" i="153" s="1"/>
  <c r="L46" i="153"/>
  <c r="K46" i="153"/>
  <c r="L45" i="153"/>
  <c r="K45" i="153"/>
  <c r="D45" i="153" s="1"/>
  <c r="L44" i="153"/>
  <c r="K44" i="153"/>
  <c r="D44" i="153"/>
  <c r="L43" i="153"/>
  <c r="K43" i="153"/>
  <c r="D43" i="153" s="1"/>
  <c r="C39" i="153"/>
  <c r="L38" i="153"/>
  <c r="K38" i="153"/>
  <c r="L37" i="153"/>
  <c r="K37" i="153"/>
  <c r="L36" i="153"/>
  <c r="K36" i="153"/>
  <c r="L35" i="153"/>
  <c r="K35" i="153"/>
  <c r="L34" i="153"/>
  <c r="K34" i="153"/>
  <c r="L33" i="153"/>
  <c r="K33" i="153"/>
  <c r="L32" i="153"/>
  <c r="K32" i="153"/>
  <c r="L31" i="153"/>
  <c r="K31" i="153"/>
  <c r="L30" i="153"/>
  <c r="K30" i="153"/>
  <c r="L29" i="153"/>
  <c r="K29" i="153"/>
  <c r="L28" i="153"/>
  <c r="K28" i="153"/>
  <c r="L27" i="153"/>
  <c r="K27" i="153"/>
  <c r="C26" i="153"/>
  <c r="L25" i="153"/>
  <c r="K25" i="153"/>
  <c r="L24" i="153"/>
  <c r="K24" i="153"/>
  <c r="L23" i="153"/>
  <c r="K23" i="153"/>
  <c r="L22" i="153"/>
  <c r="K22" i="153"/>
  <c r="L21" i="153"/>
  <c r="K21" i="153"/>
  <c r="L20" i="153"/>
  <c r="K20" i="153"/>
  <c r="L19" i="153"/>
  <c r="K19" i="153"/>
  <c r="L18" i="153"/>
  <c r="K18" i="153"/>
  <c r="L17" i="153"/>
  <c r="K17" i="153"/>
  <c r="L16" i="153"/>
  <c r="K16" i="153"/>
  <c r="L15" i="153"/>
  <c r="K15" i="153"/>
  <c r="L14" i="153"/>
  <c r="K14" i="153"/>
  <c r="C13" i="153"/>
  <c r="L12" i="153"/>
  <c r="K12" i="153"/>
  <c r="L11" i="153"/>
  <c r="K11" i="153"/>
  <c r="L10" i="153"/>
  <c r="K10" i="153"/>
  <c r="L9" i="153"/>
  <c r="K9" i="153"/>
  <c r="L8" i="153"/>
  <c r="K8" i="153"/>
  <c r="L7" i="153"/>
  <c r="K7" i="153"/>
  <c r="L54" i="152"/>
  <c r="K54" i="152"/>
  <c r="D54" i="152" s="1"/>
  <c r="L53" i="152"/>
  <c r="K53" i="152"/>
  <c r="L52" i="152"/>
  <c r="K52" i="152"/>
  <c r="L51" i="152"/>
  <c r="K51" i="152"/>
  <c r="L50" i="152"/>
  <c r="K50" i="152"/>
  <c r="L49" i="152"/>
  <c r="K49" i="152"/>
  <c r="L48" i="152"/>
  <c r="K48" i="152"/>
  <c r="D48" i="152"/>
  <c r="L47" i="152"/>
  <c r="K47" i="152"/>
  <c r="L46" i="152"/>
  <c r="K46" i="152"/>
  <c r="D46" i="152" s="1"/>
  <c r="L45" i="152"/>
  <c r="K45" i="152"/>
  <c r="L44" i="152"/>
  <c r="K44" i="152"/>
  <c r="D44" i="152" s="1"/>
  <c r="L43" i="152"/>
  <c r="K43" i="152"/>
  <c r="C39" i="152"/>
  <c r="L38" i="152"/>
  <c r="K38" i="152"/>
  <c r="D35" i="152" s="1"/>
  <c r="L37" i="152"/>
  <c r="K37" i="152"/>
  <c r="L36" i="152"/>
  <c r="K36" i="152"/>
  <c r="L35" i="152"/>
  <c r="K35" i="152"/>
  <c r="L34" i="152"/>
  <c r="K34" i="152"/>
  <c r="L33" i="152"/>
  <c r="K33" i="152"/>
  <c r="L32" i="152"/>
  <c r="K32" i="152"/>
  <c r="L31" i="152"/>
  <c r="K31" i="152"/>
  <c r="L30" i="152"/>
  <c r="K30" i="152"/>
  <c r="L29" i="152"/>
  <c r="K29" i="152"/>
  <c r="L28" i="152"/>
  <c r="K28" i="152"/>
  <c r="L27" i="152"/>
  <c r="K27" i="152"/>
  <c r="C26" i="152"/>
  <c r="L25" i="152"/>
  <c r="K25" i="152"/>
  <c r="L24" i="152"/>
  <c r="K24" i="152"/>
  <c r="L23" i="152"/>
  <c r="K23" i="152"/>
  <c r="L22" i="152"/>
  <c r="K22" i="152"/>
  <c r="L21" i="152"/>
  <c r="K21" i="152"/>
  <c r="L20" i="152"/>
  <c r="K20" i="152"/>
  <c r="L19" i="152"/>
  <c r="K19" i="152"/>
  <c r="L18" i="152"/>
  <c r="K18" i="152"/>
  <c r="L17" i="152"/>
  <c r="K17" i="152"/>
  <c r="L16" i="152"/>
  <c r="K16" i="152"/>
  <c r="L15" i="152"/>
  <c r="K15" i="152"/>
  <c r="L14" i="152"/>
  <c r="K14" i="152"/>
  <c r="C13" i="152"/>
  <c r="L12" i="152"/>
  <c r="K12" i="152"/>
  <c r="L11" i="152"/>
  <c r="K11" i="152"/>
  <c r="L10" i="152"/>
  <c r="K10" i="152"/>
  <c r="L9" i="152"/>
  <c r="K9" i="152"/>
  <c r="L8" i="152"/>
  <c r="K8" i="152"/>
  <c r="L7" i="152"/>
  <c r="K7" i="152"/>
  <c r="L54" i="151"/>
  <c r="K54" i="151"/>
  <c r="D54" i="151" s="1"/>
  <c r="L53" i="151"/>
  <c r="K53" i="151"/>
  <c r="L52" i="151"/>
  <c r="K52" i="151"/>
  <c r="L51" i="151"/>
  <c r="K51" i="151"/>
  <c r="L50" i="151"/>
  <c r="K50" i="151"/>
  <c r="L49" i="151"/>
  <c r="K49" i="151"/>
  <c r="L48" i="151"/>
  <c r="K48" i="151"/>
  <c r="L47" i="151"/>
  <c r="K47" i="151"/>
  <c r="L46" i="151"/>
  <c r="K46" i="151"/>
  <c r="L45" i="151"/>
  <c r="K45" i="151"/>
  <c r="L44" i="151"/>
  <c r="K44" i="151"/>
  <c r="L43" i="151"/>
  <c r="K43" i="151"/>
  <c r="C39" i="151"/>
  <c r="L38" i="151"/>
  <c r="K38" i="151"/>
  <c r="L37" i="151"/>
  <c r="K37" i="151"/>
  <c r="L36" i="151"/>
  <c r="K36" i="151"/>
  <c r="L35" i="151"/>
  <c r="K35" i="151"/>
  <c r="L34" i="151"/>
  <c r="K34" i="151"/>
  <c r="L33" i="151"/>
  <c r="K33" i="151"/>
  <c r="L32" i="151"/>
  <c r="K32" i="151"/>
  <c r="L31" i="151"/>
  <c r="K31" i="151"/>
  <c r="L30" i="151"/>
  <c r="K30" i="151"/>
  <c r="L29" i="151"/>
  <c r="K29" i="151"/>
  <c r="L28" i="151"/>
  <c r="K28" i="151"/>
  <c r="L27" i="151"/>
  <c r="K27" i="151"/>
  <c r="C26" i="151"/>
  <c r="L25" i="151"/>
  <c r="K25" i="151"/>
  <c r="L24" i="151"/>
  <c r="K24" i="151"/>
  <c r="L23" i="151"/>
  <c r="K23" i="151"/>
  <c r="L22" i="151"/>
  <c r="K22" i="151"/>
  <c r="L21" i="151"/>
  <c r="K21" i="151"/>
  <c r="L20" i="151"/>
  <c r="K20" i="151"/>
  <c r="L19" i="151"/>
  <c r="K19" i="151"/>
  <c r="L18" i="151"/>
  <c r="K18" i="151"/>
  <c r="L17" i="151"/>
  <c r="K17" i="151"/>
  <c r="L16" i="151"/>
  <c r="K16" i="151"/>
  <c r="L15" i="151"/>
  <c r="K15" i="151"/>
  <c r="L14" i="151"/>
  <c r="K14" i="151"/>
  <c r="C13" i="151"/>
  <c r="L12" i="151"/>
  <c r="K12" i="151"/>
  <c r="L11" i="151"/>
  <c r="K11" i="151"/>
  <c r="L10" i="151"/>
  <c r="K10" i="151"/>
  <c r="L9" i="151"/>
  <c r="K9" i="151"/>
  <c r="L8" i="151"/>
  <c r="K8" i="151"/>
  <c r="L7" i="151"/>
  <c r="K7" i="151"/>
  <c r="H30" i="150"/>
  <c r="G30" i="150"/>
  <c r="F30" i="150"/>
  <c r="I29" i="150"/>
  <c r="I28" i="150"/>
  <c r="I27" i="150"/>
  <c r="I26" i="150"/>
  <c r="I25" i="150"/>
  <c r="I24" i="150"/>
  <c r="I23" i="150"/>
  <c r="I22" i="150"/>
  <c r="I21" i="150"/>
  <c r="I20" i="150"/>
  <c r="I19" i="150"/>
  <c r="I18" i="150"/>
  <c r="H14" i="150"/>
  <c r="G14" i="150"/>
  <c r="F14" i="150"/>
  <c r="H13" i="150"/>
  <c r="G13" i="150"/>
  <c r="F13" i="150"/>
  <c r="I11" i="150"/>
  <c r="I10" i="150"/>
  <c r="I9" i="150"/>
  <c r="I8" i="150"/>
  <c r="F186" i="149"/>
  <c r="J185" i="149"/>
  <c r="F185" i="149"/>
  <c r="F184" i="149"/>
  <c r="J183" i="149"/>
  <c r="F183" i="149"/>
  <c r="F182" i="149"/>
  <c r="F181" i="149"/>
  <c r="F180" i="149"/>
  <c r="J179" i="149"/>
  <c r="F179" i="149"/>
  <c r="F178" i="149"/>
  <c r="J177" i="149"/>
  <c r="F177" i="149"/>
  <c r="J176" i="149"/>
  <c r="F176" i="149"/>
  <c r="J175" i="149"/>
  <c r="F175" i="149"/>
  <c r="F174" i="149"/>
  <c r="J173" i="149"/>
  <c r="F173" i="149"/>
  <c r="F172" i="149"/>
  <c r="F171" i="149"/>
  <c r="F170" i="149"/>
  <c r="F169" i="149"/>
  <c r="F168" i="149"/>
  <c r="F167" i="149"/>
  <c r="F166" i="149"/>
  <c r="F165" i="149"/>
  <c r="F164" i="149"/>
  <c r="J163" i="149"/>
  <c r="F163" i="149"/>
  <c r="F162" i="149"/>
  <c r="F161" i="149"/>
  <c r="F160" i="149"/>
  <c r="F159" i="149"/>
  <c r="F158" i="149"/>
  <c r="J157" i="149"/>
  <c r="F157" i="149"/>
  <c r="J156" i="149"/>
  <c r="F156" i="149"/>
  <c r="J155" i="149"/>
  <c r="F155" i="149"/>
  <c r="F154" i="149"/>
  <c r="J153" i="149"/>
  <c r="F153" i="149"/>
  <c r="F152" i="149"/>
  <c r="J151" i="149"/>
  <c r="F151" i="149"/>
  <c r="F150" i="149"/>
  <c r="F149" i="149"/>
  <c r="F148" i="149"/>
  <c r="J147" i="149"/>
  <c r="F147" i="149"/>
  <c r="F146" i="149"/>
  <c r="F145" i="149"/>
  <c r="F144" i="149"/>
  <c r="J143" i="149"/>
  <c r="F143" i="149"/>
  <c r="F142" i="149"/>
  <c r="J141" i="149"/>
  <c r="F141" i="149"/>
  <c r="F140" i="149"/>
  <c r="J139" i="149"/>
  <c r="F139" i="149"/>
  <c r="J138" i="149"/>
  <c r="F138" i="149"/>
  <c r="F137" i="149"/>
  <c r="F136" i="149"/>
  <c r="F135" i="149"/>
  <c r="F134" i="149"/>
  <c r="J133" i="149"/>
  <c r="F133" i="149"/>
  <c r="F132" i="149"/>
  <c r="J131" i="149"/>
  <c r="F131" i="149"/>
  <c r="J130" i="149"/>
  <c r="F130" i="149"/>
  <c r="F129" i="149"/>
  <c r="F128" i="149"/>
  <c r="F127" i="149"/>
  <c r="F126" i="149"/>
  <c r="F125" i="149"/>
  <c r="F124" i="149"/>
  <c r="F123" i="149"/>
  <c r="F122" i="149"/>
  <c r="F121" i="149"/>
  <c r="F120" i="149"/>
  <c r="F119" i="149"/>
  <c r="F118" i="149"/>
  <c r="F117" i="149"/>
  <c r="F116" i="149"/>
  <c r="F115" i="149"/>
  <c r="F114" i="149"/>
  <c r="J113" i="149"/>
  <c r="F113" i="149"/>
  <c r="F112" i="149"/>
  <c r="F111" i="149"/>
  <c r="F110" i="149"/>
  <c r="J109" i="149"/>
  <c r="F109" i="149"/>
  <c r="F108" i="149"/>
  <c r="F107" i="149"/>
  <c r="F106" i="149"/>
  <c r="J105" i="149"/>
  <c r="F105" i="149"/>
  <c r="J104" i="149"/>
  <c r="F104" i="149"/>
  <c r="F103" i="149"/>
  <c r="J102" i="149"/>
  <c r="F102" i="149"/>
  <c r="J101" i="149"/>
  <c r="F101" i="149"/>
  <c r="F100" i="149"/>
  <c r="F99" i="149"/>
  <c r="F98" i="149"/>
  <c r="F97" i="149"/>
  <c r="F96" i="149"/>
  <c r="F95" i="149"/>
  <c r="F94" i="149"/>
  <c r="F93" i="149"/>
  <c r="F92" i="149"/>
  <c r="F91" i="149"/>
  <c r="F90" i="149"/>
  <c r="J89" i="149"/>
  <c r="F89" i="149"/>
  <c r="F88" i="149"/>
  <c r="J87" i="149"/>
  <c r="F87" i="149"/>
  <c r="F86" i="149"/>
  <c r="J85" i="149"/>
  <c r="F85" i="149"/>
  <c r="F84" i="149"/>
  <c r="J83" i="149"/>
  <c r="F83" i="149"/>
  <c r="F82" i="149"/>
  <c r="J81" i="149"/>
  <c r="F81" i="149"/>
  <c r="F80" i="149"/>
  <c r="F79" i="149"/>
  <c r="F78" i="149"/>
  <c r="F77" i="149"/>
  <c r="F76" i="149"/>
  <c r="F75" i="149"/>
  <c r="F74" i="149"/>
  <c r="J73" i="149"/>
  <c r="F73" i="149"/>
  <c r="F72" i="149"/>
  <c r="F71" i="149"/>
  <c r="F70" i="149"/>
  <c r="J69" i="149"/>
  <c r="F69" i="149"/>
  <c r="F68" i="149"/>
  <c r="F67" i="149"/>
  <c r="F66" i="149"/>
  <c r="F65" i="149"/>
  <c r="F64" i="149"/>
  <c r="F63" i="149"/>
  <c r="F62" i="149"/>
  <c r="J61" i="149"/>
  <c r="F61" i="149"/>
  <c r="F60" i="149"/>
  <c r="F59" i="149"/>
  <c r="F58" i="149"/>
  <c r="F57" i="149"/>
  <c r="J56" i="149"/>
  <c r="F56" i="149"/>
  <c r="F55" i="149"/>
  <c r="F54" i="149"/>
  <c r="J53" i="149"/>
  <c r="F53" i="149"/>
  <c r="F52" i="149"/>
  <c r="J51" i="149"/>
  <c r="F51" i="149"/>
  <c r="F50" i="149"/>
  <c r="F49" i="149"/>
  <c r="F48" i="149"/>
  <c r="J47" i="149"/>
  <c r="F47" i="149"/>
  <c r="F46" i="149"/>
  <c r="J45" i="149"/>
  <c r="F45" i="149"/>
  <c r="F44" i="149"/>
  <c r="F43" i="149"/>
  <c r="F42" i="149"/>
  <c r="F41" i="149"/>
  <c r="J40" i="149"/>
  <c r="F40" i="149"/>
  <c r="F39" i="149"/>
  <c r="F38" i="149"/>
  <c r="J37" i="149"/>
  <c r="F37" i="149"/>
  <c r="F36" i="149"/>
  <c r="F35" i="149"/>
  <c r="F34" i="149"/>
  <c r="F33" i="149"/>
  <c r="F32" i="149"/>
  <c r="F31" i="149"/>
  <c r="F30" i="149"/>
  <c r="F29" i="149"/>
  <c r="F28" i="149"/>
  <c r="F27" i="149"/>
  <c r="F26" i="149"/>
  <c r="F25" i="149"/>
  <c r="F24" i="149"/>
  <c r="F18" i="149"/>
  <c r="F17" i="149"/>
  <c r="F14" i="149"/>
  <c r="F13" i="149"/>
  <c r="J11" i="149"/>
  <c r="J10" i="149"/>
  <c r="D17" i="152" l="1"/>
  <c r="F17" i="152" s="1"/>
  <c r="G17" i="152" s="1"/>
  <c r="D27" i="153"/>
  <c r="D35" i="153"/>
  <c r="D44" i="151"/>
  <c r="E44" i="151" s="1"/>
  <c r="F44" i="151" s="1"/>
  <c r="G44" i="151" s="1"/>
  <c r="D48" i="151"/>
  <c r="E48" i="151" s="1"/>
  <c r="F48" i="151" s="1"/>
  <c r="G48" i="151" s="1"/>
  <c r="D52" i="151"/>
  <c r="D20" i="151"/>
  <c r="D52" i="152"/>
  <c r="D48" i="153"/>
  <c r="D25" i="153"/>
  <c r="D21" i="153"/>
  <c r="D17" i="153"/>
  <c r="E17" i="153" s="1"/>
  <c r="F17" i="153" s="1"/>
  <c r="G17" i="153" s="1"/>
  <c r="D16" i="151"/>
  <c r="E16" i="151" s="1"/>
  <c r="F16" i="151" s="1"/>
  <c r="G16" i="151" s="1"/>
  <c r="F52" i="153"/>
  <c r="G52" i="153" s="1"/>
  <c r="D12" i="151"/>
  <c r="D7" i="151"/>
  <c r="E7" i="151" s="1"/>
  <c r="F7" i="151" s="1"/>
  <c r="G7" i="151" s="1"/>
  <c r="D18" i="153"/>
  <c r="D46" i="153"/>
  <c r="D31" i="153"/>
  <c r="D34" i="151"/>
  <c r="E34" i="151" s="1"/>
  <c r="F34" i="151" s="1"/>
  <c r="G34" i="151" s="1"/>
  <c r="D30" i="151"/>
  <c r="E30" i="151" s="1"/>
  <c r="F30" i="151" s="1"/>
  <c r="G30" i="151" s="1"/>
  <c r="D7" i="153"/>
  <c r="M20" i="148"/>
  <c r="D31" i="152"/>
  <c r="D25" i="152"/>
  <c r="D21" i="152"/>
  <c r="D10" i="151"/>
  <c r="D14" i="151"/>
  <c r="E14" i="151" s="1"/>
  <c r="F14" i="151" s="1"/>
  <c r="G14" i="151" s="1"/>
  <c r="D11" i="153"/>
  <c r="E11" i="153" s="1"/>
  <c r="F11" i="153" s="1"/>
  <c r="G11" i="153" s="1"/>
  <c r="D36" i="153"/>
  <c r="D45" i="152"/>
  <c r="D27" i="152"/>
  <c r="F19" i="148"/>
  <c r="I17" i="149"/>
  <c r="H15" i="150"/>
  <c r="D15" i="151"/>
  <c r="D24" i="151"/>
  <c r="E24" i="151" s="1"/>
  <c r="F24" i="151" s="1"/>
  <c r="G24" i="151" s="1"/>
  <c r="D29" i="153"/>
  <c r="E48" i="153"/>
  <c r="F48" i="153" s="1"/>
  <c r="G48" i="153" s="1"/>
  <c r="D28" i="151"/>
  <c r="E28" i="151" s="1"/>
  <c r="F28" i="151" s="1"/>
  <c r="G28" i="151" s="1"/>
  <c r="D38" i="151"/>
  <c r="E38" i="151" s="1"/>
  <c r="F38" i="151" s="1"/>
  <c r="G38" i="151" s="1"/>
  <c r="D28" i="152"/>
  <c r="D49" i="152"/>
  <c r="D15" i="153"/>
  <c r="D22" i="153"/>
  <c r="D33" i="153"/>
  <c r="F20" i="148"/>
  <c r="D32" i="151"/>
  <c r="D14" i="152"/>
  <c r="D32" i="152"/>
  <c r="D34" i="152"/>
  <c r="D19" i="153"/>
  <c r="E19" i="153" s="1"/>
  <c r="F19" i="153" s="1"/>
  <c r="G19" i="153" s="1"/>
  <c r="E44" i="153"/>
  <c r="F44" i="153" s="1"/>
  <c r="G44" i="153" s="1"/>
  <c r="D29" i="151"/>
  <c r="D36" i="151"/>
  <c r="D18" i="152"/>
  <c r="D24" i="152"/>
  <c r="E24" i="152" s="1"/>
  <c r="F24" i="152" s="1"/>
  <c r="G24" i="152" s="1"/>
  <c r="D36" i="152"/>
  <c r="D53" i="152"/>
  <c r="D23" i="153"/>
  <c r="D53" i="153"/>
  <c r="D18" i="151"/>
  <c r="D33" i="151"/>
  <c r="D15" i="152"/>
  <c r="D22" i="152"/>
  <c r="D50" i="152"/>
  <c r="E50" i="152" s="1"/>
  <c r="D12" i="153"/>
  <c r="E12" i="153" s="1"/>
  <c r="F12" i="153" s="1"/>
  <c r="G12" i="153" s="1"/>
  <c r="D37" i="153"/>
  <c r="D22" i="151"/>
  <c r="E22" i="151" s="1"/>
  <c r="F22" i="151" s="1"/>
  <c r="G22" i="151" s="1"/>
  <c r="D37" i="151"/>
  <c r="E37" i="151" s="1"/>
  <c r="F37" i="151" s="1"/>
  <c r="G37" i="151" s="1"/>
  <c r="D19" i="152"/>
  <c r="D19" i="151"/>
  <c r="D23" i="152"/>
  <c r="E23" i="152" s="1"/>
  <c r="F23" i="152" s="1"/>
  <c r="G23" i="152" s="1"/>
  <c r="D28" i="153"/>
  <c r="E28" i="153" s="1"/>
  <c r="D23" i="151"/>
  <c r="D12" i="152"/>
  <c r="D37" i="152"/>
  <c r="D14" i="153"/>
  <c r="E14" i="153" s="1"/>
  <c r="F14" i="153" s="1"/>
  <c r="G14" i="153" s="1"/>
  <c r="D32" i="153"/>
  <c r="P18" i="148"/>
  <c r="I30" i="150"/>
  <c r="I13" i="150"/>
  <c r="G15" i="150"/>
  <c r="I14" i="150"/>
  <c r="G19" i="149"/>
  <c r="C40" i="153"/>
  <c r="C55" i="153" s="1"/>
  <c r="C40" i="152"/>
  <c r="C55" i="152" s="1"/>
  <c r="C40" i="151"/>
  <c r="H18" i="149"/>
  <c r="J29" i="149"/>
  <c r="J31" i="149"/>
  <c r="J35" i="149"/>
  <c r="J106" i="149"/>
  <c r="J108" i="149"/>
  <c r="J149" i="149"/>
  <c r="J8" i="149"/>
  <c r="J27" i="149"/>
  <c r="J65" i="149"/>
  <c r="J67" i="149"/>
  <c r="J126" i="149"/>
  <c r="J132" i="149"/>
  <c r="J171" i="149"/>
  <c r="J137" i="149"/>
  <c r="J43" i="149"/>
  <c r="J59" i="149"/>
  <c r="J165" i="149"/>
  <c r="J181" i="149"/>
  <c r="J30" i="149"/>
  <c r="J34" i="149"/>
  <c r="J36" i="149"/>
  <c r="J93" i="149"/>
  <c r="J134" i="149"/>
  <c r="J158" i="149"/>
  <c r="J162" i="149"/>
  <c r="J46" i="149"/>
  <c r="J50" i="149"/>
  <c r="J62" i="149"/>
  <c r="J64" i="149"/>
  <c r="J66" i="149"/>
  <c r="J68" i="149"/>
  <c r="J77" i="149"/>
  <c r="J117" i="149"/>
  <c r="J119" i="149"/>
  <c r="J121" i="149"/>
  <c r="J123" i="149"/>
  <c r="J127" i="149"/>
  <c r="J129" i="149"/>
  <c r="J144" i="149"/>
  <c r="J174" i="149"/>
  <c r="I187" i="149"/>
  <c r="I13" i="149"/>
  <c r="J70" i="149"/>
  <c r="J72" i="149"/>
  <c r="J115" i="149"/>
  <c r="J125" i="149"/>
  <c r="J128" i="149"/>
  <c r="J152" i="149"/>
  <c r="J184" i="149"/>
  <c r="I18" i="149"/>
  <c r="J9" i="149"/>
  <c r="J32" i="149"/>
  <c r="I14" i="149"/>
  <c r="J38" i="149"/>
  <c r="J42" i="149"/>
  <c r="J55" i="149"/>
  <c r="J74" i="149"/>
  <c r="J76" i="149"/>
  <c r="J91" i="149"/>
  <c r="J110" i="149"/>
  <c r="J112" i="149"/>
  <c r="J164" i="149"/>
  <c r="H17" i="149"/>
  <c r="J44" i="149"/>
  <c r="J57" i="149"/>
  <c r="J78" i="149"/>
  <c r="J80" i="149"/>
  <c r="J95" i="149"/>
  <c r="J99" i="149"/>
  <c r="J114" i="149"/>
  <c r="J116" i="149"/>
  <c r="J145" i="149"/>
  <c r="J160" i="149"/>
  <c r="J166" i="149"/>
  <c r="J170" i="149"/>
  <c r="J172" i="149"/>
  <c r="J49" i="149"/>
  <c r="J63" i="149"/>
  <c r="J82" i="149"/>
  <c r="J84" i="149"/>
  <c r="J97" i="149"/>
  <c r="J103" i="149"/>
  <c r="J118" i="149"/>
  <c r="J136" i="149"/>
  <c r="J140" i="149"/>
  <c r="J33" i="149"/>
  <c r="J52" i="149"/>
  <c r="J71" i="149"/>
  <c r="J86" i="149"/>
  <c r="J88" i="149"/>
  <c r="J107" i="149"/>
  <c r="J122" i="149"/>
  <c r="J146" i="149"/>
  <c r="J159" i="149"/>
  <c r="J161" i="149"/>
  <c r="J168" i="149"/>
  <c r="J178" i="149"/>
  <c r="G187" i="149"/>
  <c r="J39" i="149"/>
  <c r="J48" i="149"/>
  <c r="J54" i="149"/>
  <c r="J58" i="149"/>
  <c r="J90" i="149"/>
  <c r="J92" i="149"/>
  <c r="J111" i="149"/>
  <c r="J120" i="149"/>
  <c r="J124" i="149"/>
  <c r="J135" i="149"/>
  <c r="J142" i="149"/>
  <c r="J148" i="149"/>
  <c r="J180" i="149"/>
  <c r="H187" i="149"/>
  <c r="H13" i="149"/>
  <c r="J28" i="149"/>
  <c r="H14" i="149"/>
  <c r="J41" i="149"/>
  <c r="J60" i="149"/>
  <c r="J75" i="149"/>
  <c r="J79" i="149"/>
  <c r="J94" i="149"/>
  <c r="J96" i="149"/>
  <c r="J98" i="149"/>
  <c r="J100" i="149"/>
  <c r="J150" i="149"/>
  <c r="J154" i="149"/>
  <c r="J167" i="149"/>
  <c r="J169" i="149"/>
  <c r="J182" i="149"/>
  <c r="J186" i="149"/>
  <c r="J24" i="149"/>
  <c r="J26" i="149"/>
  <c r="J25" i="149"/>
  <c r="E18" i="153"/>
  <c r="F18" i="153" s="1"/>
  <c r="G18" i="153" s="1"/>
  <c r="E29" i="153"/>
  <c r="F29" i="153" s="1"/>
  <c r="G29" i="153" s="1"/>
  <c r="E36" i="153"/>
  <c r="F36" i="153"/>
  <c r="G36" i="153" s="1"/>
  <c r="E46" i="153"/>
  <c r="F46" i="153" s="1"/>
  <c r="G46" i="153" s="1"/>
  <c r="E15" i="153"/>
  <c r="F15" i="153" s="1"/>
  <c r="G15" i="153" s="1"/>
  <c r="E22" i="153"/>
  <c r="F22" i="153" s="1"/>
  <c r="G22" i="153" s="1"/>
  <c r="E23" i="153"/>
  <c r="F23" i="153" s="1"/>
  <c r="G23" i="153" s="1"/>
  <c r="E37" i="153"/>
  <c r="F37" i="153" s="1"/>
  <c r="G37" i="153" s="1"/>
  <c r="F47" i="153"/>
  <c r="G47" i="153" s="1"/>
  <c r="E47" i="153"/>
  <c r="E54" i="153"/>
  <c r="F54" i="153"/>
  <c r="G54" i="153" s="1"/>
  <c r="E32" i="153"/>
  <c r="F32" i="153" s="1"/>
  <c r="G32" i="153" s="1"/>
  <c r="E43" i="153"/>
  <c r="F43" i="153" s="1"/>
  <c r="G43" i="153" s="1"/>
  <c r="E7" i="153"/>
  <c r="F7" i="153" s="1"/>
  <c r="G7" i="153" s="1"/>
  <c r="E21" i="153"/>
  <c r="F21" i="153" s="1"/>
  <c r="G21" i="153" s="1"/>
  <c r="E25" i="153"/>
  <c r="F25" i="153" s="1"/>
  <c r="G25" i="153" s="1"/>
  <c r="E27" i="153"/>
  <c r="F27" i="153" s="1"/>
  <c r="G27" i="153" s="1"/>
  <c r="E31" i="153"/>
  <c r="F31" i="153" s="1"/>
  <c r="G31" i="153" s="1"/>
  <c r="E35" i="153"/>
  <c r="F35" i="153" s="1"/>
  <c r="G35" i="153" s="1"/>
  <c r="E45" i="153"/>
  <c r="F45" i="153" s="1"/>
  <c r="G45" i="153" s="1"/>
  <c r="E49" i="153"/>
  <c r="F49" i="153" s="1"/>
  <c r="G49" i="153" s="1"/>
  <c r="E53" i="153"/>
  <c r="F53" i="153" s="1"/>
  <c r="G53" i="153" s="1"/>
  <c r="D10" i="153"/>
  <c r="D16" i="153"/>
  <c r="D20" i="153"/>
  <c r="D24" i="153"/>
  <c r="D30" i="153"/>
  <c r="D34" i="153"/>
  <c r="D38" i="153"/>
  <c r="D9" i="153"/>
  <c r="D51" i="153"/>
  <c r="D8" i="153"/>
  <c r="D50" i="153"/>
  <c r="E54" i="152"/>
  <c r="F54" i="152"/>
  <c r="G54" i="152" s="1"/>
  <c r="E12" i="152"/>
  <c r="F12" i="152" s="1"/>
  <c r="G12" i="152" s="1"/>
  <c r="F31" i="152"/>
  <c r="G31" i="152" s="1"/>
  <c r="E28" i="152"/>
  <c r="F28" i="152"/>
  <c r="G28" i="152" s="1"/>
  <c r="E18" i="152"/>
  <c r="F18" i="152" s="1"/>
  <c r="G18" i="152" s="1"/>
  <c r="E36" i="152"/>
  <c r="F36" i="152" s="1"/>
  <c r="G36" i="152" s="1"/>
  <c r="E15" i="152"/>
  <c r="F15" i="152" s="1"/>
  <c r="G15" i="152" s="1"/>
  <c r="E22" i="152"/>
  <c r="F22" i="152" s="1"/>
  <c r="G22" i="152" s="1"/>
  <c r="E14" i="152"/>
  <c r="F14" i="152" s="1"/>
  <c r="G14" i="152" s="1"/>
  <c r="E34" i="152"/>
  <c r="F34" i="152" s="1"/>
  <c r="G34" i="152" s="1"/>
  <c r="E46" i="152"/>
  <c r="F46" i="152" s="1"/>
  <c r="G46" i="152" s="1"/>
  <c r="E19" i="152"/>
  <c r="F19" i="152" s="1"/>
  <c r="G19" i="152" s="1"/>
  <c r="D7" i="152"/>
  <c r="D11" i="152"/>
  <c r="E17" i="152"/>
  <c r="E21" i="152"/>
  <c r="F21" i="152" s="1"/>
  <c r="G21" i="152" s="1"/>
  <c r="E25" i="152"/>
  <c r="F25" i="152" s="1"/>
  <c r="G25" i="152" s="1"/>
  <c r="E27" i="152"/>
  <c r="F27" i="152" s="1"/>
  <c r="G27" i="152" s="1"/>
  <c r="E31" i="152"/>
  <c r="E35" i="152"/>
  <c r="F35" i="152" s="1"/>
  <c r="G35" i="152" s="1"/>
  <c r="E45" i="152"/>
  <c r="F45" i="152" s="1"/>
  <c r="G45" i="152" s="1"/>
  <c r="E49" i="152"/>
  <c r="F49" i="152" s="1"/>
  <c r="G49" i="152" s="1"/>
  <c r="E53" i="152"/>
  <c r="F53" i="152" s="1"/>
  <c r="G53" i="152" s="1"/>
  <c r="D10" i="152"/>
  <c r="D16" i="152"/>
  <c r="D20" i="152"/>
  <c r="D30" i="152"/>
  <c r="D38" i="152"/>
  <c r="E44" i="152"/>
  <c r="F44" i="152" s="1"/>
  <c r="G44" i="152" s="1"/>
  <c r="E48" i="152"/>
  <c r="F48" i="152" s="1"/>
  <c r="G48" i="152" s="1"/>
  <c r="E52" i="152"/>
  <c r="F52" i="152" s="1"/>
  <c r="G52" i="152" s="1"/>
  <c r="D9" i="152"/>
  <c r="D29" i="152"/>
  <c r="D33" i="152"/>
  <c r="D43" i="152"/>
  <c r="D47" i="152"/>
  <c r="D51" i="152"/>
  <c r="D8" i="152"/>
  <c r="E23" i="151"/>
  <c r="F23" i="151" s="1"/>
  <c r="G23" i="151" s="1"/>
  <c r="E19" i="151"/>
  <c r="F19" i="151" s="1"/>
  <c r="G19" i="151" s="1"/>
  <c r="E12" i="151"/>
  <c r="F12" i="151" s="1"/>
  <c r="G12" i="151" s="1"/>
  <c r="E32" i="151"/>
  <c r="F32" i="151"/>
  <c r="G32" i="151" s="1"/>
  <c r="E15" i="151"/>
  <c r="F15" i="151" s="1"/>
  <c r="G15" i="151" s="1"/>
  <c r="E36" i="151"/>
  <c r="F36" i="151" s="1"/>
  <c r="G36" i="151" s="1"/>
  <c r="E18" i="151"/>
  <c r="F18" i="151" s="1"/>
  <c r="G18" i="151" s="1"/>
  <c r="E33" i="151"/>
  <c r="F33" i="151" s="1"/>
  <c r="G33" i="151" s="1"/>
  <c r="E54" i="151"/>
  <c r="F54" i="151" s="1"/>
  <c r="G54" i="151" s="1"/>
  <c r="D11" i="151"/>
  <c r="D17" i="151"/>
  <c r="D21" i="151"/>
  <c r="D25" i="151"/>
  <c r="D27" i="151"/>
  <c r="D31" i="151"/>
  <c r="D35" i="151"/>
  <c r="D45" i="151"/>
  <c r="D49" i="151"/>
  <c r="D53" i="151"/>
  <c r="E10" i="151"/>
  <c r="F10" i="151" s="1"/>
  <c r="G10" i="151" s="1"/>
  <c r="E20" i="151"/>
  <c r="F20" i="151" s="1"/>
  <c r="G20" i="151" s="1"/>
  <c r="E52" i="151"/>
  <c r="F52" i="151" s="1"/>
  <c r="G52" i="151" s="1"/>
  <c r="D9" i="151"/>
  <c r="D43" i="151"/>
  <c r="D47" i="151"/>
  <c r="D51" i="151"/>
  <c r="D8" i="151"/>
  <c r="D46" i="151"/>
  <c r="D50" i="151"/>
  <c r="F15" i="150"/>
  <c r="O18" i="148"/>
  <c r="H20" i="148"/>
  <c r="H18" i="148"/>
  <c r="O19" i="148"/>
  <c r="F50" i="152" l="1"/>
  <c r="G50" i="152" s="1"/>
  <c r="M19" i="148"/>
  <c r="J20" i="148"/>
  <c r="E37" i="152"/>
  <c r="F37" i="152" s="1"/>
  <c r="G37" i="152" s="1"/>
  <c r="F28" i="153"/>
  <c r="G28" i="153" s="1"/>
  <c r="P20" i="148"/>
  <c r="L18" i="148"/>
  <c r="H19" i="148"/>
  <c r="Q13" i="148"/>
  <c r="F33" i="148" s="1"/>
  <c r="G33" i="148" s="1"/>
  <c r="F11" i="147" s="1"/>
  <c r="I11" i="147" s="1"/>
  <c r="L19" i="148"/>
  <c r="E29" i="151"/>
  <c r="F29" i="151" s="1"/>
  <c r="G29" i="151" s="1"/>
  <c r="E32" i="152"/>
  <c r="F32" i="152" s="1"/>
  <c r="G32" i="152" s="1"/>
  <c r="J19" i="148"/>
  <c r="E18" i="148"/>
  <c r="Q12" i="148"/>
  <c r="F32" i="148" s="1"/>
  <c r="G32" i="148" s="1"/>
  <c r="F9" i="147" s="1"/>
  <c r="I9" i="147" s="1"/>
  <c r="K18" i="148"/>
  <c r="N20" i="148"/>
  <c r="C55" i="151"/>
  <c r="N18" i="148"/>
  <c r="E20" i="148"/>
  <c r="L20" i="148"/>
  <c r="O20" i="148"/>
  <c r="G19" i="148"/>
  <c r="Q14" i="148"/>
  <c r="F10" i="147" s="1"/>
  <c r="I10" i="147" s="1"/>
  <c r="G18" i="148"/>
  <c r="K19" i="148"/>
  <c r="F18" i="148"/>
  <c r="I20" i="148"/>
  <c r="I18" i="148"/>
  <c r="K20" i="148"/>
  <c r="I19" i="148"/>
  <c r="P19" i="148"/>
  <c r="J18" i="148"/>
  <c r="N19" i="148"/>
  <c r="E33" i="153"/>
  <c r="F33" i="153" s="1"/>
  <c r="G33" i="153" s="1"/>
  <c r="E19" i="148"/>
  <c r="M18" i="148"/>
  <c r="G20" i="148"/>
  <c r="I15" i="150"/>
  <c r="J14" i="149"/>
  <c r="J18" i="149"/>
  <c r="I19" i="149"/>
  <c r="H19" i="149"/>
  <c r="I15" i="149"/>
  <c r="J17" i="149"/>
  <c r="H15" i="149"/>
  <c r="G15" i="149"/>
  <c r="G21" i="149" s="1"/>
  <c r="J13" i="149"/>
  <c r="J187" i="149"/>
  <c r="E38" i="153"/>
  <c r="F38" i="153" s="1"/>
  <c r="G38" i="153" s="1"/>
  <c r="E34" i="153"/>
  <c r="F34" i="153" s="1"/>
  <c r="G34" i="153" s="1"/>
  <c r="E30" i="153"/>
  <c r="F30" i="153" s="1"/>
  <c r="G30" i="153" s="1"/>
  <c r="G39" i="153" s="1"/>
  <c r="E24" i="153"/>
  <c r="F24" i="153"/>
  <c r="G24" i="153" s="1"/>
  <c r="E50" i="153"/>
  <c r="F50" i="153"/>
  <c r="G50" i="153" s="1"/>
  <c r="E20" i="153"/>
  <c r="F20" i="153" s="1"/>
  <c r="G20" i="153" s="1"/>
  <c r="E9" i="153"/>
  <c r="F9" i="153" s="1"/>
  <c r="G9" i="153" s="1"/>
  <c r="E8" i="153"/>
  <c r="F8" i="153" s="1"/>
  <c r="G8" i="153" s="1"/>
  <c r="E16" i="153"/>
  <c r="F16" i="153" s="1"/>
  <c r="G16" i="153" s="1"/>
  <c r="E51" i="153"/>
  <c r="F51" i="153" s="1"/>
  <c r="G51" i="153" s="1"/>
  <c r="E10" i="153"/>
  <c r="F10" i="153" s="1"/>
  <c r="G10" i="153" s="1"/>
  <c r="E20" i="152"/>
  <c r="F20" i="152" s="1"/>
  <c r="G20" i="152" s="1"/>
  <c r="E29" i="152"/>
  <c r="F29" i="152" s="1"/>
  <c r="G29" i="152" s="1"/>
  <c r="E16" i="152"/>
  <c r="F16" i="152" s="1"/>
  <c r="G16" i="152" s="1"/>
  <c r="E9" i="152"/>
  <c r="F9" i="152" s="1"/>
  <c r="G9" i="152" s="1"/>
  <c r="E10" i="152"/>
  <c r="F10" i="152" s="1"/>
  <c r="G10" i="152" s="1"/>
  <c r="E11" i="152"/>
  <c r="F11" i="152" s="1"/>
  <c r="G11" i="152" s="1"/>
  <c r="E51" i="152"/>
  <c r="F51" i="152" s="1"/>
  <c r="G51" i="152" s="1"/>
  <c r="E47" i="152"/>
  <c r="F47" i="152" s="1"/>
  <c r="G47" i="152" s="1"/>
  <c r="E38" i="152"/>
  <c r="F38" i="152" s="1"/>
  <c r="G38" i="152" s="1"/>
  <c r="E33" i="152"/>
  <c r="F33" i="152" s="1"/>
  <c r="G33" i="152" s="1"/>
  <c r="E8" i="152"/>
  <c r="F8" i="152" s="1"/>
  <c r="G8" i="152" s="1"/>
  <c r="E7" i="152"/>
  <c r="F7" i="152" s="1"/>
  <c r="G7" i="152" s="1"/>
  <c r="E43" i="152"/>
  <c r="F43" i="152" s="1"/>
  <c r="G43" i="152" s="1"/>
  <c r="E30" i="152"/>
  <c r="F30" i="152" s="1"/>
  <c r="G30" i="152" s="1"/>
  <c r="E51" i="151"/>
  <c r="F51" i="151" s="1"/>
  <c r="G51" i="151" s="1"/>
  <c r="E35" i="151"/>
  <c r="F35" i="151" s="1"/>
  <c r="G35" i="151" s="1"/>
  <c r="E45" i="151"/>
  <c r="F45" i="151" s="1"/>
  <c r="G45" i="151" s="1"/>
  <c r="E47" i="151"/>
  <c r="F47" i="151" s="1"/>
  <c r="G47" i="151" s="1"/>
  <c r="E31" i="151"/>
  <c r="F31" i="151" s="1"/>
  <c r="G31" i="151" s="1"/>
  <c r="E43" i="151"/>
  <c r="F43" i="151" s="1"/>
  <c r="G43" i="151" s="1"/>
  <c r="E27" i="151"/>
  <c r="F27" i="151"/>
  <c r="G27" i="151" s="1"/>
  <c r="E9" i="151"/>
  <c r="F9" i="151" s="1"/>
  <c r="G9" i="151" s="1"/>
  <c r="E25" i="151"/>
  <c r="F25" i="151"/>
  <c r="G25" i="151" s="1"/>
  <c r="E8" i="151"/>
  <c r="F8" i="151" s="1"/>
  <c r="G8" i="151" s="1"/>
  <c r="E21" i="151"/>
  <c r="F21" i="151" s="1"/>
  <c r="G21" i="151" s="1"/>
  <c r="E50" i="151"/>
  <c r="F50" i="151" s="1"/>
  <c r="G50" i="151" s="1"/>
  <c r="E53" i="151"/>
  <c r="F53" i="151" s="1"/>
  <c r="G53" i="151" s="1"/>
  <c r="E17" i="151"/>
  <c r="F17" i="151"/>
  <c r="G17" i="151" s="1"/>
  <c r="E46" i="151"/>
  <c r="F46" i="151" s="1"/>
  <c r="G46" i="151" s="1"/>
  <c r="E49" i="151"/>
  <c r="F49" i="151" s="1"/>
  <c r="G49" i="151" s="1"/>
  <c r="E11" i="151"/>
  <c r="F11" i="151" s="1"/>
  <c r="G11" i="151" s="1"/>
  <c r="Q18" i="148" l="1"/>
  <c r="F36" i="148" s="1"/>
  <c r="G36" i="148" s="1"/>
  <c r="F14" i="147" s="1"/>
  <c r="I14" i="147" s="1"/>
  <c r="Q19" i="148"/>
  <c r="F37" i="148" s="1"/>
  <c r="G37" i="148" s="1"/>
  <c r="F16" i="147" s="1"/>
  <c r="I16" i="147" s="1"/>
  <c r="Q20" i="148"/>
  <c r="F15" i="147" s="1"/>
  <c r="I15" i="147" s="1"/>
  <c r="F34" i="148"/>
  <c r="G34" i="148" s="1"/>
  <c r="G26" i="152"/>
  <c r="G40" i="152" s="1"/>
  <c r="G55" i="152" s="1"/>
  <c r="G26" i="153"/>
  <c r="J15" i="149"/>
  <c r="I21" i="149"/>
  <c r="J19" i="149"/>
  <c r="H21" i="149"/>
  <c r="G13" i="153"/>
  <c r="G13" i="152"/>
  <c r="G39" i="152"/>
  <c r="G26" i="151"/>
  <c r="G40" i="151" s="1"/>
  <c r="G55" i="151" s="1"/>
  <c r="G39" i="151"/>
  <c r="G13" i="151"/>
  <c r="F38" i="148" l="1"/>
  <c r="G38" i="148" s="1"/>
  <c r="G40" i="153"/>
  <c r="G55" i="153" s="1"/>
  <c r="Q26" i="148"/>
  <c r="F41" i="148" s="1"/>
  <c r="G41" i="148" s="1"/>
  <c r="F21" i="147" s="1"/>
  <c r="I21" i="147" s="1"/>
  <c r="Q25" i="148"/>
  <c r="F40" i="148" s="1"/>
  <c r="G40" i="148" s="1"/>
  <c r="F19" i="147" s="1"/>
  <c r="I19" i="147" s="1"/>
  <c r="Q27" i="148"/>
  <c r="J21" i="149"/>
  <c r="F42" i="148" l="1"/>
  <c r="G42" i="148" s="1"/>
  <c r="F20" i="147"/>
  <c r="I20" i="147" s="1"/>
  <c r="I35" i="147" l="1"/>
  <c r="I37" i="147"/>
  <c r="I41" i="147" l="1"/>
  <c r="I43" i="147" l="1"/>
  <c r="I31" i="147" l="1"/>
  <c r="I29" i="147"/>
  <c r="I34" i="147" l="1"/>
  <c r="I36" i="147"/>
  <c r="I40" i="147" l="1"/>
  <c r="I28" i="147"/>
  <c r="I30" i="147"/>
  <c r="I42" i="147" l="1"/>
  <c r="I38" i="147" l="1"/>
  <c r="I32" i="147" l="1"/>
  <c r="I44" i="147" l="1"/>
</calcChain>
</file>

<file path=xl/sharedStrings.xml><?xml version="1.0" encoding="utf-8"?>
<sst xmlns="http://schemas.openxmlformats.org/spreadsheetml/2006/main" count="925" uniqueCount="303">
  <si>
    <t>Factor</t>
  </si>
  <si>
    <t>In-Service</t>
  </si>
  <si>
    <t>Grand Total</t>
  </si>
  <si>
    <t>Electric Plant in Service</t>
  </si>
  <si>
    <t>Account</t>
  </si>
  <si>
    <t>Depreciation Expense*</t>
  </si>
  <si>
    <t>Depreciation Reserve</t>
  </si>
  <si>
    <t>Adjustment</t>
  </si>
  <si>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</si>
  <si>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</si>
  <si>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</si>
  <si>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</si>
  <si>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</si>
  <si>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</si>
  <si>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</si>
  <si>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</si>
  <si>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</si>
  <si>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</si>
  <si>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</si>
  <si>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Adjustment to Depreciation Expense:</t>
  </si>
  <si>
    <t>Adjustment to Depreciation Reserve:</t>
  </si>
  <si>
    <t>Adjustment to Tax:</t>
  </si>
  <si>
    <t>Description of Adjustment:</t>
  </si>
  <si>
    <t>Month</t>
  </si>
  <si>
    <t>SCHMDT</t>
  </si>
  <si>
    <t>SCHMAT</t>
  </si>
  <si>
    <t>12 ME</t>
  </si>
  <si>
    <t>Amount</t>
  </si>
  <si>
    <t>Washington 2023 General Rate Case</t>
  </si>
  <si>
    <t>Additional Months for 2026 through 2037</t>
  </si>
  <si>
    <t>IRP Life</t>
  </si>
  <si>
    <t>WA Out</t>
  </si>
  <si>
    <t>Year</t>
  </si>
  <si>
    <t>Pro-Rated Amount</t>
  </si>
  <si>
    <t>Proration %</t>
  </si>
  <si>
    <t>WA Months</t>
  </si>
  <si>
    <t>Jim Bridger 3-4</t>
  </si>
  <si>
    <t>Additional Months for 2026 and 2027</t>
  </si>
  <si>
    <t>IRP Months</t>
  </si>
  <si>
    <t>Colstrip 4</t>
  </si>
  <si>
    <t>COL4: Feedwater Heater replacement</t>
  </si>
  <si>
    <t>COLU4 Cooling Tower Fill CY24</t>
  </si>
  <si>
    <t>COLU4 IP Turbine Overhaul CY24</t>
  </si>
  <si>
    <t>COLU4 Turbine/Generator Base Overhaul CY24</t>
  </si>
  <si>
    <t>COLU4 Auxliliary Turbine Overhaul CY24</t>
  </si>
  <si>
    <t>COLU4 Final Superheat Section Replacement CY24</t>
  </si>
  <si>
    <t>COLU0 Effluent Pond Return Spare Line CY22</t>
  </si>
  <si>
    <t>COLU0 Scrubber Lime Slaker CY22</t>
  </si>
  <si>
    <t>COLU4 Overhaul Capital CY24</t>
  </si>
  <si>
    <t>COLU5 EHP G LINER CY24 CCR</t>
  </si>
  <si>
    <t>COLU4 Balance of Plant Capital CY23</t>
  </si>
  <si>
    <t>COLU4 Balance of Plant Capital CY22</t>
  </si>
  <si>
    <t>COLU5 DES/CONST CAP TRMT SYS SOLIDS DISP AREA</t>
  </si>
  <si>
    <t>COLU4 Balance of Plant Capital CY24</t>
  </si>
  <si>
    <t>U4 SCR Tunable Diode Laser 21/22</t>
  </si>
  <si>
    <t>U4 Install 4 Retract Sootblowers 21/22</t>
  </si>
  <si>
    <t>U4 Turbine Building Windows 24</t>
  </si>
  <si>
    <t>U4 Mist Eliminator Wash Piping 23</t>
  </si>
  <si>
    <t>U4 Pulverizer Vibration Monitoring 24</t>
  </si>
  <si>
    <t>U4 SDCC TU/SUB Idler Replacement 23</t>
  </si>
  <si>
    <t>U4 Replace Gravity Filter Media 23</t>
  </si>
  <si>
    <t>U4 SDCC Replace Chain 23</t>
  </si>
  <si>
    <t>U4 SDCC Replace Flights 24</t>
  </si>
  <si>
    <t>U3 SCR Catalyst Replacement 23</t>
  </si>
  <si>
    <t>U3 SCR Catalyst Hoist 22</t>
  </si>
  <si>
    <t>U3 SCR Tunable Diode Laser</t>
  </si>
  <si>
    <t>U3 Stack Lower Expansion Joint Rplmt 23</t>
  </si>
  <si>
    <t>U3 Stack Concrete Coating 23</t>
  </si>
  <si>
    <t>U3 Vibration Mntrg Sys End Windings 23</t>
  </si>
  <si>
    <t>U3 Pulverizer Vibration Monitoring 23</t>
  </si>
  <si>
    <t>U3 SCR Sootblowers 23</t>
  </si>
  <si>
    <t>U3 Replace Inverter and Charger 23</t>
  </si>
  <si>
    <t>U3 SDCC Return Idler Replacement-6yr 23</t>
  </si>
  <si>
    <t>U3 32 BFPT Lube Oil PRVs 23</t>
  </si>
  <si>
    <t>U3 31 BFPT Lube Oil PRVs 23</t>
  </si>
  <si>
    <t>U3 Service Water Pump Rebuild 23</t>
  </si>
  <si>
    <t>U3 Alamak Landing at SCR LPA  22</t>
  </si>
  <si>
    <t>U3 Precipitator Rapping System Rprs 23</t>
  </si>
  <si>
    <t>U3 Rplc Existing Mill Air Flow Hrdwr  23</t>
  </si>
  <si>
    <t>U3 Vane Wheel/Classifier Modification 22</t>
  </si>
  <si>
    <t>U3 SDCC Outer Shell Repairs 23</t>
  </si>
  <si>
    <t>U3 EX-2100E Control Upgrade 22/23</t>
  </si>
  <si>
    <t>U3 Replace SCW Front / Extended Side 23</t>
  </si>
  <si>
    <t>U3 Replace Economizer Hanger Tubes 23</t>
  </si>
  <si>
    <t>U3 Rplc Rear Waterwall Hanger Tubes 23</t>
  </si>
  <si>
    <t>U3 Install 4 Retract Stlbls/FGT/Pentrations 22/23</t>
  </si>
  <si>
    <t>U3 Install New Air Flow Probes 23</t>
  </si>
  <si>
    <t>U3 Cooling Tower Bypass Valve Rplmt 23</t>
  </si>
  <si>
    <t>U3 Cooling Tower Bypass Elbow Lining 23</t>
  </si>
  <si>
    <t>U3 Pyrite Pump Replacement 24</t>
  </si>
  <si>
    <t>U3 LPA SCR Collection/Transfer Cnvyr 23</t>
  </si>
  <si>
    <t>U3 ID Fan VFD Glycol System Hose Rplt 23</t>
  </si>
  <si>
    <t>U3 Diaphragm 9th Stage Partition Rpl 22/23</t>
  </si>
  <si>
    <t>U3 Diaphragm 8th Stage Partition Rpl 22/23</t>
  </si>
  <si>
    <t>U3 Diaphragm 7th Stage Partition Rpl 22/23</t>
  </si>
  <si>
    <t>U3 Turbine 8th Stage Bucket Rplcmt 22/23</t>
  </si>
  <si>
    <t>U3 SDCC TU/SUB Idler Replacement 24</t>
  </si>
  <si>
    <t>U3 Aux Steam Pressure Control 23</t>
  </si>
  <si>
    <t>U3 SDCC Replace Dewatering Slope 23</t>
  </si>
  <si>
    <t>U3 Turbine 1st Stage Bucket Rplcmt 22/23</t>
  </si>
  <si>
    <t>U3 Turbine 7th Stage Bucket Rplcmt 22/23</t>
  </si>
  <si>
    <t>U3 LPA Screen Replacement 22/23</t>
  </si>
  <si>
    <t>U3 Nuva Feeder Piping Replacement 23</t>
  </si>
  <si>
    <t>U3 Precip Damper Limitorque Replace 23</t>
  </si>
  <si>
    <t>U3 PA Duct Inspect and Repair 23</t>
  </si>
  <si>
    <t>U3 APH Seal Replacement 23</t>
  </si>
  <si>
    <t>U3 SDCC Replace Chain 24</t>
  </si>
  <si>
    <t>U3 Coal Pipe Replacement 23</t>
  </si>
  <si>
    <t>U3 Network Hardware Upgrade 23</t>
  </si>
  <si>
    <t>U3 SDCC Replace Chain 22</t>
  </si>
  <si>
    <t>U3 Replace Dogbone Expansion Joints 23</t>
  </si>
  <si>
    <t>U3 SDCC &amp; Transfer Chutes 23</t>
  </si>
  <si>
    <t>U3 Replace Precip/Scrub Expansion Joint 23</t>
  </si>
  <si>
    <t>U3 Stack Breech Coating 23</t>
  </si>
  <si>
    <t>U3 Precipitator Duct Work 23</t>
  </si>
  <si>
    <t>U3 Scrubber Ductwork 23</t>
  </si>
  <si>
    <t>U3 SCR Static Mixers &amp; Ductwork 23</t>
  </si>
  <si>
    <t>U3 Economizer Outlet Turning Vane 22/23</t>
  </si>
  <si>
    <t>U3 APH Sector Plates 23</t>
  </si>
  <si>
    <t>U3 SDCC Lower 1/2 Seal Plate/Liner 23</t>
  </si>
  <si>
    <t>U3 SDCC Install Liner at Chain Guard 23</t>
  </si>
  <si>
    <t>U3 Cooling Tower Protecto-Wire Rplcmt 23</t>
  </si>
  <si>
    <t>U3 Burners Major 22/23</t>
  </si>
  <si>
    <t>U3 SDCC Replace Flights 23</t>
  </si>
  <si>
    <t>U3 Refractory Transition Seal Plate 23</t>
  </si>
  <si>
    <t>Various</t>
  </si>
  <si>
    <t>Conveyor Belts 22</t>
  </si>
  <si>
    <t>Blanket - Office Equip 22</t>
  </si>
  <si>
    <t>Blanket LCC Switchgear &amp; XFMR Upgrades 2</t>
  </si>
  <si>
    <t>Blanket - Electrical / Instrumentation 2</t>
  </si>
  <si>
    <t>Blanket - Motors 22</t>
  </si>
  <si>
    <t>Blanket MCC Upgrades 22</t>
  </si>
  <si>
    <t>Blanket Upgrade 7.2 KV Magnablast Breake</t>
  </si>
  <si>
    <t>Blanket - Small Tools 22</t>
  </si>
  <si>
    <t>Blanket - Pumps, Valves, Gearboxes  22</t>
  </si>
  <si>
    <t>Replace Truck Scale 21/22</t>
  </si>
  <si>
    <t>Blanket - Pumps, Valves, Gearboxes 21</t>
  </si>
  <si>
    <t>Blanket - Mill Discharge Valve Replaceme</t>
  </si>
  <si>
    <t>CCR Jim Bridger FGD Pond 3</t>
  </si>
  <si>
    <t>Repave Plant Roads 24</t>
  </si>
  <si>
    <t>Spare Seal Water Injection Pump-SWIP  24</t>
  </si>
  <si>
    <t>Spare Acid Pump 23/24</t>
  </si>
  <si>
    <t>U0 CTB Tank Cross Tie to Waste Liquor Tanks 24</t>
  </si>
  <si>
    <t>01 Softener Acid Injection 22</t>
  </si>
  <si>
    <t>Blanket - Replace Stock Feeder Inlet Gates 24</t>
  </si>
  <si>
    <t>U0 Mobile Radio Imprvmnts Corp Telecm 22</t>
  </si>
  <si>
    <t>U0 "C" RO Pump Skid VFD's 22</t>
  </si>
  <si>
    <t>Coal Lab Equipment 23</t>
  </si>
  <si>
    <t>Blanket SCR LPA Screens  24</t>
  </si>
  <si>
    <t>Blanket SCR LPA Screens  23</t>
  </si>
  <si>
    <t>Blanket SCR LPA Screens  22</t>
  </si>
  <si>
    <t>NVR Security Monitoring Sys Upgrade 23</t>
  </si>
  <si>
    <t>Rebuild 950 Loader 23</t>
  </si>
  <si>
    <t>CH Liner Plates 24</t>
  </si>
  <si>
    <t>CH Liner Plates 23</t>
  </si>
  <si>
    <t>CH Liner Plates 22/23</t>
  </si>
  <si>
    <t>U3 DCS Minor 23</t>
  </si>
  <si>
    <t>U0 Replace Gravity Filter Media 22</t>
  </si>
  <si>
    <t>Recoat Neutralization Tank 24</t>
  </si>
  <si>
    <t>Blanket - Plant Lighting Improvements 23</t>
  </si>
  <si>
    <t>Blanket - Replace Support Equipment 23</t>
  </si>
  <si>
    <t>Replace 01 DI Resins 23</t>
  </si>
  <si>
    <t>Replace 02 DI Resins 22</t>
  </si>
  <si>
    <t>Coalyard Network Hardware Upgrades 23</t>
  </si>
  <si>
    <t>Reline 02 DI Vessels 22</t>
  </si>
  <si>
    <t>U0 Network Hardware Upgrades 24</t>
  </si>
  <si>
    <t>Blanket - Replace Support Equipment 24</t>
  </si>
  <si>
    <t>Replace Cathodic Protection Anode Bed 24</t>
  </si>
  <si>
    <t>Blanket - Coal Silo Cone Replacement 24</t>
  </si>
  <si>
    <t>DCS Network Routers 24</t>
  </si>
  <si>
    <t>Blanket - Building HVAC 24</t>
  </si>
  <si>
    <t>Replace Roofing Systems 24</t>
  </si>
  <si>
    <t>Blanket - Underground IPS / Hydrants 24</t>
  </si>
  <si>
    <t>Blanket - Small Tools 24</t>
  </si>
  <si>
    <t>Blanket - Pumps, Valves, Gearboxes 24</t>
  </si>
  <si>
    <t>Blanket - Motors 24</t>
  </si>
  <si>
    <t>Blanket - Electrical /Instrumentation 24</t>
  </si>
  <si>
    <t>Blanket - Mills, Pulverizer Vertical Shafts 24</t>
  </si>
  <si>
    <t>Replace Pulverizer Journals 24</t>
  </si>
  <si>
    <t>Replace RO Membranes 24</t>
  </si>
  <si>
    <t>BCP Motor Rewinds 24</t>
  </si>
  <si>
    <t>Conveyor Belts 24</t>
  </si>
  <si>
    <t>Network Firewalls 23</t>
  </si>
  <si>
    <t>Blanket - Electrical / Instrumentation 23</t>
  </si>
  <si>
    <t>Replace Large Secondary Crusher Rotor  23</t>
  </si>
  <si>
    <t>Replace Roofing Systems 23</t>
  </si>
  <si>
    <t>Blanket LCC Switchgear &amp; XFMR Upgrades 24</t>
  </si>
  <si>
    <t>Replace Pulverizer Journals 23</t>
  </si>
  <si>
    <t>Supply Fuel Shop Machinery Replacements 22</t>
  </si>
  <si>
    <t>Rebuild Frame-Up D-10T Dozer 24</t>
  </si>
  <si>
    <t>Blanket - Office Equipment 23</t>
  </si>
  <si>
    <t>Reline 01 DI Vessels 23</t>
  </si>
  <si>
    <t>Conveyor Belts 23</t>
  </si>
  <si>
    <t>Blanket - Small Tools 23</t>
  </si>
  <si>
    <t>Blanket - Pumps, Valves, Gearboxes 23</t>
  </si>
  <si>
    <t>Blanket - Building HVAC 23</t>
  </si>
  <si>
    <t>Blanket - Mills, Pulverizer Vertical Shafts 23</t>
  </si>
  <si>
    <t>Blanket - Shop Machinery Replacement 23</t>
  </si>
  <si>
    <t>Replace RO Membranes 23</t>
  </si>
  <si>
    <t>BCP Motor Rewinds &amp; Coolers 23</t>
  </si>
  <si>
    <t>Loadout Conveyor Replacement Belt 23</t>
  </si>
  <si>
    <t>Blanket LCC Switchgear &amp; XFMR Upgrades 23</t>
  </si>
  <si>
    <t>Replace EX-2100 HMI Computers 23</t>
  </si>
  <si>
    <t>Blanket - Underground IPS / Hydrants 23</t>
  </si>
  <si>
    <t>Blanket - Motors 23</t>
  </si>
  <si>
    <t>Rebuild 16M Grader 24</t>
  </si>
  <si>
    <t>Replace Cathodic Protection Anode Bed 22</t>
  </si>
  <si>
    <t>Purchase 775 Ash Hauler (D) 23</t>
  </si>
  <si>
    <t>Rplc Small Secondary Crusher Rotor 91/92  22</t>
  </si>
  <si>
    <t>Blanket - Mills, Pulverizer Vertical Shafts 22</t>
  </si>
  <si>
    <t>Lab Panel Instrumentation  22</t>
  </si>
  <si>
    <t>Rebuild Water Wagon (B) 22</t>
  </si>
  <si>
    <t>Blanket - Replace Mill Pyrite Hoppers 22</t>
  </si>
  <si>
    <t>Heat Trace System Upgrades - 22</t>
  </si>
  <si>
    <t>BCP Motor Rewinds &amp; Coolers 22</t>
  </si>
  <si>
    <t>Blanket Common &amp; Coal MCC Upgrades 22</t>
  </si>
  <si>
    <t>Blanket - Underground IPS / Hydrants 22</t>
  </si>
  <si>
    <t>Blanket - Office Equipment 24</t>
  </si>
  <si>
    <t>Replace RO Membranes 22</t>
  </si>
  <si>
    <t>Replace Roofing Systems 22</t>
  </si>
  <si>
    <t>Rebuild Frame Up D-10R Dozer 22</t>
  </si>
  <si>
    <t>JBG</t>
  </si>
  <si>
    <t>CAGW</t>
  </si>
  <si>
    <t>Jun2022</t>
  </si>
  <si>
    <t>Dec 2024</t>
  </si>
  <si>
    <t>AMA</t>
  </si>
  <si>
    <t>403SP</t>
  </si>
  <si>
    <t>108SP</t>
  </si>
  <si>
    <t>Colstrip 4 - Steam Depr. Expense</t>
  </si>
  <si>
    <t>12 ME Dec 24</t>
  </si>
  <si>
    <t>WASHNGTON</t>
  </si>
  <si>
    <t>July 2022- Dec 2024</t>
  </si>
  <si>
    <t>Plant Adds</t>
  </si>
  <si>
    <t>Jim Bridger 3-4 - Projects</t>
  </si>
  <si>
    <t>Projects less than $1 million</t>
  </si>
  <si>
    <t>Total Jim Bridger Units 3 and 4 Projects</t>
  </si>
  <si>
    <t>Ref#</t>
  </si>
  <si>
    <t>Colstrip 4 Projects</t>
  </si>
  <si>
    <t>Total Colstrip 4 Projects</t>
  </si>
  <si>
    <t>Colstrip 4 Capital Additions Proration</t>
  </si>
  <si>
    <t>Jim Bridger 3-4 Capital Additions Proration</t>
  </si>
  <si>
    <t>8.15.3</t>
  </si>
  <si>
    <t>Pro-Rated AMA</t>
  </si>
  <si>
    <t>*Depreciation Rate - Bridger 3-4 Steam</t>
  </si>
  <si>
    <t>*Depreciation Rate - Colstrip-4 Steam</t>
  </si>
  <si>
    <t>General Plant</t>
  </si>
  <si>
    <t>*Depreciation Rate - Bridger 3-4 General</t>
  </si>
  <si>
    <t>403GP</t>
  </si>
  <si>
    <t>108GP</t>
  </si>
  <si>
    <t>Steam Plant</t>
  </si>
  <si>
    <t>Projects less than $1 million - Steam</t>
  </si>
  <si>
    <t>Projects less than $1 million - General</t>
  </si>
  <si>
    <t>PRO</t>
  </si>
  <si>
    <t>July 2022- Dec 2022</t>
  </si>
  <si>
    <t>CY 2023</t>
  </si>
  <si>
    <t>CY 2024</t>
  </si>
  <si>
    <t>In-Service
 Date</t>
  </si>
  <si>
    <t>FERC 
Account</t>
  </si>
  <si>
    <t>2022 Total</t>
  </si>
  <si>
    <t>2023 Total</t>
  </si>
  <si>
    <t>2024 Total</t>
  </si>
  <si>
    <t>Investment Type</t>
  </si>
  <si>
    <t>Specific</t>
  </si>
  <si>
    <t>Programmatic</t>
  </si>
  <si>
    <t>HIDE - CODE</t>
  </si>
  <si>
    <t>Blanket - Mill Discharge Valve Replacement</t>
  </si>
  <si>
    <t>Investment
 Type</t>
  </si>
  <si>
    <t>COLU4 Condenser Tube Replacement CY24</t>
  </si>
  <si>
    <t>Projects less than $1 million - Steam Actual</t>
  </si>
  <si>
    <t>Jul22 -Dec22</t>
  </si>
  <si>
    <t>Colstrip 3-4: Design/Build Dry Waste - Actual</t>
  </si>
  <si>
    <t>Ref. 10.6_R</t>
  </si>
  <si>
    <t>10.6.4_R</t>
  </si>
  <si>
    <t>10.6.5_R</t>
  </si>
  <si>
    <t>10.6.6_R</t>
  </si>
  <si>
    <t>Ref 10.6.2_R</t>
  </si>
  <si>
    <t>Ref 10.6.1_R</t>
  </si>
  <si>
    <t>Page 10.6.4_R</t>
  </si>
  <si>
    <t>Page10.6.5_R</t>
  </si>
  <si>
    <t>Page 10.6.6_R</t>
  </si>
  <si>
    <t>Ref 10.6.3_R</t>
  </si>
  <si>
    <t>10.6.1_R</t>
  </si>
  <si>
    <t>Pro Forma JB Units 3, 4 and Colstrip 4 Additions - Year 1</t>
  </si>
  <si>
    <t>Jim Bridger 3&amp;4 - Capital - Steam</t>
  </si>
  <si>
    <t>Jim Bridger 3&amp;4 - Capital - General</t>
  </si>
  <si>
    <t>Colstrip 4 Capital - Steam</t>
  </si>
  <si>
    <t>JB 3&amp;4  - Depr. Exp. - Steam</t>
  </si>
  <si>
    <t>JB 3&amp;4  - Depr. Exp. - General</t>
  </si>
  <si>
    <t>JB 3&amp;4 - Depr. Res. - Steam</t>
  </si>
  <si>
    <t>JB 3&amp;4 - Depr. Res. - General</t>
  </si>
  <si>
    <t>Colstrip 4 - Depr. Res. - Steam</t>
  </si>
  <si>
    <t>Sch M Adj - Jim Bridger Steam</t>
  </si>
  <si>
    <t>DIT Expense - Jim Bridger Steam</t>
  </si>
  <si>
    <t>ADIT Balance - Jim Bridger Steam</t>
  </si>
  <si>
    <t>Sch M Adj - Jim Bridger General</t>
  </si>
  <si>
    <t>DIT Expense - Jim Bridger General</t>
  </si>
  <si>
    <t>ADIT Balance - Jim Bridger General</t>
  </si>
  <si>
    <t>Sch M Adj - Colstrip 4 Steam</t>
  </si>
  <si>
    <t>DIT Expense - Colstrip 4 Steam</t>
  </si>
  <si>
    <t>DIT Expense - Colstrip Steam</t>
  </si>
  <si>
    <t>ADIT Balance - Colstrip Steam</t>
  </si>
  <si>
    <t>10.6_R</t>
  </si>
  <si>
    <t>Exh. SLC-4 10.6.7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</si>
</sst>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mmm\-yyyy"/>
    <numFmt numFmtId="166" formatCode="_(* #,##0_);_(* \(#,##0\);_(* &quot;-&quot;??_);_(@_)"/>
    <numFmt numFmtId="167" formatCode="0.000%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138">
    <xf numFmtId="0" fontId="0" fillId="0" borderId="0" xfId="0"/>
    <xf numFmtId="166" fontId="3" fillId="0" borderId="0" xfId="1" applyNumberFormat="1" applyFont="1" applyFill="1" applyBorder="1"/>
    <xf numFmtId="166" fontId="3" fillId="0" borderId="0" xfId="1" applyNumberFormat="1" applyFont="1" applyBorder="1"/>
    <xf numFmtId="0" fontId="5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1" applyNumberFormat="1" applyFont="1" applyAlignment="1">
      <alignment horizontal="center"/>
    </xf>
    <xf numFmtId="166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5" applyFont="1" applyBorder="1" applyAlignment="1">
      <alignment horizontal="center"/>
    </xf>
    <xf numFmtId="166" fontId="3" fillId="0" borderId="0" xfId="1" applyNumberFormat="1" applyFont="1"/>
    <xf numFmtId="0" fontId="2" fillId="0" borderId="0" xfId="0" applyFont="1"/>
    <xf numFmtId="0" fontId="3" fillId="0" borderId="0" xfId="0" applyFont="1" applyBorder="1"/>
    <xf numFmtId="0" fontId="8" fillId="0" borderId="0" xfId="0" applyFont="1"/>
    <xf numFmtId="0" fontId="3" fillId="0" borderId="2" xfId="0" applyFont="1" applyBorder="1"/>
    <xf numFmtId="0" fontId="3" fillId="0" borderId="4" xfId="0" applyFont="1" applyBorder="1"/>
    <xf numFmtId="0" fontId="9" fillId="0" borderId="0" xfId="5" applyFont="1" applyBorder="1" applyAlignment="1">
      <alignment horizontal="center"/>
    </xf>
    <xf numFmtId="0" fontId="3" fillId="0" borderId="5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6" fontId="3" fillId="0" borderId="0" xfId="0" applyNumberFormat="1" applyFont="1" applyBorder="1"/>
    <xf numFmtId="166" fontId="5" fillId="0" borderId="8" xfId="0" applyNumberFormat="1" applyFont="1" applyBorder="1"/>
    <xf numFmtId="17" fontId="2" fillId="0" borderId="0" xfId="0" applyNumberFormat="1" applyFont="1" applyBorder="1" applyAlignment="1">
      <alignment horizontal="center"/>
    </xf>
    <xf numFmtId="0" fontId="3" fillId="0" borderId="7" xfId="0" applyFont="1" applyBorder="1"/>
    <xf numFmtId="0" fontId="4" fillId="0" borderId="0" xfId="7" applyFont="1"/>
    <xf numFmtId="0" fontId="4" fillId="0" borderId="0" xfId="7" applyFont="1" applyBorder="1"/>
    <xf numFmtId="0" fontId="5" fillId="0" borderId="0" xfId="8" applyFont="1"/>
    <xf numFmtId="0" fontId="4" fillId="0" borderId="0" xfId="7" applyFont="1" applyAlignment="1">
      <alignment horizontal="center"/>
    </xf>
    <xf numFmtId="0" fontId="4" fillId="0" borderId="0" xfId="7" applyNumberFormat="1" applyFont="1" applyAlignment="1">
      <alignment horizontal="center"/>
    </xf>
    <xf numFmtId="0" fontId="10" fillId="0" borderId="0" xfId="7" applyFont="1" applyAlignment="1">
      <alignment horizontal="center"/>
    </xf>
    <xf numFmtId="0" fontId="10" fillId="0" borderId="0" xfId="7" applyNumberFormat="1" applyFont="1" applyAlignment="1">
      <alignment horizontal="center"/>
    </xf>
    <xf numFmtId="0" fontId="11" fillId="0" borderId="0" xfId="8" applyFont="1"/>
    <xf numFmtId="0" fontId="2" fillId="0" borderId="0" xfId="7" applyFont="1" applyBorder="1" applyAlignment="1">
      <alignment horizontal="left"/>
    </xf>
    <xf numFmtId="0" fontId="4" fillId="0" borderId="0" xfId="7" applyFont="1" applyBorder="1" applyAlignment="1">
      <alignment horizontal="center"/>
    </xf>
    <xf numFmtId="166" fontId="4" fillId="0" borderId="0" xfId="9" applyNumberFormat="1" applyFont="1" applyBorder="1" applyAlignment="1">
      <alignment horizontal="center"/>
    </xf>
    <xf numFmtId="0" fontId="4" fillId="0" borderId="0" xfId="7" applyNumberFormat="1" applyFont="1" applyBorder="1" applyAlignment="1">
      <alignment horizontal="center"/>
    </xf>
    <xf numFmtId="0" fontId="4" fillId="0" borderId="0" xfId="10" applyFont="1" applyFill="1" applyBorder="1" applyAlignment="1">
      <alignment horizontal="center"/>
    </xf>
    <xf numFmtId="41" fontId="4" fillId="0" borderId="0" xfId="11" applyNumberFormat="1" applyFont="1" applyFill="1" applyBorder="1" applyAlignment="1">
      <alignment horizontal="center"/>
    </xf>
    <xf numFmtId="0" fontId="4" fillId="0" borderId="0" xfId="7" applyNumberFormat="1" applyFont="1" applyFill="1" applyBorder="1" applyAlignment="1">
      <alignment horizontal="center"/>
    </xf>
    <xf numFmtId="41" fontId="11" fillId="0" borderId="0" xfId="8" applyNumberFormat="1" applyFont="1"/>
    <xf numFmtId="0" fontId="2" fillId="0" borderId="0" xfId="7" applyFont="1" applyFill="1" applyBorder="1" applyAlignment="1">
      <alignment horizontal="left"/>
    </xf>
    <xf numFmtId="0" fontId="4" fillId="0" borderId="0" xfId="7" applyFont="1" applyFill="1" applyBorder="1"/>
    <xf numFmtId="0" fontId="4" fillId="0" borderId="0" xfId="7" applyFont="1" applyFill="1" applyBorder="1" applyAlignment="1">
      <alignment horizontal="center"/>
    </xf>
    <xf numFmtId="0" fontId="2" fillId="0" borderId="0" xfId="7" applyFont="1" applyBorder="1"/>
    <xf numFmtId="0" fontId="5" fillId="0" borderId="0" xfId="0" applyFont="1" applyFill="1"/>
    <xf numFmtId="0" fontId="3" fillId="0" borderId="0" xfId="0" applyFont="1" applyFill="1"/>
    <xf numFmtId="0" fontId="6" fillId="0" borderId="0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/>
    <xf numFmtId="167" fontId="8" fillId="0" borderId="0" xfId="4" applyNumberFormat="1" applyFont="1" applyFill="1"/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166" fontId="3" fillId="0" borderId="0" xfId="1" applyNumberFormat="1" applyFont="1" applyFill="1"/>
    <xf numFmtId="165" fontId="3" fillId="0" borderId="0" xfId="0" applyNumberFormat="1" applyFont="1" applyFill="1" applyBorder="1" applyAlignment="1" applyProtection="1">
      <alignment horizontal="center"/>
      <protection locked="0"/>
    </xf>
    <xf numFmtId="166" fontId="3" fillId="0" borderId="1" xfId="1" applyNumberFormat="1" applyFont="1" applyBorder="1"/>
    <xf numFmtId="0" fontId="5" fillId="0" borderId="0" xfId="0" applyFont="1" applyAlignment="1">
      <alignment horizontal="left"/>
    </xf>
    <xf numFmtId="166" fontId="3" fillId="0" borderId="0" xfId="0" applyNumberFormat="1" applyFont="1" applyFill="1" applyBorder="1"/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2" applyFont="1" applyAlignment="1">
      <alignment horizontal="center" wrapText="1"/>
    </xf>
    <xf numFmtId="164" fontId="4" fillId="0" borderId="0" xfId="2" applyNumberFormat="1" applyFont="1" applyAlignment="1">
      <alignment horizontal="center" wrapText="1"/>
    </xf>
    <xf numFmtId="164" fontId="2" fillId="0" borderId="0" xfId="2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1" applyNumberFormat="1" applyFont="1" applyAlignment="1">
      <alignment horizontal="right"/>
    </xf>
    <xf numFmtId="166" fontId="5" fillId="0" borderId="0" xfId="1" applyNumberFormat="1" applyFont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right"/>
    </xf>
    <xf numFmtId="166" fontId="3" fillId="0" borderId="0" xfId="1" applyNumberFormat="1" applyFont="1" applyAlignment="1">
      <alignment horizontal="right"/>
    </xf>
    <xf numFmtId="168" fontId="3" fillId="0" borderId="0" xfId="4" applyNumberFormat="1" applyFont="1"/>
    <xf numFmtId="166" fontId="5" fillId="0" borderId="0" xfId="0" applyNumberFormat="1" applyFont="1"/>
    <xf numFmtId="17" fontId="3" fillId="0" borderId="0" xfId="0" applyNumberFormat="1" applyFont="1"/>
    <xf numFmtId="166" fontId="5" fillId="0" borderId="0" xfId="1" applyNumberFormat="1" applyFont="1"/>
    <xf numFmtId="166" fontId="3" fillId="0" borderId="10" xfId="1" applyNumberFormat="1" applyFont="1" applyBorder="1"/>
    <xf numFmtId="166" fontId="5" fillId="0" borderId="11" xfId="1" applyNumberFormat="1" applyFont="1" applyBorder="1"/>
    <xf numFmtId="166" fontId="5" fillId="0" borderId="0" xfId="1" applyNumberFormat="1" applyFont="1" applyFill="1" applyAlignment="1">
      <alignment horizontal="right"/>
    </xf>
    <xf numFmtId="0" fontId="3" fillId="0" borderId="9" xfId="0" applyFont="1" applyFill="1" applyBorder="1"/>
    <xf numFmtId="0" fontId="4" fillId="0" borderId="0" xfId="0" applyFont="1" applyFill="1" applyAlignment="1">
      <alignment horizontal="center"/>
    </xf>
    <xf numFmtId="167" fontId="4" fillId="0" borderId="0" xfId="1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8" fontId="5" fillId="0" borderId="0" xfId="4" applyNumberFormat="1" applyFont="1"/>
    <xf numFmtId="168" fontId="3" fillId="0" borderId="0" xfId="4" applyNumberFormat="1" applyFont="1" applyBorder="1"/>
    <xf numFmtId="166" fontId="5" fillId="0" borderId="0" xfId="1" applyNumberFormat="1" applyFont="1" applyBorder="1"/>
    <xf numFmtId="164" fontId="2" fillId="0" borderId="1" xfId="19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2" fillId="2" borderId="1" xfId="19" applyNumberFormat="1" applyFont="1" applyFill="1" applyBorder="1" applyAlignment="1">
      <alignment horizontal="center" wrapText="1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0" borderId="1" xfId="1" applyNumberFormat="1" applyFont="1" applyBorder="1"/>
    <xf numFmtId="0" fontId="5" fillId="0" borderId="1" xfId="1" applyNumberFormat="1" applyFont="1" applyBorder="1" applyAlignment="1">
      <alignment horizontal="center"/>
    </xf>
    <xf numFmtId="166" fontId="5" fillId="0" borderId="1" xfId="1" applyNumberFormat="1" applyFont="1" applyBorder="1"/>
    <xf numFmtId="0" fontId="3" fillId="0" borderId="0" xfId="8" applyFont="1"/>
    <xf numFmtId="0" fontId="3" fillId="0" borderId="0" xfId="8" applyFont="1" applyAlignment="1">
      <alignment horizontal="right"/>
    </xf>
    <xf numFmtId="41" fontId="3" fillId="0" borderId="0" xfId="8" applyNumberFormat="1" applyFont="1"/>
    <xf numFmtId="0" fontId="3" fillId="0" borderId="0" xfId="8" applyFont="1" applyAlignment="1">
      <alignment horizontal="center"/>
    </xf>
    <xf numFmtId="0" fontId="3" fillId="0" borderId="0" xfId="8" applyFont="1" applyFill="1"/>
    <xf numFmtId="0" fontId="3" fillId="0" borderId="0" xfId="8" applyFont="1" applyFill="1" applyAlignment="1">
      <alignment horizontal="center"/>
    </xf>
    <xf numFmtId="0" fontId="3" fillId="0" borderId="2" xfId="8" applyFont="1" applyBorder="1"/>
    <xf numFmtId="0" fontId="3" fillId="0" borderId="3" xfId="8" applyFont="1" applyBorder="1"/>
    <xf numFmtId="0" fontId="3" fillId="0" borderId="4" xfId="8" applyFont="1" applyBorder="1"/>
    <xf numFmtId="0" fontId="3" fillId="0" borderId="7" xfId="8" applyFont="1" applyBorder="1"/>
    <xf numFmtId="0" fontId="3" fillId="0" borderId="0" xfId="8" applyFont="1" applyBorder="1"/>
    <xf numFmtId="0" fontId="3" fillId="0" borderId="8" xfId="8" applyFont="1" applyBorder="1"/>
    <xf numFmtId="0" fontId="3" fillId="0" borderId="9" xfId="8" applyFont="1" applyBorder="1"/>
    <xf numFmtId="0" fontId="3" fillId="0" borderId="10" xfId="8" applyFont="1" applyBorder="1"/>
    <xf numFmtId="0" fontId="3" fillId="0" borderId="11" xfId="8" applyFont="1" applyBorder="1"/>
    <xf numFmtId="0" fontId="9" fillId="0" borderId="0" xfId="8" applyFont="1"/>
    <xf numFmtId="0" fontId="8" fillId="0" borderId="0" xfId="8" applyFont="1"/>
    <xf numFmtId="0" fontId="9" fillId="0" borderId="0" xfId="10" applyFont="1" applyFill="1" applyBorder="1" applyAlignment="1">
      <alignment horizontal="center"/>
    </xf>
    <xf numFmtId="41" fontId="9" fillId="0" borderId="0" xfId="11" applyNumberFormat="1" applyFont="1" applyFill="1" applyBorder="1" applyAlignment="1">
      <alignment horizontal="center"/>
    </xf>
    <xf numFmtId="167" fontId="9" fillId="0" borderId="0" xfId="12" applyNumberFormat="1" applyFont="1" applyFill="1" applyBorder="1" applyAlignment="1">
      <alignment horizontal="center"/>
    </xf>
    <xf numFmtId="0" fontId="9" fillId="0" borderId="0" xfId="7" applyNumberFormat="1" applyFont="1" applyFill="1" applyBorder="1" applyAlignment="1">
      <alignment horizontal="center"/>
    </xf>
    <xf numFmtId="0" fontId="8" fillId="0" borderId="0" xfId="8" applyFont="1" applyAlignment="1">
      <alignment horizontal="center"/>
    </xf>
    <xf numFmtId="0" fontId="9" fillId="0" borderId="0" xfId="8" applyFont="1" applyAlignment="1">
      <alignment horizontal="center"/>
    </xf>
    <xf numFmtId="166" fontId="8" fillId="0" borderId="0" xfId="1" applyNumberFormat="1" applyFont="1"/>
    <xf numFmtId="166" fontId="8" fillId="0" borderId="0" xfId="1" applyNumberFormat="1" applyFont="1" applyFill="1"/>
    <xf numFmtId="0" fontId="8" fillId="0" borderId="0" xfId="8" applyFont="1" applyFill="1"/>
    <xf numFmtId="0" fontId="9" fillId="0" borderId="0" xfId="7" applyFont="1" applyFill="1" applyBorder="1"/>
    <xf numFmtId="0" fontId="9" fillId="0" borderId="0" xfId="5" applyFont="1" applyFill="1" applyBorder="1" applyAlignment="1">
      <alignment horizontal="center"/>
    </xf>
    <xf numFmtId="0" fontId="9" fillId="0" borderId="0" xfId="7" applyFont="1" applyFill="1" applyBorder="1" applyAlignment="1">
      <alignment horizontal="left"/>
    </xf>
    <xf numFmtId="41" fontId="8" fillId="0" borderId="0" xfId="8" applyNumberFormat="1" applyFont="1" applyFill="1"/>
    <xf numFmtId="167" fontId="9" fillId="0" borderId="0" xfId="12" applyNumberFormat="1" applyFont="1" applyFill="1" applyBorder="1" applyAlignment="1">
      <alignment horizontal="left"/>
    </xf>
    <xf numFmtId="0" fontId="9" fillId="0" borderId="0" xfId="7" applyFont="1" applyFill="1" applyBorder="1" applyAlignment="1">
      <alignment horizontal="center"/>
    </xf>
    <xf numFmtId="37" fontId="9" fillId="0" borderId="0" xfId="7" applyNumberFormat="1" applyFont="1" applyFill="1" applyBorder="1" applyAlignment="1">
      <alignment horizontal="right"/>
    </xf>
    <xf numFmtId="0" fontId="12" fillId="2" borderId="0" xfId="19" applyFont="1" applyFill="1" applyAlignment="1">
      <alignment horizontal="center"/>
    </xf>
  </cellXfs>
  <cellStyles count="20">
    <cellStyle name="Comma" xfId="1" builtinId="3"/>
    <cellStyle name="Comma [0] 3" xfId="13" xr:uid="{00000000-0005-0000-0000-000002000000}"/>
    <cellStyle name="Comma 10 6" xfId="9" xr:uid="{00000000-0005-0000-0000-000003000000}"/>
    <cellStyle name="Comma 2" xfId="17" xr:uid="{610367FC-2B81-4FE2-AE68-8AE051ED9143}"/>
    <cellStyle name="Comma 2 2" xfId="11" xr:uid="{00000000-0005-0000-0000-000004000000}"/>
    <cellStyle name="Normal" xfId="0" builtinId="0"/>
    <cellStyle name="Normal 15" xfId="8" xr:uid="{00000000-0005-0000-0000-000006000000}"/>
    <cellStyle name="Normal 2" xfId="2" xr:uid="{00000000-0005-0000-0000-000007000000}"/>
    <cellStyle name="Normal 2 3" xfId="10" xr:uid="{00000000-0005-0000-0000-000008000000}"/>
    <cellStyle name="Normal 3" xfId="6" xr:uid="{00000000-0005-0000-0000-000009000000}"/>
    <cellStyle name="Normal 3 2" xfId="14" xr:uid="{00000000-0005-0000-0000-00000A000000}"/>
    <cellStyle name="Normal 4" xfId="18" xr:uid="{5E17AA39-458A-41EF-B375-4F4921FBE122}"/>
    <cellStyle name="Normal 5" xfId="3" xr:uid="{00000000-0005-0000-0000-00000B000000}"/>
    <cellStyle name="Normal 7" xfId="19" xr:uid="{E288605F-6286-44EC-A647-0C592087328E}"/>
    <cellStyle name="Normal_Adjustment Template" xfId="5" xr:uid="{00000000-0005-0000-0000-00000C000000}"/>
    <cellStyle name="Normal_Copy of File50007" xfId="7" xr:uid="{00000000-0005-0000-0000-00000D000000}"/>
    <cellStyle name="Percent" xfId="4" builtinId="5"/>
    <cellStyle name="Percent 10 3" xfId="12" xr:uid="{00000000-0005-0000-0000-00000F000000}"/>
    <cellStyle name="Percent 2" xfId="15" xr:uid="{00000000-0005-0000-0000-000010000000}"/>
    <cellStyle name="Percent 2 2 2 4" xfId="16" xr:uid="{00000000-0005-0000-0000-000011000000}"/>
  </cellStyles>
  <dxfs count="1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44825</xdr:colOff>
      <xdr:row>53</xdr:row>
      <xdr:rowOff>33617</xdr:rowOff>
    </xdr:from>
    <xdr:to>
      <xdr:col>9</xdr:col>
      <xdr:colOff>481853</xdr:colOff>
      <xdr:row>63</xdr:row>
      <xdr:rowOff>56029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A4B976-CBF3-4A04-A881-4D4E971DFCC5}"/>
            </a:ext>
          </a:extLst>
        </xdr:cNvPr>
        <xdr:cNvSpPr txBox="1"/>
      </xdr:nvSpPr>
      <xdr:spPr>
        <a:xfrm>
          <a:off x="44825" y="8110817"/>
          <a:ext cx="8571378" cy="1546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adds in pro-rated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 forma capital additions associated with Jim Bridger Units 3 and 4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Colstrip Unit 4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through calendar year 2024, as well as the corresponding depreciation expenses and depreciation reserves.</a:t>
          </a:r>
        </a:p>
        <a:p>
          <a:pPr eaLnBrk="1" fontAlgn="auto" latinLnBrk="0" hangingPunct="1"/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0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has been modified in rebuttal to reflect: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0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- Actual placed in-service asset balances for Jul-Dec 2022 for Colstrip Unit 4 and Jim Bridger Units 	  3 and 4.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0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- Removed Colstrip 4 projects identified in WUTC 36, WUTC 37 and WUTC 85.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0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- Removed canceled projects for Jim Bridger Units 3 &amp; 4.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5\Wyoming%20GRC\SEPT%202006\Models\JAM%20-%20WY%20Sep%202006%20GR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TEMP\RAM%20Mar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Approved\Pacificorp%202013%20Depr%20Schedules%20-%20Final%20Settlement%20August%2021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Joanne\SAP\RC_CCvlook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17149\Local%20Settings\Temporary%20Internet%20Files\OLK7\WA%20SB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Depreciation%20Entries%20Require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ACCTNG\FUEL\Mike\Closing\Deer%20Creek\FY%202005\Deer%20Creek%20Royalties%20Cal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ocuments%20and%20Settings\p21566\Local%20Settings\Temporary%20Internet%20Files\Content.Outlook\DYKGKKSU\Reg%20Assets%20Jun0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WINDOWS\TEMP\RECOV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~1\p23042\LOCALS~1\Temp\xSAPtemp238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ial%20Analysis\Projects\Mark\Wind\2018\2018%2003%20Filing\Linked%20Repower%20Case%202018.01.30%20Steward\Repower%20Case%20LJ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OREGON</v>
          </cell>
          <cell r="AL15">
            <v>2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2.2940681663414002E-2</v>
          </cell>
          <cell r="G4">
            <v>0.33475636880285425</v>
          </cell>
          <cell r="H4">
            <v>9.1691028651668255E-2</v>
          </cell>
          <cell r="I4">
            <v>0.13383388602381463</v>
          </cell>
          <cell r="J4">
            <v>0.1130833583173852</v>
          </cell>
          <cell r="K4">
            <v>0.3714362910447892</v>
          </cell>
          <cell r="L4">
            <v>4.3566100607818306E-2</v>
          </cell>
          <cell r="M4">
            <v>2.075052770642943E-2</v>
          </cell>
          <cell r="N4">
            <v>1.7756432056413294E-3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0.12947098714244668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2.2940681663414002E-2</v>
          </cell>
          <cell r="G5">
            <v>0.33475636880285425</v>
          </cell>
          <cell r="H5">
            <v>9.1691028651668255E-2</v>
          </cell>
          <cell r="I5">
            <v>0.13383388602381463</v>
          </cell>
          <cell r="J5">
            <v>0.1130833583173852</v>
          </cell>
          <cell r="K5">
            <v>0.3714362910447892</v>
          </cell>
          <cell r="L5">
            <v>4.3566100607818306E-2</v>
          </cell>
          <cell r="M5">
            <v>2.075052770642943E-2</v>
          </cell>
          <cell r="N5">
            <v>1.7756432056413294E-3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0.12947098714244668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2.2940681663414002E-2</v>
          </cell>
          <cell r="G6">
            <v>0.33475636880285425</v>
          </cell>
          <cell r="H6">
            <v>9.1691028651668255E-2</v>
          </cell>
          <cell r="I6">
            <v>0.13383388602381463</v>
          </cell>
          <cell r="J6">
            <v>0.1130833583173852</v>
          </cell>
          <cell r="K6">
            <v>0.3714362910447892</v>
          </cell>
          <cell r="L6">
            <v>4.3566100607818306E-2</v>
          </cell>
          <cell r="M6">
            <v>2.075052770642943E-2</v>
          </cell>
          <cell r="N6">
            <v>1.7756432056413294E-3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0.12947098714244668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4.0785505070294242E-2</v>
          </cell>
          <cell r="G7">
            <v>0.59515265402493922</v>
          </cell>
          <cell r="H7">
            <v>0.16301455069389503</v>
          </cell>
          <cell r="I7">
            <v>0.20104729021087153</v>
          </cell>
          <cell r="J7">
            <v>0.20104729021087153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0.1983463022900146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4.74266813229181E-2</v>
          </cell>
          <cell r="J8">
            <v>0</v>
          </cell>
          <cell r="K8">
            <v>0.84894181277566561</v>
          </cell>
          <cell r="L8">
            <v>9.9573157812704136E-2</v>
          </cell>
          <cell r="M8">
            <v>4.74266813229181E-2</v>
          </cell>
          <cell r="N8">
            <v>4.0583480887121338E-3</v>
          </cell>
          <cell r="O8">
            <v>0</v>
          </cell>
          <cell r="P8">
            <v>0</v>
          </cell>
          <cell r="S8" t="str">
            <v>DGU</v>
          </cell>
          <cell r="V8">
            <v>0.99999999999999989</v>
          </cell>
          <cell r="W8">
            <v>0</v>
          </cell>
          <cell r="X8">
            <v>0</v>
          </cell>
          <cell r="Y8">
            <v>0</v>
          </cell>
          <cell r="Z8">
            <v>3.5893606401678886E-2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0.99999999999999989</v>
          </cell>
          <cell r="F9">
            <v>2.348981895441693E-2</v>
          </cell>
          <cell r="G9">
            <v>0.33778159708348965</v>
          </cell>
          <cell r="H9">
            <v>9.3411955005935826E-2</v>
          </cell>
          <cell r="I9">
            <v>0.12861320202880014</v>
          </cell>
          <cell r="J9">
            <v>0.10905527095120804</v>
          </cell>
          <cell r="K9">
            <v>0.3722701578001314</v>
          </cell>
          <cell r="L9">
            <v>4.2627549690939119E-2</v>
          </cell>
          <cell r="M9">
            <v>1.955793107759209E-2</v>
          </cell>
          <cell r="N9">
            <v>1.8057194362869078E-3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0.12402268189645978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2.1293269790405221E-2</v>
          </cell>
          <cell r="G10">
            <v>0.32568068396094801</v>
          </cell>
          <cell r="H10">
            <v>8.65282495888655E-2</v>
          </cell>
          <cell r="I10">
            <v>0.14949593800885808</v>
          </cell>
          <cell r="J10">
            <v>0.12516762041591664</v>
          </cell>
          <cell r="K10">
            <v>0.36893469077876273</v>
          </cell>
          <cell r="L10">
            <v>4.6381753358455874E-2</v>
          </cell>
          <cell r="M10">
            <v>2.4328317592941448E-2</v>
          </cell>
          <cell r="N10">
            <v>1.6854145137045939E-3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0.14581590288040736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2.1293269790405221E-2</v>
          </cell>
          <cell r="G11">
            <v>0.32568068396094801</v>
          </cell>
          <cell r="H11">
            <v>8.65282495888655E-2</v>
          </cell>
          <cell r="I11">
            <v>0.14949593800885808</v>
          </cell>
          <cell r="J11">
            <v>0.12516762041591664</v>
          </cell>
          <cell r="K11">
            <v>0.36893469077876273</v>
          </cell>
          <cell r="L11">
            <v>4.6381753358455874E-2</v>
          </cell>
          <cell r="M11">
            <v>2.4328317592941448E-2</v>
          </cell>
          <cell r="N11">
            <v>1.6854145137045939E-3</v>
          </cell>
          <cell r="O11">
            <v>0</v>
          </cell>
          <cell r="P11">
            <v>0</v>
          </cell>
          <cell r="S11" t="str">
            <v>SE-P</v>
          </cell>
          <cell r="V11">
            <v>0.99999999999999978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0.14581590288040736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2.1293269790405221E-2</v>
          </cell>
          <cell r="G12">
            <v>0.32568068396094801</v>
          </cell>
          <cell r="H12">
            <v>8.65282495888655E-2</v>
          </cell>
          <cell r="I12">
            <v>0.14949593800885808</v>
          </cell>
          <cell r="J12">
            <v>0.12516762041591664</v>
          </cell>
          <cell r="K12">
            <v>0.36893469077876273</v>
          </cell>
          <cell r="L12">
            <v>4.6381753358455874E-2</v>
          </cell>
          <cell r="M12">
            <v>2.4328317592941448E-2</v>
          </cell>
          <cell r="N12">
            <v>1.6854145137045939E-3</v>
          </cell>
          <cell r="O12">
            <v>0</v>
          </cell>
          <cell r="P12">
            <v>0</v>
          </cell>
          <cell r="S12" t="str">
            <v>SE-U</v>
          </cell>
          <cell r="V12">
            <v>0.99999999999999978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0.14581590288040736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1.0000000000000002</v>
          </cell>
          <cell r="F13">
            <v>3.8114229344343345E-2</v>
          </cell>
          <cell r="G13">
            <v>0.58295735712246155</v>
          </cell>
          <cell r="H13">
            <v>0.15488262639121153</v>
          </cell>
          <cell r="I13">
            <v>0.22404578714198367</v>
          </cell>
          <cell r="J13">
            <v>0.22404578714198367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0.99999999999999989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0.2243111590903096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5.5124981028939236E-2</v>
          </cell>
          <cell r="J14">
            <v>0</v>
          </cell>
          <cell r="K14">
            <v>0.83596071748083112</v>
          </cell>
          <cell r="L14">
            <v>0.10509535911006192</v>
          </cell>
          <cell r="M14">
            <v>5.5124981028939236E-2</v>
          </cell>
          <cell r="N14">
            <v>3.8189423801677424E-3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4.0454086731165573E-2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</v>
          </cell>
          <cell r="F15">
            <v>2.8834295669603726E-2</v>
          </cell>
          <cell r="G15">
            <v>0.32307147045647827</v>
          </cell>
          <cell r="H15">
            <v>8.3797901375809114E-2</v>
          </cell>
          <cell r="I15">
            <v>0.12254573738927924</v>
          </cell>
          <cell r="J15">
            <v>0.10144960647871233</v>
          </cell>
          <cell r="K15">
            <v>0.39125388583585713</v>
          </cell>
          <cell r="L15">
            <v>4.9238339420471261E-2</v>
          </cell>
          <cell r="M15">
            <v>2.1096130910566897E-2</v>
          </cell>
          <cell r="N15">
            <v>1.2583698525015072E-3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0.99999999999999967</v>
          </cell>
          <cell r="W15">
            <v>3.0753840533129823E-2</v>
          </cell>
          <cell r="X15">
            <v>0.32309255860229802</v>
          </cell>
          <cell r="Y15">
            <v>8.7578682685102299E-2</v>
          </cell>
          <cell r="Z15">
            <v>0.11921353724026731</v>
          </cell>
          <cell r="AA15">
            <v>0.10195322355099581</v>
          </cell>
          <cell r="AB15">
            <v>0.38816721801297854</v>
          </cell>
          <cell r="AC15">
            <v>4.9890998416174517E-2</v>
          </cell>
          <cell r="AD15">
            <v>1.7260313689271493E-2</v>
          </cell>
          <cell r="AE15">
            <v>1.3031645100492425E-3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</v>
          </cell>
          <cell r="F16">
            <v>2.8834295669603726E-2</v>
          </cell>
          <cell r="G16">
            <v>0.32307147045647827</v>
          </cell>
          <cell r="H16">
            <v>8.3797901375809114E-2</v>
          </cell>
          <cell r="I16">
            <v>0.12254573738927924</v>
          </cell>
          <cell r="J16">
            <v>0.10144960647871233</v>
          </cell>
          <cell r="K16">
            <v>0.39125388583585713</v>
          </cell>
          <cell r="L16">
            <v>4.9238339420471261E-2</v>
          </cell>
          <cell r="M16">
            <v>2.1096130910566897E-2</v>
          </cell>
          <cell r="N16">
            <v>1.2583698525015072E-3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0.99999999999999967</v>
          </cell>
          <cell r="W16">
            <v>3.0753840533129823E-2</v>
          </cell>
          <cell r="X16">
            <v>0.32309255860229802</v>
          </cell>
          <cell r="Y16">
            <v>8.7578682685102299E-2</v>
          </cell>
          <cell r="Z16">
            <v>0.11921353724026731</v>
          </cell>
          <cell r="AA16">
            <v>0.10195322355099581</v>
          </cell>
          <cell r="AB16">
            <v>0.38816721801297854</v>
          </cell>
          <cell r="AC16">
            <v>4.9890998416174517E-2</v>
          </cell>
          <cell r="AD16">
            <v>1.7260313689271493E-2</v>
          </cell>
          <cell r="AE16">
            <v>1.3031645100492425E-3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</v>
          </cell>
          <cell r="F17">
            <v>2.8834295669603726E-2</v>
          </cell>
          <cell r="G17">
            <v>0.32307147045647827</v>
          </cell>
          <cell r="H17">
            <v>8.3797901375809114E-2</v>
          </cell>
          <cell r="I17">
            <v>0.12254573738927924</v>
          </cell>
          <cell r="J17">
            <v>0.10144960647871233</v>
          </cell>
          <cell r="K17">
            <v>0.39125388583585713</v>
          </cell>
          <cell r="L17">
            <v>4.9238339420471261E-2</v>
          </cell>
          <cell r="M17">
            <v>2.1096130910566897E-2</v>
          </cell>
          <cell r="N17">
            <v>1.2583698525015072E-3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0.99999999999999967</v>
          </cell>
          <cell r="W17">
            <v>3.0753840533129823E-2</v>
          </cell>
          <cell r="X17">
            <v>0.32309255860229802</v>
          </cell>
          <cell r="Y17">
            <v>8.7578682685102299E-2</v>
          </cell>
          <cell r="Z17">
            <v>0.11921353724026731</v>
          </cell>
          <cell r="AA17">
            <v>0.10195322355099581</v>
          </cell>
          <cell r="AB17">
            <v>0.38816721801297854</v>
          </cell>
          <cell r="AC17">
            <v>4.9890998416174517E-2</v>
          </cell>
          <cell r="AD17">
            <v>1.7260313689271493E-2</v>
          </cell>
          <cell r="AE17">
            <v>1.3031645100492425E-3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2.8834295669603719E-2</v>
          </cell>
          <cell r="G20">
            <v>0.32307147045647816</v>
          </cell>
          <cell r="H20">
            <v>8.3797901375809086E-2</v>
          </cell>
          <cell r="I20">
            <v>0.12254573738927924</v>
          </cell>
          <cell r="J20">
            <v>0.10144960647871235</v>
          </cell>
          <cell r="K20">
            <v>0.39125388583585702</v>
          </cell>
          <cell r="L20">
            <v>4.9238339420471254E-2</v>
          </cell>
          <cell r="M20">
            <v>2.1096130910566894E-2</v>
          </cell>
          <cell r="N20">
            <v>1.258369852501507E-3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0.99999999999999989</v>
          </cell>
          <cell r="W20">
            <v>3.0753840533129826E-2</v>
          </cell>
          <cell r="X20">
            <v>0.32309255860229807</v>
          </cell>
          <cell r="Y20">
            <v>8.7578682685102299E-2</v>
          </cell>
          <cell r="Z20">
            <v>0.11921353724026731</v>
          </cell>
          <cell r="AA20">
            <v>0.10195322355099581</v>
          </cell>
          <cell r="AB20">
            <v>0.38816721801297865</v>
          </cell>
          <cell r="AC20">
            <v>4.9890998416174524E-2</v>
          </cell>
          <cell r="AD20">
            <v>1.7260313689271493E-2</v>
          </cell>
          <cell r="AE20">
            <v>1.3031645100492427E-3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0.99999927860852367</v>
          </cell>
          <cell r="F23">
            <v>2.9526556177757585E-2</v>
          </cell>
          <cell r="G23">
            <v>0.32806972922701166</v>
          </cell>
          <cell r="H23">
            <v>8.4135168092409715E-2</v>
          </cell>
          <cell r="I23">
            <v>0.12158650419618411</v>
          </cell>
          <cell r="J23">
            <v>0.10107360984219881</v>
          </cell>
          <cell r="K23">
            <v>0.38832220355750946</v>
          </cell>
          <cell r="L23">
            <v>4.7160470993733147E-2</v>
          </cell>
          <cell r="M23">
            <v>2.05128943539853E-2</v>
          </cell>
          <cell r="N23">
            <v>1.1986463639178265E-3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3.1270461003046167E-2</v>
          </cell>
          <cell r="X23">
            <v>0.326738686277952</v>
          </cell>
          <cell r="Y23">
            <v>8.7268934320604633E-2</v>
          </cell>
          <cell r="Z23">
            <v>0.1178129302314942</v>
          </cell>
          <cell r="AA23">
            <v>0.10087635837302644</v>
          </cell>
          <cell r="AB23">
            <v>0.38743430957171959</v>
          </cell>
          <cell r="AC23">
            <v>4.8231092121678518E-2</v>
          </cell>
          <cell r="AD23">
            <v>1.693657185846776E-2</v>
          </cell>
          <cell r="AE23">
            <v>1.2435864735048116E-3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0.99999589884087325</v>
          </cell>
          <cell r="F32">
            <v>8.1685532317483447E-2</v>
          </cell>
          <cell r="G32">
            <v>0.62114375093974794</v>
          </cell>
          <cell r="H32">
            <v>0.13924737123576664</v>
          </cell>
          <cell r="I32">
            <v>0.15791924434787524</v>
          </cell>
          <cell r="J32">
            <v>0.15791924434787524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0.1573219670266624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3.6357343692647003E-2</v>
          </cell>
          <cell r="J33">
            <v>0</v>
          </cell>
          <cell r="K33">
            <v>0.85960544568760167</v>
          </cell>
          <cell r="L33">
            <v>0.1040372106197512</v>
          </cell>
          <cell r="M33">
            <v>3.6357343692647003E-2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3.610429053210832E-2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0.99999768285553281</v>
          </cell>
          <cell r="F34">
            <v>4.6152117836446432E-2</v>
          </cell>
          <cell r="G34">
            <v>0.35094463821726063</v>
          </cell>
          <cell r="H34">
            <v>7.8674410306964523E-2</v>
          </cell>
          <cell r="I34">
            <v>0.10503950813832924</v>
          </cell>
          <cell r="J34">
            <v>8.9223971087787998E-2</v>
          </cell>
          <cell r="K34">
            <v>0.37393055691988819</v>
          </cell>
          <cell r="L34">
            <v>4.5256451436643544E-2</v>
          </cell>
          <cell r="M34">
            <v>1.5815537050541239E-2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0.10468324128436825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2.1293269790405221E-2</v>
          </cell>
          <cell r="G38">
            <v>0.32568068396094801</v>
          </cell>
          <cell r="H38">
            <v>8.65282495888655E-2</v>
          </cell>
          <cell r="I38">
            <v>0.14949593800885808</v>
          </cell>
          <cell r="J38">
            <v>0.12516762041591664</v>
          </cell>
          <cell r="K38">
            <v>0.36893469077876279</v>
          </cell>
          <cell r="L38">
            <v>4.6381753358455881E-2</v>
          </cell>
          <cell r="M38">
            <v>2.4328317592941448E-2</v>
          </cell>
          <cell r="N38">
            <v>1.6854145137045939E-3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0.14581590288040736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2.8364784752014781E-2</v>
          </cell>
          <cell r="G47">
            <v>0.33496679334315721</v>
          </cell>
          <cell r="H47">
            <v>8.015859733339864E-2</v>
          </cell>
          <cell r="I47">
            <v>8.1761442724129621E-2</v>
          </cell>
          <cell r="J47">
            <v>7.2908375207328999E-2</v>
          </cell>
          <cell r="K47">
            <v>0.43741895630001237</v>
          </cell>
          <cell r="L47">
            <v>3.732942554728734E-2</v>
          </cell>
          <cell r="M47">
            <v>8.8530675168006223E-3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8.2286495009332716E-2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0.68635987253155351</v>
          </cell>
          <cell r="H48">
            <v>0.16424805605042977</v>
          </cell>
          <cell r="I48">
            <v>0.14939207141801678</v>
          </cell>
          <cell r="J48">
            <v>0.14939207141801678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0.14162720963798953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0.99999999999999989</v>
          </cell>
          <cell r="F49">
            <v>0</v>
          </cell>
          <cell r="G49">
            <v>0</v>
          </cell>
          <cell r="H49">
            <v>0</v>
          </cell>
          <cell r="I49">
            <v>1.8306536360554217E-2</v>
          </cell>
          <cell r="J49">
            <v>0</v>
          </cell>
          <cell r="K49">
            <v>0.90450298872177803</v>
          </cell>
          <cell r="L49">
            <v>7.7190474917667715E-2</v>
          </cell>
          <cell r="M49">
            <v>1.8306536360554217E-2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1.8453773183590979E-2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1.0004507163465857</v>
          </cell>
          <cell r="F53">
            <v>1.1129308740645356E-3</v>
          </cell>
          <cell r="G53">
            <v>0.44015092031798225</v>
          </cell>
          <cell r="H53">
            <v>0.11352747017886516</v>
          </cell>
          <cell r="I53">
            <v>0.14645028475407687</v>
          </cell>
          <cell r="J53">
            <v>0.13404870039024339</v>
          </cell>
          <cell r="K53">
            <v>0.23049330421965644</v>
          </cell>
          <cell r="L53">
            <v>6.7410656935615959E-2</v>
          </cell>
          <cell r="M53">
            <v>1.2401584363833497E-2</v>
          </cell>
          <cell r="N53">
            <v>5.971898532912575E-3</v>
          </cell>
          <cell r="O53">
            <v>-1.6770774201727403E-4</v>
          </cell>
          <cell r="P53">
            <v>-4.4990417245705924E-3</v>
          </cell>
          <cell r="S53" t="str">
            <v>EXCTAX</v>
          </cell>
          <cell r="V53">
            <v>1.0000000000000009</v>
          </cell>
          <cell r="W53">
            <v>6.0243066596050391E-3</v>
          </cell>
          <cell r="X53">
            <v>0.37608180242414352</v>
          </cell>
          <cell r="Y53">
            <v>7.534275526718387E-2</v>
          </cell>
          <cell r="Z53">
            <v>0.11985627274733526</v>
          </cell>
          <cell r="AA53">
            <v>9.9379617533168291E-2</v>
          </cell>
          <cell r="AB53">
            <v>0.34179576421023633</v>
          </cell>
          <cell r="AC53">
            <v>5.9353288520957809E-2</v>
          </cell>
          <cell r="AD53">
            <v>2.0476655214166976E-2</v>
          </cell>
          <cell r="AE53">
            <v>5.1052944376450519E-3</v>
          </cell>
          <cell r="AF53">
            <v>2.1710900150793511E-2</v>
          </cell>
          <cell r="AG53">
            <v>-5.2703844178997143E-3</v>
          </cell>
        </row>
        <row r="54">
          <cell r="B54" t="str">
            <v>INT</v>
          </cell>
          <cell r="E54">
            <v>0.9999992826346098</v>
          </cell>
          <cell r="F54">
            <v>2.9361768467729522E-2</v>
          </cell>
          <cell r="G54">
            <v>0.32623877206819574</v>
          </cell>
          <cell r="H54">
            <v>8.366560971928598E-2</v>
          </cell>
          <cell r="I54">
            <v>0.12090792991626521</v>
          </cell>
          <cell r="J54">
            <v>0.1005095180256695</v>
          </cell>
          <cell r="K54">
            <v>0.38615497733945503</v>
          </cell>
          <cell r="L54">
            <v>4.6897268405117126E-2</v>
          </cell>
          <cell r="M54">
            <v>2.039841189059571E-2</v>
          </cell>
          <cell r="N54">
            <v>1.1919567185608012E-3</v>
          </cell>
          <cell r="O54">
            <v>0</v>
          </cell>
          <cell r="P54">
            <v>5.581E-3</v>
          </cell>
          <cell r="S54" t="str">
            <v>INT</v>
          </cell>
          <cell r="V54">
            <v>1</v>
          </cell>
          <cell r="W54">
            <v>3.1095940560188169E-2</v>
          </cell>
          <cell r="X54">
            <v>0.32491515766983475</v>
          </cell>
          <cell r="Y54">
            <v>8.678188639816134E-2</v>
          </cell>
          <cell r="Z54">
            <v>0.11715541626787224</v>
          </cell>
          <cell r="AA54">
            <v>0.10031336741694659</v>
          </cell>
          <cell r="AB54">
            <v>0.38527203868999987</v>
          </cell>
          <cell r="AC54">
            <v>4.7961914396547435E-2</v>
          </cell>
          <cell r="AD54">
            <v>1.6842048850925651E-2</v>
          </cell>
          <cell r="AE54">
            <v>1.2366460173961814E-3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7.7795659599528791E-2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0.12603775527124295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1.0000000000000002</v>
          </cell>
          <cell r="F58">
            <v>2.2753387622369101E-2</v>
          </cell>
          <cell r="G58">
            <v>0.41312322075798702</v>
          </cell>
          <cell r="H58">
            <v>0.10084432583905176</v>
          </cell>
          <cell r="I58">
            <v>3.7659026300521453E-2</v>
          </cell>
          <cell r="J58">
            <v>2.7733081151266704E-2</v>
          </cell>
          <cell r="K58">
            <v>0.3954170549723392</v>
          </cell>
          <cell r="L58">
            <v>3.0202984507731526E-2</v>
          </cell>
          <cell r="M58">
            <v>9.925945149254746E-3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1.0000000000000002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8.1049126519715062E-2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0.99999999999999989</v>
          </cell>
          <cell r="W62">
            <v>0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2.1375633456991904E-2</v>
          </cell>
          <cell r="G69">
            <v>0.31191878000448747</v>
          </cell>
          <cell r="H69">
            <v>8.5435727172761114E-2</v>
          </cell>
          <cell r="I69">
            <v>0.12793905505395925</v>
          </cell>
          <cell r="J69">
            <v>0.10536863956109546</v>
          </cell>
          <cell r="K69">
            <v>0.40401244424312199</v>
          </cell>
          <cell r="L69">
            <v>4.7386987262868219E-2</v>
          </cell>
          <cell r="M69">
            <v>2.2570415492863802E-2</v>
          </cell>
          <cell r="N69">
            <v>1.931372805810032E-3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0.99999999999999956</v>
          </cell>
          <cell r="W69">
            <v>2.397709753737276E-2</v>
          </cell>
          <cell r="X69">
            <v>0.30763781363012893</v>
          </cell>
          <cell r="Y69">
            <v>8.9703262623200233E-2</v>
          </cell>
          <cell r="Z69">
            <v>0.12127245933352301</v>
          </cell>
          <cell r="AA69">
            <v>0.10424314401303929</v>
          </cell>
          <cell r="AB69">
            <v>0.40617996168125775</v>
          </cell>
          <cell r="AC69">
            <v>4.9213497079067713E-2</v>
          </cell>
          <cell r="AD69">
            <v>1.702931532048373E-2</v>
          </cell>
          <cell r="AE69">
            <v>2.0159081154494701E-3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0.99999999999999978</v>
          </cell>
          <cell r="F70">
            <v>2.0513337075165707E-2</v>
          </cell>
          <cell r="G70">
            <v>0.29933592785357099</v>
          </cell>
          <cell r="H70">
            <v>8.1989236636329121E-2</v>
          </cell>
          <cell r="I70">
            <v>0.12469117336192892</v>
          </cell>
          <cell r="J70">
            <v>0.10111805223537756</v>
          </cell>
          <cell r="K70">
            <v>0.42196096424491553</v>
          </cell>
          <cell r="L70">
            <v>4.9492185508198755E-2</v>
          </cell>
          <cell r="M70">
            <v>2.3573121126551352E-2</v>
          </cell>
          <cell r="N70">
            <v>2.0171753198908625E-3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1.0000000000000004</v>
          </cell>
          <cell r="W70">
            <v>2.3274510258415294E-2</v>
          </cell>
          <cell r="X70">
            <v>0.29862327740255101</v>
          </cell>
          <cell r="Y70">
            <v>8.7074738837041116E-2</v>
          </cell>
          <cell r="Z70">
            <v>0.11877065126987418</v>
          </cell>
          <cell r="AA70">
            <v>0.10118856633582317</v>
          </cell>
          <cell r="AB70">
            <v>0.41936451644648992</v>
          </cell>
          <cell r="AC70">
            <v>5.0810961524979353E-2</v>
          </cell>
          <cell r="AD70">
            <v>1.7582084934051015E-2</v>
          </cell>
          <cell r="AE70">
            <v>2.0813442606492593E-3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2.2133905574851565E-2</v>
          </cell>
          <cell r="G71">
            <v>0.32298368315180631</v>
          </cell>
          <cell r="H71">
            <v>8.8466445767113669E-2</v>
          </cell>
          <cell r="I71">
            <v>0.13079512424441295</v>
          </cell>
          <cell r="J71">
            <v>0.10910645166555261</v>
          </cell>
          <cell r="K71">
            <v>0.38822916767946164</v>
          </cell>
          <cell r="L71">
            <v>4.5535752390908617E-2</v>
          </cell>
          <cell r="M71">
            <v>2.1688672578860334E-2</v>
          </cell>
          <cell r="N71">
            <v>1.8559211914451815E-3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0.99999999999999978</v>
          </cell>
          <cell r="W71">
            <v>2.4879973310497433E-2</v>
          </cell>
          <cell r="X71">
            <v>0.31922214857270265</v>
          </cell>
          <cell r="Y71">
            <v>9.3081106937612665E-2</v>
          </cell>
          <cell r="Z71">
            <v>0.12448746472477951</v>
          </cell>
          <cell r="AA71">
            <v>0.1081684985767857</v>
          </cell>
          <cell r="AB71">
            <v>0.38923684951072823</v>
          </cell>
          <cell r="AC71">
            <v>4.7160639035890788E-2</v>
          </cell>
          <cell r="AD71">
            <v>1.6318966147993802E-2</v>
          </cell>
          <cell r="AE71">
            <v>1.9318179077884034E-3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</v>
          </cell>
          <cell r="F72">
            <v>2.8210680710936843E-2</v>
          </cell>
          <cell r="G72">
            <v>0.41165755991073449</v>
          </cell>
          <cell r="H72">
            <v>0.11275455417154466</v>
          </cell>
          <cell r="I72">
            <v>0.15368359638351409</v>
          </cell>
          <cell r="J72">
            <v>0.1390611910325189</v>
          </cell>
          <cell r="K72">
            <v>0.26174235598086865</v>
          </cell>
          <cell r="L72">
            <v>3.0699999135558039E-2</v>
          </cell>
          <cell r="M72">
            <v>1.4622405350995181E-2</v>
          </cell>
          <cell r="N72">
            <v>1.2512537068434728E-3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3.1845831686822618E-2</v>
          </cell>
          <cell r="X72">
            <v>0.4085974967610978</v>
          </cell>
          <cell r="Y72">
            <v>0.1191418185126295</v>
          </cell>
          <cell r="Z72">
            <v>0.14929184302491841</v>
          </cell>
          <cell r="AA72">
            <v>0.13845335589806379</v>
          </cell>
          <cell r="AB72">
            <v>0.25851751541491563</v>
          </cell>
          <cell r="AC72">
            <v>3.1322448643450268E-2</v>
          </cell>
          <cell r="AD72">
            <v>1.0838487126854607E-2</v>
          </cell>
          <cell r="AE72">
            <v>1.2830459561659095E-3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0.99999999999999989</v>
          </cell>
          <cell r="F73">
            <v>3.5529998795005277E-2</v>
          </cell>
          <cell r="G73">
            <v>0.51846294520333447</v>
          </cell>
          <cell r="H73">
            <v>0.14200895096775207</v>
          </cell>
          <cell r="I73">
            <v>0.18125216758990934</v>
          </cell>
          <cell r="J73">
            <v>0.17514089789056053</v>
          </cell>
          <cell r="K73">
            <v>0.10939227102148295</v>
          </cell>
          <cell r="L73">
            <v>1.2830719022188856E-2</v>
          </cell>
          <cell r="M73">
            <v>6.1112696993487915E-3</v>
          </cell>
          <cell r="N73">
            <v>5.229474003269882E-4</v>
          </cell>
          <cell r="O73">
            <v>0</v>
          </cell>
          <cell r="P73">
            <v>0</v>
          </cell>
          <cell r="S73" t="str">
            <v>SNPPN</v>
          </cell>
          <cell r="V73">
            <v>0.99999999999999978</v>
          </cell>
          <cell r="W73">
            <v>3.9925330391006424E-2</v>
          </cell>
          <cell r="X73">
            <v>0.51226139155521766</v>
          </cell>
          <cell r="Y73">
            <v>0.1493688880315959</v>
          </cell>
          <cell r="Z73">
            <v>0.1780617277264476</v>
          </cell>
          <cell r="AA73">
            <v>0.17357989052806314</v>
          </cell>
          <cell r="AB73">
            <v>0.10689992094466227</v>
          </cell>
          <cell r="AC73">
            <v>1.2952187314673871E-2</v>
          </cell>
          <cell r="AD73">
            <v>4.4818371983844614E-3</v>
          </cell>
          <cell r="AE73">
            <v>5.305540363962155E-4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2.2980783707202315E-2</v>
          </cell>
          <cell r="G74">
            <v>0.33534154821282619</v>
          </cell>
          <cell r="H74">
            <v>9.1851311493300156E-2</v>
          </cell>
          <cell r="I74">
            <v>0.13398493234220138</v>
          </cell>
          <cell r="J74">
            <v>0.11328103656659808</v>
          </cell>
          <cell r="K74">
            <v>0.37060157533657406</v>
          </cell>
          <cell r="L74">
            <v>4.3468196042756195E-2</v>
          </cell>
          <cell r="M74">
            <v>2.0703895775603318E-2</v>
          </cell>
          <cell r="N74">
            <v>1.7716528651396915E-3</v>
          </cell>
          <cell r="O74">
            <v>0</v>
          </cell>
          <cell r="P74">
            <v>0</v>
          </cell>
          <cell r="S74" t="str">
            <v>SNPPO</v>
          </cell>
          <cell r="V74">
            <v>1</v>
          </cell>
          <cell r="W74">
            <v>2.6312894278088538E-2</v>
          </cell>
          <cell r="X74">
            <v>0.33760722094801393</v>
          </cell>
          <cell r="Y74">
            <v>9.8441959545972166E-2</v>
          </cell>
          <cell r="Z74">
            <v>0.12958988166095059</v>
          </cell>
          <cell r="AA74">
            <v>0.1143982845861673</v>
          </cell>
          <cell r="AB74">
            <v>0.36234705868006112</v>
          </cell>
          <cell r="AC74">
            <v>4.3902623458203935E-2</v>
          </cell>
          <cell r="AD74">
            <v>1.5191597074783281E-2</v>
          </cell>
          <cell r="AE74">
            <v>1.7983614287097559E-3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1.0000000000000002</v>
          </cell>
          <cell r="F75">
            <v>2.3116699830205856E-2</v>
          </cell>
          <cell r="G75">
            <v>0.33138079919075047</v>
          </cell>
          <cell r="H75">
            <v>9.0778664702239678E-2</v>
          </cell>
          <cell r="I75">
            <v>0.12909206916582311</v>
          </cell>
          <cell r="J75">
            <v>0.10309451808324767</v>
          </cell>
          <cell r="K75">
            <v>0.36673382175419456</v>
          </cell>
          <cell r="L75">
            <v>5.8195579333919563E-2</v>
          </cell>
          <cell r="M75">
            <v>2.5997551082575433E-2</v>
          </cell>
          <cell r="N75">
            <v>7.0236602286704154E-4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1.0000000000000002</v>
          </cell>
          <cell r="W75">
            <v>2.4866632114640526E-2</v>
          </cell>
          <cell r="X75">
            <v>0.33020453702562758</v>
          </cell>
          <cell r="Y75">
            <v>9.4346260590027972E-2</v>
          </cell>
          <cell r="Z75">
            <v>0.12900006486766591</v>
          </cell>
          <cell r="AA75">
            <v>0.10483923523490503</v>
          </cell>
          <cell r="AB75">
            <v>0.36215524255205189</v>
          </cell>
          <cell r="AC75">
            <v>5.8704056108235134E-2</v>
          </cell>
          <cell r="AD75">
            <v>2.416082963276088E-2</v>
          </cell>
          <cell r="AE75">
            <v>7.2320674175124962E-4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2.7719661638868992E-2</v>
          </cell>
          <cell r="G76">
            <v>0.32739113534561004</v>
          </cell>
          <cell r="H76">
            <v>8.2271029852004643E-2</v>
          </cell>
          <cell r="I76">
            <v>0.11744830676195411</v>
          </cell>
          <cell r="J76">
            <v>9.776756137015391E-2</v>
          </cell>
          <cell r="K76">
            <v>0.39593532660737035</v>
          </cell>
          <cell r="L76">
            <v>4.8222872125054037E-2</v>
          </cell>
          <cell r="M76">
            <v>1.9680745391800206E-2</v>
          </cell>
          <cell r="N76">
            <v>1.0116676691377541E-3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0.99999999999999967</v>
          </cell>
          <cell r="W76">
            <v>2.9623314412940978E-2</v>
          </cell>
          <cell r="X76">
            <v>0.32429772671795759</v>
          </cell>
          <cell r="Y76">
            <v>8.6042838907540428E-2</v>
          </cell>
          <cell r="Z76">
            <v>0.11551205617269265</v>
          </cell>
          <cell r="AA76">
            <v>9.8796237222030459E-2</v>
          </cell>
          <cell r="AB76">
            <v>0.39454769324471339</v>
          </cell>
          <cell r="AC76">
            <v>4.8936881089217114E-2</v>
          </cell>
          <cell r="AD76">
            <v>1.6715818950662195E-2</v>
          </cell>
          <cell r="AE76">
            <v>1.0394894549374657E-3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0.99999999999999989</v>
          </cell>
          <cell r="F77">
            <v>3.3422200991676511E-2</v>
          </cell>
          <cell r="G77">
            <v>0.4899785257876893</v>
          </cell>
          <cell r="H77">
            <v>0.13380031748963328</v>
          </cell>
          <cell r="I77">
            <v>0.17663482491783988</v>
          </cell>
          <cell r="J77">
            <v>0.16782005114051232</v>
          </cell>
          <cell r="K77">
            <v>0.14767663725178287</v>
          </cell>
          <cell r="L77">
            <v>1.7793418359737304E-2</v>
          </cell>
          <cell r="M77">
            <v>8.8147737773275649E-3</v>
          </cell>
          <cell r="N77">
            <v>6.9407520164091734E-4</v>
          </cell>
          <cell r="O77">
            <v>0</v>
          </cell>
          <cell r="P77">
            <v>0</v>
          </cell>
          <cell r="S77" t="str">
            <v>TROJP</v>
          </cell>
          <cell r="V77">
            <v>0.99999999999999967</v>
          </cell>
          <cell r="W77">
            <v>3.7830167224261704E-2</v>
          </cell>
          <cell r="X77">
            <v>0.484757810565634</v>
          </cell>
          <cell r="Y77">
            <v>0.1409669004941119</v>
          </cell>
          <cell r="Z77">
            <v>0.17337512192596885</v>
          </cell>
          <cell r="AA77">
            <v>0.16699725753458688</v>
          </cell>
          <cell r="AB77">
            <v>0.14467106946985592</v>
          </cell>
          <cell r="AC77">
            <v>1.7692820421386257E-2</v>
          </cell>
          <cell r="AD77">
            <v>6.3778643913819611E-3</v>
          </cell>
          <cell r="AE77">
            <v>7.0610989878129408E-4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3.427767534230456E-2</v>
          </cell>
          <cell r="G78">
            <v>0.50286330662555767</v>
          </cell>
          <cell r="H78">
            <v>0.13725768590665971</v>
          </cell>
          <cell r="I78">
            <v>0.18044370480921271</v>
          </cell>
          <cell r="J78">
            <v>0.17257910898701781</v>
          </cell>
          <cell r="K78">
            <v>0.12888298481366034</v>
          </cell>
          <cell r="L78">
            <v>1.5672509929444665E-2</v>
          </cell>
          <cell r="M78">
            <v>7.8645958221948854E-3</v>
          </cell>
          <cell r="N78">
            <v>6.0213257316040283E-4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3.879090747939918E-2</v>
          </cell>
          <cell r="X78">
            <v>0.49697478438980519</v>
          </cell>
          <cell r="Y78">
            <v>0.14446169336929196</v>
          </cell>
          <cell r="Z78">
            <v>0.17728611083486359</v>
          </cell>
          <cell r="AA78">
            <v>0.17162038469011628</v>
          </cell>
          <cell r="AB78">
            <v>0.12636901753237881</v>
          </cell>
          <cell r="AC78">
            <v>1.5504314047165549E-2</v>
          </cell>
          <cell r="AD78">
            <v>5.665726144747303E-3</v>
          </cell>
          <cell r="AE78">
            <v>6.1317234709564795E-4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1.0004507163465857</v>
          </cell>
          <cell r="F79">
            <v>1.1129308740645356E-3</v>
          </cell>
          <cell r="G79">
            <v>0.4401509203179822</v>
          </cell>
          <cell r="H79">
            <v>0.11352747017886516</v>
          </cell>
          <cell r="I79">
            <v>0.14645028475407687</v>
          </cell>
          <cell r="J79">
            <v>0.13404870039024339</v>
          </cell>
          <cell r="K79">
            <v>0.23049330421965644</v>
          </cell>
          <cell r="L79">
            <v>6.7410656935615973E-2</v>
          </cell>
          <cell r="M79">
            <v>1.2401584363833497E-2</v>
          </cell>
          <cell r="N79">
            <v>5.971898532912575E-3</v>
          </cell>
          <cell r="O79">
            <v>-1.6770774201727403E-4</v>
          </cell>
          <cell r="P79">
            <v>-4.4990417245705924E-3</v>
          </cell>
          <cell r="S79" t="str">
            <v>IBT</v>
          </cell>
          <cell r="V79">
            <v>1.0000000000000009</v>
          </cell>
          <cell r="W79">
            <v>6.1714019829210822E-3</v>
          </cell>
          <cell r="X79">
            <v>0.38526458103197858</v>
          </cell>
          <cell r="Y79">
            <v>7.7182397166534744E-2</v>
          </cell>
          <cell r="Z79">
            <v>0.12278279992920038</v>
          </cell>
          <cell r="AA79">
            <v>0.10180616681062897</v>
          </cell>
          <cell r="AB79">
            <v>0.35014138160413155</v>
          </cell>
          <cell r="AC79">
            <v>6.0802516068320586E-2</v>
          </cell>
          <cell r="AD79">
            <v>2.0976633118571411E-2</v>
          </cell>
          <cell r="AE79">
            <v>5.2299502658359476E-3</v>
          </cell>
          <cell r="AF79">
            <v>-2.1759568055078594E-3</v>
          </cell>
          <cell r="AG79">
            <v>-5.3990712434142741E-3</v>
          </cell>
        </row>
        <row r="80">
          <cell r="B80" t="str">
            <v>DITEXPRL</v>
          </cell>
          <cell r="E80">
            <v>0.99999999999999978</v>
          </cell>
          <cell r="F80">
            <v>4.6162864785511362E-2</v>
          </cell>
          <cell r="G80">
            <v>0.44533070007462833</v>
          </cell>
          <cell r="H80">
            <v>0.13201566492519501</v>
          </cell>
          <cell r="I80">
            <v>0.15833695202015646</v>
          </cell>
          <cell r="J80">
            <v>0.15012418965815863</v>
          </cell>
          <cell r="K80">
            <v>0.20790603746067479</v>
          </cell>
          <cell r="L80">
            <v>2.5404397031333414E-2</v>
          </cell>
          <cell r="M80">
            <v>8.2127623619978347E-3</v>
          </cell>
          <cell r="N80">
            <v>2.4027036047523129E-4</v>
          </cell>
          <cell r="O80">
            <v>0</v>
          </cell>
          <cell r="P80">
            <v>-1.5396886657974614E-2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0.14941471105592175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1.0000000000000002</v>
          </cell>
          <cell r="F81">
            <v>2.4370037297614718E-2</v>
          </cell>
          <cell r="G81">
            <v>0.28612338457830622</v>
          </cell>
          <cell r="H81">
            <v>7.3212184023971866E-2</v>
          </cell>
          <cell r="I81">
            <v>0.11258414942249328</v>
          </cell>
          <cell r="J81">
            <v>9.0459606336194043E-2</v>
          </cell>
          <cell r="K81">
            <v>0.43436879914477344</v>
          </cell>
          <cell r="L81">
            <v>5.9365465009201264E-2</v>
          </cell>
          <cell r="M81">
            <v>2.2124543086299242E-2</v>
          </cell>
          <cell r="N81">
            <v>2.2444145651074384E-3</v>
          </cell>
          <cell r="O81">
            <v>1.3952272580165734E-3</v>
          </cell>
          <cell r="P81">
            <v>6.3363387005151541E-3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0.10803121874567498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1.0000000000000002</v>
          </cell>
          <cell r="F82">
            <v>3.1588812239881151E-2</v>
          </cell>
          <cell r="G82">
            <v>0.34555243367056593</v>
          </cell>
          <cell r="H82">
            <v>9.2528792082187297E-2</v>
          </cell>
          <cell r="I82">
            <v>0.12141202757881991</v>
          </cell>
          <cell r="J82">
            <v>0.10605304633870273</v>
          </cell>
          <cell r="K82">
            <v>0.35748958885427873</v>
          </cell>
          <cell r="L82">
            <v>4.5447234964201361E-2</v>
          </cell>
          <cell r="M82">
            <v>1.5358981240117189E-2</v>
          </cell>
          <cell r="N82">
            <v>9.863357592840166E-4</v>
          </cell>
          <cell r="O82">
            <v>1.7964572383558257E-4</v>
          </cell>
          <cell r="P82">
            <v>4.8151291269460817E-3</v>
          </cell>
          <cell r="S82" t="str">
            <v>TAXDEPRL</v>
          </cell>
          <cell r="V82">
            <v>0.99999999999999989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0.12138832185197035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1.0000000000000002</v>
          </cell>
          <cell r="F83">
            <v>4.7399051858883774E-2</v>
          </cell>
          <cell r="G83">
            <v>0.49318713341513415</v>
          </cell>
          <cell r="H83">
            <v>0.14010851514817119</v>
          </cell>
          <cell r="I83">
            <v>0.16965080906750693</v>
          </cell>
          <cell r="J83">
            <v>0.16323300805184129</v>
          </cell>
          <cell r="K83">
            <v>0.13889580426384754</v>
          </cell>
          <cell r="L83">
            <v>2.1415564873547829E-2</v>
          </cell>
          <cell r="M83">
            <v>6.4178010156656293E-3</v>
          </cell>
          <cell r="N83">
            <v>2.4210816007668627E-4</v>
          </cell>
          <cell r="O83">
            <v>0</v>
          </cell>
          <cell r="P83">
            <v>-1.0898986787168033E-2</v>
          </cell>
          <cell r="S83" t="str">
            <v>DITEXPMA</v>
          </cell>
          <cell r="V83">
            <v>1.0000000000000004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0.14642758386886701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0.99999999999999978</v>
          </cell>
          <cell r="F84">
            <v>2.1042950071620672E-2</v>
          </cell>
          <cell r="G84">
            <v>0.23422551629679803</v>
          </cell>
          <cell r="H84">
            <v>6.0206273832913132E-2</v>
          </cell>
          <cell r="I84">
            <v>9.9050301492668927E-2</v>
          </cell>
          <cell r="J84">
            <v>7.3486214681285744E-2</v>
          </cell>
          <cell r="K84">
            <v>0.50792955193052503</v>
          </cell>
          <cell r="L84">
            <v>6.8426153885614877E-2</v>
          </cell>
          <cell r="M84">
            <v>2.5564086811383186E-2</v>
          </cell>
          <cell r="N84">
            <v>1.9128256095917325E-3</v>
          </cell>
          <cell r="O84">
            <v>8.6939124758085909E-4</v>
          </cell>
          <cell r="P84">
            <v>6.3370356326868096E-3</v>
          </cell>
          <cell r="S84" t="str">
            <v>DITBALMA</v>
          </cell>
          <cell r="V84">
            <v>1.0000000000000002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9.7142318442144576E-2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0.99999999999999989</v>
          </cell>
          <cell r="F85">
            <v>3.1731343730165743E-2</v>
          </cell>
          <cell r="G85">
            <v>0.34641010157337171</v>
          </cell>
          <cell r="H85">
            <v>9.2808072491215837E-2</v>
          </cell>
          <cell r="I85">
            <v>0.12163751779050906</v>
          </cell>
          <cell r="J85">
            <v>0.10632311523910022</v>
          </cell>
          <cell r="K85">
            <v>0.35614086106605097</v>
          </cell>
          <cell r="L85">
            <v>4.5298106279163863E-2</v>
          </cell>
          <cell r="M85">
            <v>1.5314402551408843E-2</v>
          </cell>
          <cell r="N85">
            <v>9.7937762378475499E-4</v>
          </cell>
          <cell r="O85">
            <v>1.7949031879201119E-4</v>
          </cell>
          <cell r="P85">
            <v>4.8151291269460817E-3</v>
          </cell>
          <cell r="S85" t="str">
            <v>TAXDEPRMA</v>
          </cell>
          <cell r="V85">
            <v>1.0000000000000002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0.1216137680366428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0.99999999999999978</v>
          </cell>
          <cell r="F86">
            <v>3.0938346247843303E-2</v>
          </cell>
          <cell r="G86">
            <v>0.33465971045561188</v>
          </cell>
          <cell r="H86">
            <v>8.2974042350589153E-2</v>
          </cell>
          <cell r="I86">
            <v>0.11737570353302852</v>
          </cell>
          <cell r="J86">
            <v>9.6860159508238938E-2</v>
          </cell>
          <cell r="K86">
            <v>0.38308205366200898</v>
          </cell>
          <cell r="L86">
            <v>4.985678711347237E-2</v>
          </cell>
          <cell r="M86">
            <v>2.0515544024789587E-2</v>
          </cell>
          <cell r="N86">
            <v>1.1133566374457058E-3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3.1572628293554991E-2</v>
          </cell>
          <cell r="X86">
            <v>0.3297945955875291</v>
          </cell>
          <cell r="Y86">
            <v>8.5527833192310526E-2</v>
          </cell>
          <cell r="Z86">
            <v>0.11447425678931063</v>
          </cell>
          <cell r="AA86">
            <v>9.7261426716021226E-2</v>
          </cell>
          <cell r="AB86">
            <v>0.38564401835901535</v>
          </cell>
          <cell r="AC86">
            <v>5.1824345208386927E-2</v>
          </cell>
          <cell r="AD86">
            <v>1.7212830073289397E-2</v>
          </cell>
          <cell r="AE86">
            <v>1.1623225698925896E-3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1.0000000000000004</v>
          </cell>
          <cell r="F87">
            <v>2.8194087161696548E-2</v>
          </cell>
          <cell r="G87">
            <v>0.3384629059684845</v>
          </cell>
          <cell r="H87">
            <v>8.4018602543641421E-2</v>
          </cell>
          <cell r="I87">
            <v>0.12911965292079788</v>
          </cell>
          <cell r="J87">
            <v>0.10995571221400494</v>
          </cell>
          <cell r="K87">
            <v>0.37448450875572753</v>
          </cell>
          <cell r="L87">
            <v>4.4669537604687289E-2</v>
          </cell>
          <cell r="M87">
            <v>1.9163940706792951E-2</v>
          </cell>
          <cell r="N87">
            <v>1.0507050449651879E-3</v>
          </cell>
          <cell r="O87">
            <v>0</v>
          </cell>
          <cell r="P87">
            <v>0</v>
          </cell>
          <cell r="S87" t="str">
            <v>SCHMAEXP</v>
          </cell>
          <cell r="V87">
            <v>1</v>
          </cell>
          <cell r="W87">
            <v>3.0091609904050676E-2</v>
          </cell>
          <cell r="X87">
            <v>0.33452969652387987</v>
          </cell>
          <cell r="Y87">
            <v>8.7866036630209088E-2</v>
          </cell>
          <cell r="Z87">
            <v>0.12589122014741327</v>
          </cell>
          <cell r="AA87">
            <v>0.109833753166324</v>
          </cell>
          <cell r="AB87">
            <v>0.37499247596589597</v>
          </cell>
          <cell r="AC87">
            <v>4.5545907197585812E-2</v>
          </cell>
          <cell r="AD87">
            <v>1.6057466981089272E-2</v>
          </cell>
          <cell r="AE87">
            <v>1.0830536309650782E-3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0.99999999999999989</v>
          </cell>
          <cell r="F88">
            <v>2.2981488587479885E-2</v>
          </cell>
          <cell r="G88">
            <v>0.33535183400841068</v>
          </cell>
          <cell r="H88">
            <v>9.1854128811402327E-2</v>
          </cell>
          <cell r="I88">
            <v>0.13407194997084745</v>
          </cell>
          <cell r="J88">
            <v>0.1132845111899841</v>
          </cell>
          <cell r="K88">
            <v>0.37209700255922301</v>
          </cell>
          <cell r="L88">
            <v>4.3643596062636687E-2</v>
          </cell>
          <cell r="M88">
            <v>2.0787438780863355E-2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0.1297046463246152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Summary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D2">
            <v>0</v>
          </cell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D3">
            <v>0</v>
          </cell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D4">
            <v>0</v>
          </cell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D5">
            <v>0</v>
          </cell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D6">
            <v>0</v>
          </cell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D7">
            <v>0</v>
          </cell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BLUNDELL PLANT Total</v>
          </cell>
          <cell r="G8">
            <v>0</v>
          </cell>
          <cell r="H8">
            <v>0</v>
          </cell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D9">
            <v>0</v>
          </cell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D10">
            <v>0</v>
          </cell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D11">
            <v>0</v>
          </cell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D12">
            <v>0</v>
          </cell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D13">
            <v>0</v>
          </cell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>CARBON PLANT Total</v>
          </cell>
          <cell r="G14">
            <v>0</v>
          </cell>
          <cell r="H14">
            <v>0</v>
          </cell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D15">
            <v>0</v>
          </cell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D16">
            <v>0</v>
          </cell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D17">
            <v>0</v>
          </cell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D18">
            <v>0</v>
          </cell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D19">
            <v>0</v>
          </cell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D20">
            <v>0</v>
          </cell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CHOLLA PLANT Total</v>
          </cell>
          <cell r="G21">
            <v>0</v>
          </cell>
          <cell r="H21">
            <v>0</v>
          </cell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D22">
            <v>0</v>
          </cell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D23">
            <v>0</v>
          </cell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D24">
            <v>0</v>
          </cell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D25">
            <v>0</v>
          </cell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D26">
            <v>0</v>
          </cell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>COLSTRIP PLANT Total</v>
          </cell>
          <cell r="G27">
            <v>0</v>
          </cell>
          <cell r="H27">
            <v>0</v>
          </cell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D28">
            <v>0</v>
          </cell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D29">
            <v>0</v>
          </cell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D30">
            <v>0</v>
          </cell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D31">
            <v>0</v>
          </cell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D32">
            <v>0</v>
          </cell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>CRAIG PLANT Total</v>
          </cell>
          <cell r="G33">
            <v>0</v>
          </cell>
          <cell r="H33">
            <v>0</v>
          </cell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D34">
            <v>0</v>
          </cell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D35">
            <v>0</v>
          </cell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D36">
            <v>0</v>
          </cell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D37">
            <v>0</v>
          </cell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D38">
            <v>0</v>
          </cell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D39">
            <v>0</v>
          </cell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>DAVE JOHNSTON PLANT Total</v>
          </cell>
          <cell r="G40">
            <v>0</v>
          </cell>
          <cell r="H40">
            <v>0</v>
          </cell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D41">
            <v>0</v>
          </cell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D42">
            <v>0</v>
          </cell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D43">
            <v>0</v>
          </cell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D44">
            <v>0</v>
          </cell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D45">
            <v>0</v>
          </cell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>GADSBY PLANT Total</v>
          </cell>
          <cell r="G46">
            <v>0</v>
          </cell>
          <cell r="H46">
            <v>0</v>
          </cell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D47">
            <v>0</v>
          </cell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D48">
            <v>0</v>
          </cell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D49">
            <v>0</v>
          </cell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D50">
            <v>0</v>
          </cell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D51">
            <v>0</v>
          </cell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>HAYDEN PLANT Total</v>
          </cell>
          <cell r="G52">
            <v>0</v>
          </cell>
          <cell r="H52">
            <v>0</v>
          </cell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D53">
            <v>0</v>
          </cell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D54">
            <v>0</v>
          </cell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D55">
            <v>0</v>
          </cell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D56">
            <v>0</v>
          </cell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D57">
            <v>0</v>
          </cell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D58">
            <v>0</v>
          </cell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>HUNTER PLANT Total</v>
          </cell>
          <cell r="G59">
            <v>0</v>
          </cell>
          <cell r="H59">
            <v>0</v>
          </cell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D60">
            <v>0</v>
          </cell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D61">
            <v>0</v>
          </cell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D62">
            <v>0</v>
          </cell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D63">
            <v>0</v>
          </cell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D64">
            <v>0</v>
          </cell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>HUNTINGTON PLANT Total</v>
          </cell>
          <cell r="G65">
            <v>0</v>
          </cell>
          <cell r="H65">
            <v>0</v>
          </cell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D66">
            <v>0</v>
          </cell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D67">
            <v>0</v>
          </cell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D68">
            <v>0</v>
          </cell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D69">
            <v>0</v>
          </cell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JAMES RIVER PLANT Total</v>
          </cell>
          <cell r="G70">
            <v>0</v>
          </cell>
          <cell r="H70">
            <v>0</v>
          </cell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D71">
            <v>0</v>
          </cell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D72">
            <v>0</v>
          </cell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D73">
            <v>0</v>
          </cell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D74">
            <v>0</v>
          </cell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D75">
            <v>0</v>
          </cell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D76">
            <v>0</v>
          </cell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 t="str">
            <v>JIM BRIDGER PLANT Total</v>
          </cell>
          <cell r="G77">
            <v>0</v>
          </cell>
          <cell r="H77">
            <v>0</v>
          </cell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D78">
            <v>0</v>
          </cell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D79">
            <v>0</v>
          </cell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D80">
            <v>0</v>
          </cell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D81">
            <v>0</v>
          </cell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D82">
            <v>0</v>
          </cell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D83">
            <v>0</v>
          </cell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 t="str">
            <v>NAUGHTON PLANT Total</v>
          </cell>
          <cell r="G84">
            <v>0</v>
          </cell>
          <cell r="H84">
            <v>0</v>
          </cell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D85">
            <v>0</v>
          </cell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D86">
            <v>0</v>
          </cell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D87">
            <v>0</v>
          </cell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D88">
            <v>0</v>
          </cell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D89">
            <v>0</v>
          </cell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D90">
            <v>0</v>
          </cell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>WYODAK PLANT Total</v>
          </cell>
          <cell r="G91">
            <v>0</v>
          </cell>
          <cell r="H91">
            <v>0</v>
          </cell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D92">
            <v>0</v>
          </cell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D93">
            <v>0</v>
          </cell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D94">
            <v>0</v>
          </cell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D95">
            <v>0</v>
          </cell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D96">
            <v>0</v>
          </cell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D97">
            <v>0</v>
          </cell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D98">
            <v>0</v>
          </cell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D99">
            <v>0</v>
          </cell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>Water Rights Total</v>
          </cell>
          <cell r="G100">
            <v>0</v>
          </cell>
          <cell r="H100">
            <v>0</v>
          </cell>
          <cell r="I100">
            <v>36503523.319999993</v>
          </cell>
        </row>
        <row r="101">
          <cell r="A101" t="str">
            <v xml:space="preserve">0; </v>
          </cell>
          <cell r="B101">
            <v>0</v>
          </cell>
          <cell r="C101" t="str">
            <v>S 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D102">
            <v>0</v>
          </cell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D103">
            <v>0</v>
          </cell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D104">
            <v>0</v>
          </cell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D105">
            <v>0</v>
          </cell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D106">
            <v>0</v>
          </cell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D107">
            <v>0</v>
          </cell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D108">
            <v>0</v>
          </cell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ASHTON / ST ANTHONY LICENSE (2381) Total</v>
          </cell>
          <cell r="G109">
            <v>0</v>
          </cell>
          <cell r="H109">
            <v>0</v>
          </cell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D110">
            <v>0</v>
          </cell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D111">
            <v>0</v>
          </cell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D112">
            <v>0</v>
          </cell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D113">
            <v>0</v>
          </cell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D114">
            <v>0</v>
          </cell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D115">
            <v>0</v>
          </cell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D116">
            <v>0</v>
          </cell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BEAR RIVER LICENSE (20) Total</v>
          </cell>
          <cell r="G117">
            <v>0</v>
          </cell>
          <cell r="H117">
            <v>0</v>
          </cell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D118">
            <v>0</v>
          </cell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D119">
            <v>0</v>
          </cell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D120">
            <v>0</v>
          </cell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D121">
            <v>0</v>
          </cell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D122">
            <v>0</v>
          </cell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D123">
            <v>0</v>
          </cell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BEND (23) Total</v>
          </cell>
          <cell r="G124">
            <v>0</v>
          </cell>
          <cell r="H124">
            <v>0</v>
          </cell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D125">
            <v>0</v>
          </cell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D126">
            <v>0</v>
          </cell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D127">
            <v>0</v>
          </cell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D128">
            <v>0</v>
          </cell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D129">
            <v>0</v>
          </cell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 t="str">
            <v>BIG FORK (410) Total</v>
          </cell>
          <cell r="G130">
            <v>0</v>
          </cell>
          <cell r="H130">
            <v>0</v>
          </cell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D131">
            <v>0</v>
          </cell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D132">
            <v>0</v>
          </cell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D133">
            <v>0</v>
          </cell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D134">
            <v>0</v>
          </cell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D135">
            <v>0</v>
          </cell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D136">
            <v>0</v>
          </cell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D137">
            <v>0</v>
          </cell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D138">
            <v>0</v>
          </cell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 t="str">
            <v>CONDIT (213) Total</v>
          </cell>
          <cell r="G139">
            <v>0</v>
          </cell>
          <cell r="H139">
            <v>0</v>
          </cell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D140">
            <v>0</v>
          </cell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D141">
            <v>0</v>
          </cell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D142">
            <v>0</v>
          </cell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D143">
            <v>0</v>
          </cell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D144">
            <v>0</v>
          </cell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D145">
            <v>0</v>
          </cell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D146">
            <v>0</v>
          </cell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D147">
            <v>0</v>
          </cell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 t="str">
            <v>CUTLER (444) Total</v>
          </cell>
          <cell r="G148">
            <v>0</v>
          </cell>
          <cell r="H148">
            <v>0</v>
          </cell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D149">
            <v>0</v>
          </cell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D150">
            <v>0</v>
          </cell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D151">
            <v>0</v>
          </cell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D152">
            <v>0</v>
          </cell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D153">
            <v>0</v>
          </cell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D154">
            <v>0</v>
          </cell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 t="str">
            <v>EAGLE POINT (36) Total</v>
          </cell>
          <cell r="G155">
            <v>0</v>
          </cell>
          <cell r="H155">
            <v>0</v>
          </cell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D156">
            <v>0</v>
          </cell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D157">
            <v>0</v>
          </cell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D158">
            <v>0</v>
          </cell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D159">
            <v>0</v>
          </cell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D160">
            <v>0</v>
          </cell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 t="str">
            <v>FOUNTAIN GREEN (446) Total</v>
          </cell>
          <cell r="G161">
            <v>0</v>
          </cell>
          <cell r="H161">
            <v>0</v>
          </cell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D162">
            <v>0</v>
          </cell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D163">
            <v>0</v>
          </cell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D164">
            <v>0</v>
          </cell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D165">
            <v>0</v>
          </cell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D166">
            <v>0</v>
          </cell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GRANITE (445) Total</v>
          </cell>
          <cell r="G167">
            <v>0</v>
          </cell>
          <cell r="H167">
            <v>0</v>
          </cell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D168">
            <v>0</v>
          </cell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D169">
            <v>0</v>
          </cell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D170">
            <v>0</v>
          </cell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D171">
            <v>0</v>
          </cell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D172">
            <v>0</v>
          </cell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D173">
            <v>0</v>
          </cell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D174">
            <v>0</v>
          </cell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D175">
            <v>0</v>
          </cell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KLAMATH DAMS - Accelerated Rates Total</v>
          </cell>
          <cell r="G176">
            <v>0</v>
          </cell>
          <cell r="H176">
            <v>0</v>
          </cell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D177">
            <v>0</v>
          </cell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D178">
            <v>0</v>
          </cell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D179">
            <v>0</v>
          </cell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D180">
            <v>0</v>
          </cell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D181">
            <v>0</v>
          </cell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D182">
            <v>0</v>
          </cell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D183">
            <v>0</v>
          </cell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D184">
            <v>0</v>
          </cell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 t="str">
            <v>KLAMATH RIVER LICENSE (2082) Total</v>
          </cell>
          <cell r="G185">
            <v>0</v>
          </cell>
          <cell r="H185">
            <v>0</v>
          </cell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D186">
            <v>0</v>
          </cell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D187">
            <v>0</v>
          </cell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D188">
            <v>0</v>
          </cell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D189">
            <v>0</v>
          </cell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D190">
            <v>0</v>
          </cell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 t="str">
            <v>LAST CHANCE (468) Total</v>
          </cell>
          <cell r="G191">
            <v>0</v>
          </cell>
          <cell r="H191">
            <v>0</v>
          </cell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D192">
            <v>0</v>
          </cell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D193">
            <v>0</v>
          </cell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D194">
            <v>0</v>
          </cell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D195">
            <v>0</v>
          </cell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D196">
            <v>0</v>
          </cell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D197">
            <v>0</v>
          </cell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D198">
            <v>0</v>
          </cell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D199">
            <v>0</v>
          </cell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 t="str">
            <v>LIFTON (458) Total</v>
          </cell>
          <cell r="G200">
            <v>0</v>
          </cell>
          <cell r="H200">
            <v>0</v>
          </cell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D201">
            <v>0</v>
          </cell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D202">
            <v>0</v>
          </cell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D203">
            <v>0</v>
          </cell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D204">
            <v>0</v>
          </cell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D205">
            <v>0</v>
          </cell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D206">
            <v>0</v>
          </cell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D207">
            <v>0</v>
          </cell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D208">
            <v>0</v>
          </cell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 t="str">
            <v>MERWIN (215) Total</v>
          </cell>
          <cell r="G209">
            <v>0</v>
          </cell>
          <cell r="H209">
            <v>0</v>
          </cell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D210">
            <v>0</v>
          </cell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D211">
            <v>0</v>
          </cell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D212">
            <v>0</v>
          </cell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D213">
            <v>0</v>
          </cell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D214">
            <v>0</v>
          </cell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D215">
            <v>0</v>
          </cell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 t="str">
            <v>NORTH UMPQUA RIVER LICENSE (1927) Total</v>
          </cell>
          <cell r="G216">
            <v>0</v>
          </cell>
          <cell r="H216">
            <v>0</v>
          </cell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D217">
            <v>0</v>
          </cell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D218">
            <v>0</v>
          </cell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D219">
            <v>0</v>
          </cell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D220">
            <v>0</v>
          </cell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 t="str">
            <v>OLMSTED (448) Total</v>
          </cell>
          <cell r="G221">
            <v>0</v>
          </cell>
          <cell r="H221">
            <v>0</v>
          </cell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D222">
            <v>0</v>
          </cell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D223">
            <v>0</v>
          </cell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D224">
            <v>0</v>
          </cell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D225">
            <v>0</v>
          </cell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D226">
            <v>0</v>
          </cell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 t="str">
            <v>PARIS (460) Total</v>
          </cell>
          <cell r="G227">
            <v>0</v>
          </cell>
          <cell r="H227">
            <v>0</v>
          </cell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D228">
            <v>0</v>
          </cell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D229">
            <v>0</v>
          </cell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D230">
            <v>0</v>
          </cell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D231">
            <v>0</v>
          </cell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D232">
            <v>0</v>
          </cell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D233">
            <v>0</v>
          </cell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D234">
            <v>0</v>
          </cell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D235">
            <v>0</v>
          </cell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 t="str">
            <v>PIONEER (449) Total</v>
          </cell>
          <cell r="G236">
            <v>0</v>
          </cell>
          <cell r="H236">
            <v>0</v>
          </cell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D237">
            <v>0</v>
          </cell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D238">
            <v>0</v>
          </cell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D239">
            <v>0</v>
          </cell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D240">
            <v>0</v>
          </cell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D241">
            <v>0</v>
          </cell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D242">
            <v>0</v>
          </cell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 t="str">
            <v>PROSPECT #3 (33) Total</v>
          </cell>
          <cell r="G243">
            <v>0</v>
          </cell>
          <cell r="H243">
            <v>0</v>
          </cell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D244">
            <v>0</v>
          </cell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D245">
            <v>0</v>
          </cell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D246">
            <v>0</v>
          </cell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D247">
            <v>0</v>
          </cell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D248">
            <v>0</v>
          </cell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D249">
            <v>0</v>
          </cell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D250">
            <v>0</v>
          </cell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D251">
            <v>0</v>
          </cell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 t="str">
            <v>PROSPECT 1,2&amp;4 LICENSE (2630) Total</v>
          </cell>
          <cell r="G252">
            <v>0</v>
          </cell>
          <cell r="H252">
            <v>0</v>
          </cell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D253">
            <v>0</v>
          </cell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D254">
            <v>0</v>
          </cell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D255">
            <v>0</v>
          </cell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D256">
            <v>0</v>
          </cell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D257">
            <v>0</v>
          </cell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D258">
            <v>0</v>
          </cell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 t="str">
            <v>SANTA CLARA LICENSE (9281) Total</v>
          </cell>
          <cell r="G259">
            <v>0</v>
          </cell>
          <cell r="H259">
            <v>0</v>
          </cell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D260">
            <v>0</v>
          </cell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D261">
            <v>0</v>
          </cell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D262">
            <v>0</v>
          </cell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D263">
            <v>0</v>
          </cell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D264">
            <v>0</v>
          </cell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 t="str">
            <v>STAIRS (452) Total</v>
          </cell>
          <cell r="G265">
            <v>0</v>
          </cell>
          <cell r="H265">
            <v>0</v>
          </cell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D266">
            <v>0</v>
          </cell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D267">
            <v>0</v>
          </cell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D268">
            <v>0</v>
          </cell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D269">
            <v>0</v>
          </cell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D270">
            <v>0</v>
          </cell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D271">
            <v>0</v>
          </cell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D272">
            <v>0</v>
          </cell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D273">
            <v>0</v>
          </cell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SWIFT (218) Total</v>
          </cell>
          <cell r="G274">
            <v>0</v>
          </cell>
          <cell r="H274">
            <v>0</v>
          </cell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D275">
            <v>0</v>
          </cell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D276">
            <v>0</v>
          </cell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D277">
            <v>0</v>
          </cell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D278">
            <v>0</v>
          </cell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D279">
            <v>0</v>
          </cell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 t="str">
            <v>VIVA NAUGHTON (467) Total</v>
          </cell>
          <cell r="G280">
            <v>0</v>
          </cell>
          <cell r="H280">
            <v>0</v>
          </cell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D281">
            <v>0</v>
          </cell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D282">
            <v>0</v>
          </cell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D283">
            <v>0</v>
          </cell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D284">
            <v>0</v>
          </cell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D285">
            <v>0</v>
          </cell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 t="str">
            <v>WALLOWA FALLS (29) Total</v>
          </cell>
          <cell r="G286">
            <v>0</v>
          </cell>
          <cell r="H286">
            <v>0</v>
          </cell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D287">
            <v>0</v>
          </cell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D288">
            <v>0</v>
          </cell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D289">
            <v>0</v>
          </cell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D290">
            <v>0</v>
          </cell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D291">
            <v>0</v>
          </cell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D292">
            <v>0</v>
          </cell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 t="str">
            <v>WEBER (454) Total</v>
          </cell>
          <cell r="G293">
            <v>0</v>
          </cell>
          <cell r="H293">
            <v>0</v>
          </cell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D294">
            <v>0</v>
          </cell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D295">
            <v>0</v>
          </cell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D296">
            <v>0</v>
          </cell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D297">
            <v>0</v>
          </cell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D298">
            <v>0</v>
          </cell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D299">
            <v>0</v>
          </cell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D300">
            <v>0</v>
          </cell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YALE (219) Total</v>
          </cell>
          <cell r="G301">
            <v>0</v>
          </cell>
          <cell r="H301">
            <v>0</v>
          </cell>
          <cell r="I301">
            <v>52367478.350000001</v>
          </cell>
        </row>
        <row r="302">
          <cell r="A302" t="str">
            <v xml:space="preserve">0; </v>
          </cell>
          <cell r="B302">
            <v>0</v>
          </cell>
          <cell r="C302" t="str">
            <v>H Total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D303">
            <v>0</v>
          </cell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D304">
            <v>0</v>
          </cell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D305">
            <v>0</v>
          </cell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D306">
            <v>0</v>
          </cell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D307">
            <v>0</v>
          </cell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D308">
            <v>0</v>
          </cell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CHEHALIS CCCT PLANT Total</v>
          </cell>
          <cell r="G309">
            <v>0</v>
          </cell>
          <cell r="H309">
            <v>0</v>
          </cell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D310">
            <v>0</v>
          </cell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D311">
            <v>0</v>
          </cell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D312">
            <v>0</v>
          </cell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D313">
            <v>0</v>
          </cell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D314">
            <v>0</v>
          </cell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D315">
            <v>0</v>
          </cell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 t="str">
            <v>CURRANT CREEK CCCT PLANT Total</v>
          </cell>
          <cell r="G316">
            <v>0</v>
          </cell>
          <cell r="H316">
            <v>0</v>
          </cell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D317">
            <v>0</v>
          </cell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D318">
            <v>0</v>
          </cell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D319">
            <v>0</v>
          </cell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D320">
            <v>0</v>
          </cell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D321">
            <v>0</v>
          </cell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D322">
            <v>0</v>
          </cell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 t="str">
            <v>HERMISTON CCCT PLANT Total</v>
          </cell>
          <cell r="G323">
            <v>0</v>
          </cell>
          <cell r="H323">
            <v>0</v>
          </cell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D324">
            <v>0</v>
          </cell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D325">
            <v>0</v>
          </cell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D326">
            <v>0</v>
          </cell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D327">
            <v>0</v>
          </cell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D328">
            <v>0</v>
          </cell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D329">
            <v>0</v>
          </cell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 t="str">
            <v>LAKESIDE CCCT PLANT Total</v>
          </cell>
          <cell r="G330">
            <v>0</v>
          </cell>
          <cell r="H330">
            <v>0</v>
          </cell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D331">
            <v>0</v>
          </cell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D332">
            <v>0</v>
          </cell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D333">
            <v>0</v>
          </cell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D334">
            <v>0</v>
          </cell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D335">
            <v>0</v>
          </cell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 t="str">
            <v>GADSBY CT PLANT - PEAKING UNITS 4-6 Total</v>
          </cell>
          <cell r="G336">
            <v>0</v>
          </cell>
          <cell r="H336">
            <v>0</v>
          </cell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D337">
            <v>0</v>
          </cell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D338">
            <v>0</v>
          </cell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D339">
            <v>0</v>
          </cell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D340">
            <v>0</v>
          </cell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 t="str">
            <v>LITTLE MOUNTAIN Total</v>
          </cell>
          <cell r="G341">
            <v>0</v>
          </cell>
          <cell r="H341">
            <v>0</v>
          </cell>
          <cell r="I341">
            <v>1731661.8200000003</v>
          </cell>
        </row>
        <row r="342">
          <cell r="A342" t="str">
            <v xml:space="preserve">34100; </v>
          </cell>
          <cell r="B342">
            <v>0</v>
          </cell>
          <cell r="C342" t="str">
            <v>O</v>
          </cell>
          <cell r="D342">
            <v>0</v>
          </cell>
          <cell r="E342">
            <v>0</v>
          </cell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B343">
            <v>0</v>
          </cell>
          <cell r="C343" t="str">
            <v>O</v>
          </cell>
          <cell r="D343">
            <v>0</v>
          </cell>
          <cell r="E343">
            <v>0</v>
          </cell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B344">
            <v>0</v>
          </cell>
          <cell r="C344" t="str">
            <v>O</v>
          </cell>
          <cell r="D344">
            <v>0</v>
          </cell>
          <cell r="E344">
            <v>0</v>
          </cell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B345">
            <v>0</v>
          </cell>
          <cell r="C345" t="str">
            <v>O</v>
          </cell>
          <cell r="D345">
            <v>0</v>
          </cell>
          <cell r="E345">
            <v>0</v>
          </cell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B346">
            <v>0</v>
          </cell>
          <cell r="C346" t="str">
            <v>O</v>
          </cell>
          <cell r="D346">
            <v>0</v>
          </cell>
          <cell r="E346">
            <v>0</v>
          </cell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WIND PLANTS Total</v>
          </cell>
          <cell r="G347">
            <v>0</v>
          </cell>
          <cell r="H347">
            <v>0</v>
          </cell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D348">
            <v>0</v>
          </cell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EAST SIDE MOBILE GENERATION EQUIP Total</v>
          </cell>
          <cell r="G349">
            <v>0</v>
          </cell>
          <cell r="H349">
            <v>0</v>
          </cell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D350">
            <v>0</v>
          </cell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 t="str">
            <v>WEST SIDE MOBILE GENERATION EQUIP Total</v>
          </cell>
          <cell r="G351">
            <v>0</v>
          </cell>
          <cell r="H351">
            <v>0</v>
          </cell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D352">
            <v>0</v>
          </cell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 t="str">
            <v>Solar Generation - Utah Total</v>
          </cell>
          <cell r="G353">
            <v>0</v>
          </cell>
          <cell r="H353">
            <v>0</v>
          </cell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D354">
            <v>0</v>
          </cell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Solar Generation - Oregon Total</v>
          </cell>
          <cell r="G355">
            <v>0</v>
          </cell>
          <cell r="H355">
            <v>0</v>
          </cell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D356">
            <v>0</v>
          </cell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Solar Generation - Wyoming Total</v>
          </cell>
          <cell r="G357">
            <v>0</v>
          </cell>
          <cell r="H357">
            <v>0</v>
          </cell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D358">
            <v>0</v>
          </cell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 t="str">
            <v>Solar Generation - Atlantic City Total</v>
          </cell>
          <cell r="G359">
            <v>0</v>
          </cell>
          <cell r="H359">
            <v>0</v>
          </cell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D360">
            <v>0</v>
          </cell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D361">
            <v>0</v>
          </cell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 t="str">
            <v>Water Rights Total</v>
          </cell>
          <cell r="G362">
            <v>0</v>
          </cell>
          <cell r="H362">
            <v>0</v>
          </cell>
          <cell r="I362">
            <v>17420186.490000002</v>
          </cell>
        </row>
        <row r="363">
          <cell r="A363" t="str">
            <v xml:space="preserve">0; </v>
          </cell>
          <cell r="B363">
            <v>0</v>
          </cell>
          <cell r="C363" t="str">
            <v>O Total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E364">
            <v>0</v>
          </cell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E365">
            <v>0</v>
          </cell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E366">
            <v>0</v>
          </cell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E367">
            <v>0</v>
          </cell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E368">
            <v>0</v>
          </cell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E369">
            <v>0</v>
          </cell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E370">
            <v>0</v>
          </cell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E371">
            <v>0</v>
          </cell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E372">
            <v>0</v>
          </cell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E373">
            <v>0</v>
          </cell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TRANSMISSION PLANT Total</v>
          </cell>
          <cell r="G374">
            <v>0</v>
          </cell>
          <cell r="H374">
            <v>0</v>
          </cell>
          <cell r="I374">
            <v>4450047956.6399927</v>
          </cell>
        </row>
        <row r="375">
          <cell r="A375" t="str">
            <v xml:space="preserve">0; </v>
          </cell>
          <cell r="B375">
            <v>0</v>
          </cell>
          <cell r="C375" t="str">
            <v>T Total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E376">
            <v>0</v>
          </cell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E377">
            <v>0</v>
          </cell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E378">
            <v>0</v>
          </cell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E379">
            <v>0</v>
          </cell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E380">
            <v>0</v>
          </cell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E381">
            <v>0</v>
          </cell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E382">
            <v>0</v>
          </cell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E383">
            <v>0</v>
          </cell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E384">
            <v>0</v>
          </cell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E385">
            <v>0</v>
          </cell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E386">
            <v>0</v>
          </cell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E387">
            <v>0</v>
          </cell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E388">
            <v>0</v>
          </cell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E389">
            <v>0</v>
          </cell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 t="str">
            <v>DISTRIBUTION PLANT (OREGON) Total</v>
          </cell>
          <cell r="G390">
            <v>0</v>
          </cell>
          <cell r="H390">
            <v>0</v>
          </cell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E391">
            <v>0</v>
          </cell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E392">
            <v>0</v>
          </cell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E393">
            <v>0</v>
          </cell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E394">
            <v>0</v>
          </cell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E395">
            <v>0</v>
          </cell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E396">
            <v>0</v>
          </cell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E397">
            <v>0</v>
          </cell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E398">
            <v>0</v>
          </cell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E399">
            <v>0</v>
          </cell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E400">
            <v>0</v>
          </cell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E401">
            <v>0</v>
          </cell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E402">
            <v>0</v>
          </cell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E403">
            <v>0</v>
          </cell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E404">
            <v>0</v>
          </cell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DISTRIBUTION PLANT (WASHINGTON) Total</v>
          </cell>
          <cell r="G405">
            <v>0</v>
          </cell>
          <cell r="H405">
            <v>0</v>
          </cell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E406">
            <v>0</v>
          </cell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E407">
            <v>0</v>
          </cell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E408">
            <v>0</v>
          </cell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E409">
            <v>0</v>
          </cell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E410">
            <v>0</v>
          </cell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E411">
            <v>0</v>
          </cell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E412">
            <v>0</v>
          </cell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E413">
            <v>0</v>
          </cell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E414">
            <v>0</v>
          </cell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E415">
            <v>0</v>
          </cell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E416">
            <v>0</v>
          </cell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E417">
            <v>0</v>
          </cell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E418">
            <v>0</v>
          </cell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E419">
            <v>0</v>
          </cell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 t="str">
            <v>DISTRIBUTION PLANT (WYOMING) Total</v>
          </cell>
          <cell r="G420">
            <v>0</v>
          </cell>
          <cell r="H420">
            <v>0</v>
          </cell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E421">
            <v>0</v>
          </cell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E422">
            <v>0</v>
          </cell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E423">
            <v>0</v>
          </cell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E424">
            <v>0</v>
          </cell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E425">
            <v>0</v>
          </cell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E426">
            <v>0</v>
          </cell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E427">
            <v>0</v>
          </cell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E428">
            <v>0</v>
          </cell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E429">
            <v>0</v>
          </cell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E430">
            <v>0</v>
          </cell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E431">
            <v>0</v>
          </cell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E432">
            <v>0</v>
          </cell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E433">
            <v>0</v>
          </cell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E434">
            <v>0</v>
          </cell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DISTRIBUTION PLANT (CALIFORNIA) Total</v>
          </cell>
          <cell r="G435">
            <v>0</v>
          </cell>
          <cell r="H435">
            <v>0</v>
          </cell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E436">
            <v>0</v>
          </cell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E437">
            <v>0</v>
          </cell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E438">
            <v>0</v>
          </cell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E439">
            <v>0</v>
          </cell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E440">
            <v>0</v>
          </cell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E441">
            <v>0</v>
          </cell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E442">
            <v>0</v>
          </cell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E443">
            <v>0</v>
          </cell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E444">
            <v>0</v>
          </cell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E445">
            <v>0</v>
          </cell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E446">
            <v>0</v>
          </cell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E447">
            <v>0</v>
          </cell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E448">
            <v>0</v>
          </cell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 t="str">
            <v>DISTRIBUTION PLANT (UTAH) Total</v>
          </cell>
          <cell r="G449">
            <v>0</v>
          </cell>
          <cell r="H449">
            <v>0</v>
          </cell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E450">
            <v>0</v>
          </cell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E451">
            <v>0</v>
          </cell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E452">
            <v>0</v>
          </cell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E453">
            <v>0</v>
          </cell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E454">
            <v>0</v>
          </cell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E455">
            <v>0</v>
          </cell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E456">
            <v>0</v>
          </cell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E457">
            <v>0</v>
          </cell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E458">
            <v>0</v>
          </cell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E459">
            <v>0</v>
          </cell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E460">
            <v>0</v>
          </cell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E461">
            <v>0</v>
          </cell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E462">
            <v>0</v>
          </cell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 t="str">
            <v>DISTRIBUTION PLANT (IDAHO) Total</v>
          </cell>
          <cell r="G463">
            <v>0</v>
          </cell>
          <cell r="H463">
            <v>0</v>
          </cell>
          <cell r="I463">
            <v>282034462.51000005</v>
          </cell>
        </row>
        <row r="464">
          <cell r="A464" t="str">
            <v xml:space="preserve">0; </v>
          </cell>
          <cell r="B464">
            <v>0</v>
          </cell>
          <cell r="C464" t="str">
            <v>D Total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E465">
            <v>0</v>
          </cell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E466">
            <v>0</v>
          </cell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E467">
            <v>0</v>
          </cell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E468">
            <v>0</v>
          </cell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E469">
            <v>0</v>
          </cell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E470">
            <v>0</v>
          </cell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 t="str">
            <v>GENERAL PLANT (OREGON) Total</v>
          </cell>
          <cell r="G471">
            <v>0</v>
          </cell>
          <cell r="H471">
            <v>0</v>
          </cell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E472">
            <v>0</v>
          </cell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E473">
            <v>0</v>
          </cell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E474">
            <v>0</v>
          </cell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E475">
            <v>0</v>
          </cell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E476">
            <v>0</v>
          </cell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E477">
            <v>0</v>
          </cell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 t="str">
            <v>GENERAL PLANT (WASHINGTON) Total</v>
          </cell>
          <cell r="G478">
            <v>0</v>
          </cell>
          <cell r="H478">
            <v>0</v>
          </cell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E479">
            <v>0</v>
          </cell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E480">
            <v>0</v>
          </cell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E481">
            <v>0</v>
          </cell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E482">
            <v>0</v>
          </cell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E483">
            <v>0</v>
          </cell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E484">
            <v>0</v>
          </cell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E485">
            <v>0</v>
          </cell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 t="str">
            <v>GENERAL PLANT (WYOMING) Total</v>
          </cell>
          <cell r="G486">
            <v>0</v>
          </cell>
          <cell r="H486">
            <v>0</v>
          </cell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E487">
            <v>0</v>
          </cell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E488">
            <v>0</v>
          </cell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E489">
            <v>0</v>
          </cell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E490">
            <v>0</v>
          </cell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E491">
            <v>0</v>
          </cell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E492">
            <v>0</v>
          </cell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 t="str">
            <v>GENERAL PLANT (CALIFORNIA) Total</v>
          </cell>
          <cell r="G493">
            <v>0</v>
          </cell>
          <cell r="H493">
            <v>0</v>
          </cell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E494">
            <v>0</v>
          </cell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E495">
            <v>0</v>
          </cell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E496">
            <v>0</v>
          </cell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E497">
            <v>0</v>
          </cell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E498">
            <v>0</v>
          </cell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 t="str">
            <v>GENERAL PLANT (AZ, CO, MT, etc.) Total</v>
          </cell>
          <cell r="G499">
            <v>0</v>
          </cell>
          <cell r="H499">
            <v>0</v>
          </cell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E500">
            <v>0</v>
          </cell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E501">
            <v>0</v>
          </cell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E502">
            <v>0</v>
          </cell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E503">
            <v>0</v>
          </cell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E504">
            <v>0</v>
          </cell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E505">
            <v>0</v>
          </cell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E506">
            <v>0</v>
          </cell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E507">
            <v>0</v>
          </cell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GENERAL PLANT (UTAH) Total</v>
          </cell>
          <cell r="G508">
            <v>0</v>
          </cell>
          <cell r="H508">
            <v>0</v>
          </cell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E509">
            <v>0</v>
          </cell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E510">
            <v>0</v>
          </cell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E511">
            <v>0</v>
          </cell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E512">
            <v>0</v>
          </cell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E513">
            <v>0</v>
          </cell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E514">
            <v>0</v>
          </cell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E515">
            <v>0</v>
          </cell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GENERAL PLANT (IDAHO) Total</v>
          </cell>
          <cell r="G516">
            <v>0</v>
          </cell>
          <cell r="H516">
            <v>0</v>
          </cell>
          <cell r="I516">
            <v>27706981.32</v>
          </cell>
        </row>
        <row r="517">
          <cell r="A517">
            <v>390.3</v>
          </cell>
          <cell r="B517">
            <v>0</v>
          </cell>
          <cell r="C517" t="str">
            <v>G</v>
          </cell>
          <cell r="D517">
            <v>0</v>
          </cell>
          <cell r="E517">
            <v>0</v>
          </cell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B518">
            <v>0</v>
          </cell>
          <cell r="C518" t="str">
            <v>G</v>
          </cell>
          <cell r="D518">
            <v>0</v>
          </cell>
          <cell r="E518">
            <v>0</v>
          </cell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B519">
            <v>0</v>
          </cell>
          <cell r="C519" t="str">
            <v>G</v>
          </cell>
          <cell r="D519">
            <v>0</v>
          </cell>
          <cell r="E519">
            <v>0</v>
          </cell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B520">
            <v>0</v>
          </cell>
          <cell r="C520" t="str">
            <v>G</v>
          </cell>
          <cell r="D520">
            <v>0</v>
          </cell>
          <cell r="E520">
            <v>0</v>
          </cell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B521">
            <v>0</v>
          </cell>
          <cell r="C521" t="str">
            <v>G</v>
          </cell>
          <cell r="D521">
            <v>0</v>
          </cell>
          <cell r="E521">
            <v>0</v>
          </cell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B522">
            <v>0</v>
          </cell>
          <cell r="C522" t="str">
            <v>G</v>
          </cell>
          <cell r="D522">
            <v>0</v>
          </cell>
          <cell r="E522">
            <v>0</v>
          </cell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B523">
            <v>0</v>
          </cell>
          <cell r="C523" t="str">
            <v>G</v>
          </cell>
          <cell r="D523">
            <v>0</v>
          </cell>
          <cell r="E523">
            <v>0</v>
          </cell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B524">
            <v>0</v>
          </cell>
          <cell r="C524" t="str">
            <v>G</v>
          </cell>
          <cell r="D524">
            <v>0</v>
          </cell>
          <cell r="E524">
            <v>0</v>
          </cell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B525">
            <v>0</v>
          </cell>
          <cell r="C525" t="str">
            <v>G</v>
          </cell>
          <cell r="D525">
            <v>0</v>
          </cell>
          <cell r="E525">
            <v>0</v>
          </cell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B526">
            <v>0</v>
          </cell>
          <cell r="C526" t="str">
            <v>G</v>
          </cell>
          <cell r="D526">
            <v>0</v>
          </cell>
          <cell r="E526">
            <v>0</v>
          </cell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 t="str">
            <v>GENERAL VINTAGE ACCOUNTS Total</v>
          </cell>
          <cell r="G527">
            <v>0</v>
          </cell>
          <cell r="H527">
            <v>0</v>
          </cell>
          <cell r="I527">
            <v>514634341.2900002</v>
          </cell>
        </row>
        <row r="528">
          <cell r="A528" t="str">
            <v xml:space="preserve">0; </v>
          </cell>
          <cell r="B528">
            <v>0</v>
          </cell>
          <cell r="C528" t="str">
            <v>G Total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D529">
            <v>0</v>
          </cell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D530">
            <v>0</v>
          </cell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D531">
            <v>0</v>
          </cell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D532">
            <v>0</v>
          </cell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D533">
            <v>0</v>
          </cell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D534">
            <v>0</v>
          </cell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D535">
            <v>0</v>
          </cell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D536">
            <v>0</v>
          </cell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D537">
            <v>0</v>
          </cell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D538">
            <v>0</v>
          </cell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 t="str">
            <v>MINING OPERATIONS (UTAH) Total</v>
          </cell>
          <cell r="G539">
            <v>0</v>
          </cell>
          <cell r="H539">
            <v>0</v>
          </cell>
          <cell r="I539">
            <v>235124849.29000002</v>
          </cell>
        </row>
        <row r="540">
          <cell r="B540">
            <v>0</v>
          </cell>
          <cell r="C540" t="str">
            <v>M Total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235124849.29000002</v>
          </cell>
        </row>
        <row r="541">
          <cell r="B541">
            <v>0</v>
          </cell>
          <cell r="C541" t="str">
            <v>Grand Total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21606320187.510002</v>
          </cell>
        </row>
      </sheetData>
      <sheetData sheetId="13" refreshError="1"/>
      <sheetData sheetId="14" refreshError="1"/>
      <sheetData sheetId="15"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ACCOUNT</v>
          </cell>
          <cell r="G8">
            <v>0</v>
          </cell>
          <cell r="H8">
            <v>40908</v>
          </cell>
          <cell r="I8">
            <v>0</v>
          </cell>
          <cell r="J8" t="str">
            <v>RETIREMENTS</v>
          </cell>
          <cell r="K8">
            <v>0</v>
          </cell>
          <cell r="L8">
            <v>41274</v>
          </cell>
          <cell r="M8">
            <v>0</v>
          </cell>
          <cell r="N8" t="str">
            <v>RETIREMENTS</v>
          </cell>
          <cell r="O8">
            <v>0</v>
          </cell>
          <cell r="P8">
            <v>41639</v>
          </cell>
          <cell r="Q8">
            <v>0</v>
          </cell>
          <cell r="R8">
            <v>40908</v>
          </cell>
          <cell r="S8">
            <v>0</v>
          </cell>
          <cell r="T8" t="str">
            <v>RATE</v>
          </cell>
          <cell r="U8">
            <v>0</v>
          </cell>
          <cell r="V8" t="str">
            <v>AMOUNT</v>
          </cell>
          <cell r="W8">
            <v>0</v>
          </cell>
          <cell r="X8" t="str">
            <v>RETIREMENTS</v>
          </cell>
          <cell r="Y8">
            <v>0</v>
          </cell>
          <cell r="Z8" t="str">
            <v>PCT</v>
          </cell>
          <cell r="AA8">
            <v>0</v>
          </cell>
          <cell r="AB8" t="str">
            <v>AMOUNT</v>
          </cell>
          <cell r="AC8">
            <v>0</v>
          </cell>
          <cell r="AD8">
            <v>41274</v>
          </cell>
          <cell r="AE8">
            <v>0</v>
          </cell>
          <cell r="AF8" t="str">
            <v>RATE</v>
          </cell>
          <cell r="AG8">
            <v>0</v>
          </cell>
          <cell r="AH8" t="str">
            <v>AMOUNT</v>
          </cell>
          <cell r="AI8">
            <v>0</v>
          </cell>
          <cell r="AJ8" t="str">
            <v>RETIREMENTS</v>
          </cell>
          <cell r="AK8">
            <v>0</v>
          </cell>
          <cell r="AL8" t="str">
            <v>PCT</v>
          </cell>
          <cell r="AM8">
            <v>0</v>
          </cell>
          <cell r="AN8" t="str">
            <v>AMOUNT</v>
          </cell>
          <cell r="AO8">
            <v>0</v>
          </cell>
          <cell r="AP8">
            <v>41274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-1</v>
          </cell>
          <cell r="G9">
            <v>0</v>
          </cell>
          <cell r="H9">
            <v>-2</v>
          </cell>
          <cell r="I9">
            <v>0</v>
          </cell>
          <cell r="J9">
            <v>-3</v>
          </cell>
          <cell r="K9">
            <v>0</v>
          </cell>
          <cell r="L9" t="str">
            <v>(4)=(2)+(3)</v>
          </cell>
          <cell r="M9">
            <v>0</v>
          </cell>
          <cell r="N9">
            <v>-5</v>
          </cell>
          <cell r="O9">
            <v>0</v>
          </cell>
          <cell r="P9" t="str">
            <v>(6)=(4)+(5)</v>
          </cell>
          <cell r="Q9">
            <v>0</v>
          </cell>
          <cell r="R9">
            <v>-7</v>
          </cell>
          <cell r="S9">
            <v>0</v>
          </cell>
          <cell r="T9">
            <v>-8</v>
          </cell>
          <cell r="U9">
            <v>0</v>
          </cell>
          <cell r="V9">
            <v>-9</v>
          </cell>
          <cell r="W9">
            <v>0</v>
          </cell>
          <cell r="X9">
            <v>-10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str">
            <v>(11)=(7)+(9)+(10)</v>
          </cell>
          <cell r="AE9">
            <v>0</v>
          </cell>
          <cell r="AF9">
            <v>-12</v>
          </cell>
          <cell r="AG9">
            <v>0</v>
          </cell>
          <cell r="AH9">
            <v>-13</v>
          </cell>
          <cell r="AI9">
            <v>0</v>
          </cell>
          <cell r="AJ9">
            <v>-14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 t="str">
            <v>(15)=(11)+(13)+(14)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A11">
            <v>0</v>
          </cell>
          <cell r="B11" t="str">
            <v>Location</v>
          </cell>
          <cell r="C11">
            <v>0</v>
          </cell>
          <cell r="D11">
            <v>0</v>
          </cell>
          <cell r="E11" t="str">
            <v>STEAM PRODUCTION PLANT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>BLUNDELL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G14">
            <v>0</v>
          </cell>
          <cell r="H14">
            <v>35883106.869999997</v>
          </cell>
          <cell r="I14">
            <v>0</v>
          </cell>
          <cell r="J14">
            <v>0</v>
          </cell>
          <cell r="K14">
            <v>0</v>
          </cell>
          <cell r="L14">
            <v>35883106.869999997</v>
          </cell>
          <cell r="M14">
            <v>0</v>
          </cell>
          <cell r="N14">
            <v>0</v>
          </cell>
          <cell r="O14">
            <v>0</v>
          </cell>
          <cell r="P14">
            <v>35883106.869999997</v>
          </cell>
          <cell r="Q14">
            <v>0</v>
          </cell>
          <cell r="R14">
            <v>18954981</v>
          </cell>
          <cell r="S14">
            <v>0</v>
          </cell>
          <cell r="T14">
            <v>2.27</v>
          </cell>
          <cell r="U14">
            <v>0</v>
          </cell>
          <cell r="V14">
            <v>814547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19769528</v>
          </cell>
          <cell r="AE14">
            <v>0</v>
          </cell>
          <cell r="AF14">
            <v>2.27</v>
          </cell>
          <cell r="AG14">
            <v>0</v>
          </cell>
          <cell r="AH14">
            <v>814547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G15">
            <v>0</v>
          </cell>
          <cell r="H15">
            <v>8026576.1799999997</v>
          </cell>
          <cell r="I15">
            <v>0</v>
          </cell>
          <cell r="J15">
            <v>-19101.739999999998</v>
          </cell>
          <cell r="K15">
            <v>0</v>
          </cell>
          <cell r="L15">
            <v>8007474.4399999995</v>
          </cell>
          <cell r="M15">
            <v>0</v>
          </cell>
          <cell r="N15">
            <v>-19707.560000000001</v>
          </cell>
          <cell r="O15">
            <v>0</v>
          </cell>
          <cell r="P15">
            <v>7987766.8799999999</v>
          </cell>
          <cell r="Q15">
            <v>0</v>
          </cell>
          <cell r="R15">
            <v>4056001</v>
          </cell>
          <cell r="S15">
            <v>0</v>
          </cell>
          <cell r="T15">
            <v>1.69</v>
          </cell>
          <cell r="U15">
            <v>0</v>
          </cell>
          <cell r="V15">
            <v>135488</v>
          </cell>
          <cell r="W15">
            <v>0</v>
          </cell>
          <cell r="X15">
            <v>-19101.739999999998</v>
          </cell>
          <cell r="Y15">
            <v>0</v>
          </cell>
          <cell r="Z15">
            <v>-30</v>
          </cell>
          <cell r="AA15">
            <v>0</v>
          </cell>
          <cell r="AB15">
            <v>-5730.5219999999999</v>
          </cell>
          <cell r="AC15">
            <v>0</v>
          </cell>
          <cell r="AD15">
            <v>4166656.7379999999</v>
          </cell>
          <cell r="AE15">
            <v>0</v>
          </cell>
          <cell r="AF15">
            <v>1.69</v>
          </cell>
          <cell r="AG15">
            <v>0</v>
          </cell>
          <cell r="AH15">
            <v>135160</v>
          </cell>
          <cell r="AI15">
            <v>0</v>
          </cell>
          <cell r="AJ15">
            <v>-19707.560000000001</v>
          </cell>
          <cell r="AK15">
            <v>0</v>
          </cell>
          <cell r="AL15">
            <v>-30</v>
          </cell>
          <cell r="AM15">
            <v>0</v>
          </cell>
          <cell r="AN15">
            <v>-5912.268</v>
          </cell>
          <cell r="AO15">
            <v>0</v>
          </cell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G16">
            <v>0</v>
          </cell>
          <cell r="H16">
            <v>28217346.91</v>
          </cell>
          <cell r="I16">
            <v>0</v>
          </cell>
          <cell r="J16">
            <v>-224670.18</v>
          </cell>
          <cell r="K16">
            <v>0</v>
          </cell>
          <cell r="L16">
            <v>27992676.73</v>
          </cell>
          <cell r="M16">
            <v>0</v>
          </cell>
          <cell r="N16">
            <v>-234822.98999999996</v>
          </cell>
          <cell r="O16">
            <v>0</v>
          </cell>
          <cell r="P16">
            <v>27757853.740000002</v>
          </cell>
          <cell r="Q16">
            <v>0</v>
          </cell>
          <cell r="R16">
            <v>12572148</v>
          </cell>
          <cell r="S16">
            <v>0</v>
          </cell>
          <cell r="T16">
            <v>3.14</v>
          </cell>
          <cell r="U16">
            <v>0</v>
          </cell>
          <cell r="V16">
            <v>882497</v>
          </cell>
          <cell r="W16">
            <v>0</v>
          </cell>
          <cell r="X16">
            <v>-224670.18</v>
          </cell>
          <cell r="Y16">
            <v>0</v>
          </cell>
          <cell r="Z16">
            <v>-10</v>
          </cell>
          <cell r="AA16">
            <v>0</v>
          </cell>
          <cell r="AB16">
            <v>-22467.017999999996</v>
          </cell>
          <cell r="AC16">
            <v>0</v>
          </cell>
          <cell r="AD16">
            <v>13207507.802000001</v>
          </cell>
          <cell r="AE16">
            <v>0</v>
          </cell>
          <cell r="AF16">
            <v>3.14</v>
          </cell>
          <cell r="AG16">
            <v>0</v>
          </cell>
          <cell r="AH16">
            <v>875283</v>
          </cell>
          <cell r="AI16">
            <v>0</v>
          </cell>
          <cell r="AJ16">
            <v>-234822.98999999996</v>
          </cell>
          <cell r="AK16">
            <v>0</v>
          </cell>
          <cell r="AL16">
            <v>-10</v>
          </cell>
          <cell r="AM16">
            <v>0</v>
          </cell>
          <cell r="AN16">
            <v>-23482.298999999995</v>
          </cell>
          <cell r="AO16">
            <v>0</v>
          </cell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G17">
            <v>0</v>
          </cell>
          <cell r="H17">
            <v>32037766.34</v>
          </cell>
          <cell r="I17">
            <v>0</v>
          </cell>
          <cell r="J17">
            <v>-236289.24000000005</v>
          </cell>
          <cell r="K17">
            <v>0</v>
          </cell>
          <cell r="L17">
            <v>31801477.100000001</v>
          </cell>
          <cell r="M17">
            <v>0</v>
          </cell>
          <cell r="N17">
            <v>-248067.71999999994</v>
          </cell>
          <cell r="O17">
            <v>0</v>
          </cell>
          <cell r="P17">
            <v>31553409.380000003</v>
          </cell>
          <cell r="Q17">
            <v>0</v>
          </cell>
          <cell r="R17">
            <v>11896784</v>
          </cell>
          <cell r="S17">
            <v>0</v>
          </cell>
          <cell r="T17">
            <v>2.12</v>
          </cell>
          <cell r="U17">
            <v>0</v>
          </cell>
          <cell r="V17">
            <v>676696</v>
          </cell>
          <cell r="W17">
            <v>0</v>
          </cell>
          <cell r="X17">
            <v>-236289.24000000005</v>
          </cell>
          <cell r="Y17">
            <v>0</v>
          </cell>
          <cell r="Z17">
            <v>-15</v>
          </cell>
          <cell r="AA17">
            <v>0</v>
          </cell>
          <cell r="AB17">
            <v>-35443.386000000006</v>
          </cell>
          <cell r="AC17">
            <v>0</v>
          </cell>
          <cell r="AD17">
            <v>12301747.374</v>
          </cell>
          <cell r="AE17">
            <v>0</v>
          </cell>
          <cell r="AF17">
            <v>2.12</v>
          </cell>
          <cell r="AG17">
            <v>0</v>
          </cell>
          <cell r="AH17">
            <v>671562</v>
          </cell>
          <cell r="AI17">
            <v>0</v>
          </cell>
          <cell r="AJ17">
            <v>-248067.71999999994</v>
          </cell>
          <cell r="AK17">
            <v>0</v>
          </cell>
          <cell r="AL17">
            <v>-15</v>
          </cell>
          <cell r="AM17">
            <v>0</v>
          </cell>
          <cell r="AN17">
            <v>-37210.157999999996</v>
          </cell>
          <cell r="AO17">
            <v>0</v>
          </cell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G18">
            <v>0</v>
          </cell>
          <cell r="H18">
            <v>7501209.7300000004</v>
          </cell>
          <cell r="I18">
            <v>0</v>
          </cell>
          <cell r="J18">
            <v>-16803.150000000005</v>
          </cell>
          <cell r="K18">
            <v>0</v>
          </cell>
          <cell r="L18">
            <v>7484406.5800000001</v>
          </cell>
          <cell r="M18">
            <v>0</v>
          </cell>
          <cell r="N18">
            <v>-17696.71</v>
          </cell>
          <cell r="O18">
            <v>0</v>
          </cell>
          <cell r="P18">
            <v>7466709.8700000001</v>
          </cell>
          <cell r="Q18">
            <v>0</v>
          </cell>
          <cell r="R18">
            <v>3310874</v>
          </cell>
          <cell r="S18">
            <v>0</v>
          </cell>
          <cell r="T18">
            <v>1.61</v>
          </cell>
          <cell r="U18">
            <v>0</v>
          </cell>
          <cell r="V18">
            <v>120634</v>
          </cell>
          <cell r="W18">
            <v>0</v>
          </cell>
          <cell r="X18">
            <v>-16803.150000000005</v>
          </cell>
          <cell r="Y18">
            <v>0</v>
          </cell>
          <cell r="Z18">
            <v>-10</v>
          </cell>
          <cell r="AA18">
            <v>0</v>
          </cell>
          <cell r="AB18">
            <v>-1680.3150000000005</v>
          </cell>
          <cell r="AC18">
            <v>0</v>
          </cell>
          <cell r="AD18">
            <v>3413024.5350000001</v>
          </cell>
          <cell r="AE18">
            <v>0</v>
          </cell>
          <cell r="AF18">
            <v>1.61</v>
          </cell>
          <cell r="AG18">
            <v>0</v>
          </cell>
          <cell r="AH18">
            <v>120356</v>
          </cell>
          <cell r="AI18">
            <v>0</v>
          </cell>
          <cell r="AJ18">
            <v>-17696.71</v>
          </cell>
          <cell r="AK18">
            <v>0</v>
          </cell>
          <cell r="AL18">
            <v>-10</v>
          </cell>
          <cell r="AM18">
            <v>0</v>
          </cell>
          <cell r="AN18">
            <v>-1769.6709999999998</v>
          </cell>
          <cell r="AO18">
            <v>0</v>
          </cell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G19">
            <v>0</v>
          </cell>
          <cell r="H19">
            <v>1241261.6299999999</v>
          </cell>
          <cell r="I19">
            <v>0</v>
          </cell>
          <cell r="J19">
            <v>-20004.310000000001</v>
          </cell>
          <cell r="K19">
            <v>0</v>
          </cell>
          <cell r="L19">
            <v>1221257.3199999998</v>
          </cell>
          <cell r="M19">
            <v>0</v>
          </cell>
          <cell r="N19">
            <v>-20004.310000000001</v>
          </cell>
          <cell r="O19">
            <v>0</v>
          </cell>
          <cell r="P19">
            <v>1201253.0099999998</v>
          </cell>
          <cell r="Q19">
            <v>0</v>
          </cell>
          <cell r="R19">
            <v>447831</v>
          </cell>
          <cell r="S19">
            <v>0</v>
          </cell>
          <cell r="T19">
            <v>1.96</v>
          </cell>
          <cell r="U19">
            <v>0</v>
          </cell>
          <cell r="V19">
            <v>24133</v>
          </cell>
          <cell r="W19">
            <v>0</v>
          </cell>
          <cell r="X19">
            <v>-20004.310000000001</v>
          </cell>
          <cell r="Y19">
            <v>0</v>
          </cell>
          <cell r="Z19">
            <v>-10</v>
          </cell>
          <cell r="AA19">
            <v>0</v>
          </cell>
          <cell r="AB19">
            <v>-2000.431</v>
          </cell>
          <cell r="AC19">
            <v>0</v>
          </cell>
          <cell r="AD19">
            <v>449959.25900000002</v>
          </cell>
          <cell r="AE19">
            <v>0</v>
          </cell>
          <cell r="AF19">
            <v>1.96</v>
          </cell>
          <cell r="AG19">
            <v>0</v>
          </cell>
          <cell r="AH19">
            <v>23741</v>
          </cell>
          <cell r="AI19">
            <v>0</v>
          </cell>
          <cell r="AJ19">
            <v>-20004.310000000001</v>
          </cell>
          <cell r="AK19">
            <v>0</v>
          </cell>
          <cell r="AL19">
            <v>-10</v>
          </cell>
          <cell r="AM19">
            <v>0</v>
          </cell>
          <cell r="AN19">
            <v>-2000.431</v>
          </cell>
          <cell r="AO19">
            <v>0</v>
          </cell>
          <cell r="AP19">
            <v>451695.51800000004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>TOTAL BLUNDELL</v>
          </cell>
          <cell r="G20">
            <v>0</v>
          </cell>
          <cell r="H20">
            <v>112907267.66</v>
          </cell>
          <cell r="I20">
            <v>0</v>
          </cell>
          <cell r="J20">
            <v>-516868.62000000005</v>
          </cell>
          <cell r="K20">
            <v>0</v>
          </cell>
          <cell r="L20">
            <v>112390399.03999998</v>
          </cell>
          <cell r="M20">
            <v>0</v>
          </cell>
          <cell r="N20">
            <v>-540299.28999999992</v>
          </cell>
          <cell r="O20">
            <v>0</v>
          </cell>
          <cell r="P20">
            <v>111850099.75000001</v>
          </cell>
          <cell r="Q20">
            <v>0</v>
          </cell>
          <cell r="R20">
            <v>51238619</v>
          </cell>
          <cell r="S20">
            <v>0</v>
          </cell>
          <cell r="T20">
            <v>0</v>
          </cell>
          <cell r="U20">
            <v>0</v>
          </cell>
          <cell r="V20">
            <v>2653995</v>
          </cell>
          <cell r="W20">
            <v>0</v>
          </cell>
          <cell r="X20">
            <v>-516868.62000000005</v>
          </cell>
          <cell r="Y20">
            <v>0</v>
          </cell>
          <cell r="Z20">
            <v>0</v>
          </cell>
          <cell r="AA20">
            <v>0</v>
          </cell>
          <cell r="AB20">
            <v>-67321.672000000006</v>
          </cell>
          <cell r="AC20">
            <v>0</v>
          </cell>
          <cell r="AD20">
            <v>53308423.708000004</v>
          </cell>
          <cell r="AE20">
            <v>0</v>
          </cell>
          <cell r="AF20">
            <v>0</v>
          </cell>
          <cell r="AG20">
            <v>0</v>
          </cell>
          <cell r="AH20">
            <v>2640649</v>
          </cell>
          <cell r="AI20">
            <v>0</v>
          </cell>
          <cell r="AJ20">
            <v>-540299.28999999992</v>
          </cell>
          <cell r="AK20">
            <v>0</v>
          </cell>
          <cell r="AL20">
            <v>0</v>
          </cell>
          <cell r="AM20">
            <v>0</v>
          </cell>
          <cell r="AN20">
            <v>-70374.82699999999</v>
          </cell>
          <cell r="AO20">
            <v>0</v>
          </cell>
          <cell r="AP20">
            <v>55338398.590999998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>CARBON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G23">
            <v>0</v>
          </cell>
          <cell r="H23">
            <v>15364075.57</v>
          </cell>
          <cell r="I23">
            <v>0</v>
          </cell>
          <cell r="J23">
            <v>-50484.289999999979</v>
          </cell>
          <cell r="K23">
            <v>0</v>
          </cell>
          <cell r="L23">
            <v>15313591.280000001</v>
          </cell>
          <cell r="M23">
            <v>0</v>
          </cell>
          <cell r="N23">
            <v>-51969.62</v>
          </cell>
          <cell r="O23">
            <v>0</v>
          </cell>
          <cell r="P23">
            <v>15261621.660000002</v>
          </cell>
          <cell r="Q23">
            <v>0</v>
          </cell>
          <cell r="R23">
            <v>9043571</v>
          </cell>
          <cell r="S23">
            <v>0</v>
          </cell>
          <cell r="T23">
            <v>2.5499999999999998</v>
          </cell>
          <cell r="U23">
            <v>0</v>
          </cell>
          <cell r="V23">
            <v>391140</v>
          </cell>
          <cell r="W23">
            <v>0</v>
          </cell>
          <cell r="X23">
            <v>-50484.289999999979</v>
          </cell>
          <cell r="Y23">
            <v>0</v>
          </cell>
          <cell r="Z23">
            <v>-30</v>
          </cell>
          <cell r="AA23">
            <v>0</v>
          </cell>
          <cell r="AB23">
            <v>-15145.286999999993</v>
          </cell>
          <cell r="AC23">
            <v>0</v>
          </cell>
          <cell r="AD23">
            <v>9369081.4230000004</v>
          </cell>
          <cell r="AE23">
            <v>0</v>
          </cell>
          <cell r="AF23">
            <v>2.5499999999999998</v>
          </cell>
          <cell r="AG23">
            <v>0</v>
          </cell>
          <cell r="AH23">
            <v>389834</v>
          </cell>
          <cell r="AI23">
            <v>0</v>
          </cell>
          <cell r="AJ23">
            <v>-51969.62</v>
          </cell>
          <cell r="AK23">
            <v>0</v>
          </cell>
          <cell r="AL23">
            <v>-30</v>
          </cell>
          <cell r="AM23">
            <v>0</v>
          </cell>
          <cell r="AN23">
            <v>-15590.886</v>
          </cell>
          <cell r="AO23">
            <v>0</v>
          </cell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G24">
            <v>0</v>
          </cell>
          <cell r="H24">
            <v>68831424.890000001</v>
          </cell>
          <cell r="I24">
            <v>0</v>
          </cell>
          <cell r="J24">
            <v>-525222.25999999989</v>
          </cell>
          <cell r="K24">
            <v>0</v>
          </cell>
          <cell r="L24">
            <v>68306202.629999995</v>
          </cell>
          <cell r="M24">
            <v>0</v>
          </cell>
          <cell r="N24">
            <v>-542397.47000000009</v>
          </cell>
          <cell r="O24">
            <v>0</v>
          </cell>
          <cell r="P24">
            <v>67763805.159999996</v>
          </cell>
          <cell r="Q24">
            <v>0</v>
          </cell>
          <cell r="R24">
            <v>36934687</v>
          </cell>
          <cell r="S24">
            <v>0</v>
          </cell>
          <cell r="T24">
            <v>3.25</v>
          </cell>
          <cell r="U24">
            <v>0</v>
          </cell>
          <cell r="V24">
            <v>2228486</v>
          </cell>
          <cell r="W24">
            <v>0</v>
          </cell>
          <cell r="X24">
            <v>-525222.25999999989</v>
          </cell>
          <cell r="Y24">
            <v>0</v>
          </cell>
          <cell r="Z24">
            <v>-10</v>
          </cell>
          <cell r="AA24">
            <v>0</v>
          </cell>
          <cell r="AB24">
            <v>-52522.225999999988</v>
          </cell>
          <cell r="AC24">
            <v>0</v>
          </cell>
          <cell r="AD24">
            <v>38585428.513999999</v>
          </cell>
          <cell r="AE24">
            <v>0</v>
          </cell>
          <cell r="AF24">
            <v>3.25</v>
          </cell>
          <cell r="AG24">
            <v>0</v>
          </cell>
          <cell r="AH24">
            <v>2211138</v>
          </cell>
          <cell r="AI24">
            <v>0</v>
          </cell>
          <cell r="AJ24">
            <v>-542397.47000000009</v>
          </cell>
          <cell r="AK24">
            <v>0</v>
          </cell>
          <cell r="AL24">
            <v>-10</v>
          </cell>
          <cell r="AM24">
            <v>0</v>
          </cell>
          <cell r="AN24">
            <v>-54239.74700000001</v>
          </cell>
          <cell r="AO24">
            <v>0</v>
          </cell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G25">
            <v>0</v>
          </cell>
          <cell r="H25">
            <v>28351048.870000001</v>
          </cell>
          <cell r="I25">
            <v>0</v>
          </cell>
          <cell r="J25">
            <v>-254299.33999999994</v>
          </cell>
          <cell r="K25">
            <v>0</v>
          </cell>
          <cell r="L25">
            <v>28096749.530000001</v>
          </cell>
          <cell r="M25">
            <v>0</v>
          </cell>
          <cell r="N25">
            <v>-261850.21000000005</v>
          </cell>
          <cell r="O25">
            <v>0</v>
          </cell>
          <cell r="P25">
            <v>27834899.32</v>
          </cell>
          <cell r="Q25">
            <v>0</v>
          </cell>
          <cell r="R25">
            <v>14895098</v>
          </cell>
          <cell r="S25">
            <v>0</v>
          </cell>
          <cell r="T25">
            <v>3</v>
          </cell>
          <cell r="U25">
            <v>0</v>
          </cell>
          <cell r="V25">
            <v>846717</v>
          </cell>
          <cell r="W25">
            <v>0</v>
          </cell>
          <cell r="X25">
            <v>-254299.33999999994</v>
          </cell>
          <cell r="Y25">
            <v>0</v>
          </cell>
          <cell r="Z25">
            <v>-15</v>
          </cell>
          <cell r="AA25">
            <v>0</v>
          </cell>
          <cell r="AB25">
            <v>-38144.900999999991</v>
          </cell>
          <cell r="AC25">
            <v>0</v>
          </cell>
          <cell r="AD25">
            <v>15449370.759</v>
          </cell>
          <cell r="AE25">
            <v>0</v>
          </cell>
          <cell r="AF25">
            <v>3</v>
          </cell>
          <cell r="AG25">
            <v>0</v>
          </cell>
          <cell r="AH25">
            <v>838975</v>
          </cell>
          <cell r="AI25">
            <v>0</v>
          </cell>
          <cell r="AJ25">
            <v>-261850.21000000005</v>
          </cell>
          <cell r="AK25">
            <v>0</v>
          </cell>
          <cell r="AL25">
            <v>-15</v>
          </cell>
          <cell r="AM25">
            <v>0</v>
          </cell>
          <cell r="AN25">
            <v>-39277.531500000012</v>
          </cell>
          <cell r="AO25">
            <v>0</v>
          </cell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G26">
            <v>0</v>
          </cell>
          <cell r="H26">
            <v>6218094.1699999999</v>
          </cell>
          <cell r="I26">
            <v>0</v>
          </cell>
          <cell r="J26">
            <v>-27291.839999999993</v>
          </cell>
          <cell r="K26">
            <v>0</v>
          </cell>
          <cell r="L26">
            <v>6190802.3300000001</v>
          </cell>
          <cell r="M26">
            <v>0</v>
          </cell>
          <cell r="N26">
            <v>-28451.760000000002</v>
          </cell>
          <cell r="O26">
            <v>0</v>
          </cell>
          <cell r="P26">
            <v>6162350.5700000003</v>
          </cell>
          <cell r="Q26">
            <v>0</v>
          </cell>
          <cell r="R26">
            <v>3254763</v>
          </cell>
          <cell r="S26">
            <v>0</v>
          </cell>
          <cell r="T26">
            <v>2.31</v>
          </cell>
          <cell r="U26">
            <v>0</v>
          </cell>
          <cell r="V26">
            <v>143323</v>
          </cell>
          <cell r="W26">
            <v>0</v>
          </cell>
          <cell r="X26">
            <v>-27291.839999999993</v>
          </cell>
          <cell r="Y26">
            <v>0</v>
          </cell>
          <cell r="Z26">
            <v>-10</v>
          </cell>
          <cell r="AA26">
            <v>0</v>
          </cell>
          <cell r="AB26">
            <v>-2729.1839999999993</v>
          </cell>
          <cell r="AC26">
            <v>0</v>
          </cell>
          <cell r="AD26">
            <v>3368064.9760000003</v>
          </cell>
          <cell r="AE26">
            <v>0</v>
          </cell>
          <cell r="AF26">
            <v>2.31</v>
          </cell>
          <cell r="AG26">
            <v>0</v>
          </cell>
          <cell r="AH26">
            <v>142679</v>
          </cell>
          <cell r="AI26">
            <v>0</v>
          </cell>
          <cell r="AJ26">
            <v>-28451.760000000002</v>
          </cell>
          <cell r="AK26">
            <v>0</v>
          </cell>
          <cell r="AL26">
            <v>-10</v>
          </cell>
          <cell r="AM26">
            <v>0</v>
          </cell>
          <cell r="AN26">
            <v>-2845.1760000000004</v>
          </cell>
          <cell r="AO26">
            <v>0</v>
          </cell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G27">
            <v>0</v>
          </cell>
          <cell r="H27">
            <v>809545.62</v>
          </cell>
          <cell r="I27">
            <v>0</v>
          </cell>
          <cell r="J27">
            <v>-12006.87</v>
          </cell>
          <cell r="K27">
            <v>0</v>
          </cell>
          <cell r="L27">
            <v>797538.75</v>
          </cell>
          <cell r="M27">
            <v>0</v>
          </cell>
          <cell r="N27">
            <v>-12006.85</v>
          </cell>
          <cell r="O27">
            <v>0</v>
          </cell>
          <cell r="P27">
            <v>785531.9</v>
          </cell>
          <cell r="Q27">
            <v>0</v>
          </cell>
          <cell r="R27">
            <v>313789</v>
          </cell>
          <cell r="S27">
            <v>0</v>
          </cell>
          <cell r="T27">
            <v>2.58</v>
          </cell>
          <cell r="U27">
            <v>0</v>
          </cell>
          <cell r="V27">
            <v>20731</v>
          </cell>
          <cell r="W27">
            <v>0</v>
          </cell>
          <cell r="X27">
            <v>-12006.87</v>
          </cell>
          <cell r="Y27">
            <v>0</v>
          </cell>
          <cell r="Z27">
            <v>-10</v>
          </cell>
          <cell r="AA27">
            <v>0</v>
          </cell>
          <cell r="AB27">
            <v>-1200.6870000000001</v>
          </cell>
          <cell r="AC27">
            <v>0</v>
          </cell>
          <cell r="AD27">
            <v>321312.44300000003</v>
          </cell>
          <cell r="AE27">
            <v>0</v>
          </cell>
          <cell r="AF27">
            <v>2.58</v>
          </cell>
          <cell r="AG27">
            <v>0</v>
          </cell>
          <cell r="AH27">
            <v>20422</v>
          </cell>
          <cell r="AI27">
            <v>0</v>
          </cell>
          <cell r="AJ27">
            <v>-12006.85</v>
          </cell>
          <cell r="AK27">
            <v>0</v>
          </cell>
          <cell r="AL27">
            <v>-10</v>
          </cell>
          <cell r="AM27">
            <v>0</v>
          </cell>
          <cell r="AN27">
            <v>-1200.6849999999999</v>
          </cell>
          <cell r="AO27">
            <v>0</v>
          </cell>
          <cell r="AP27">
            <v>328526.90800000005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>TOTAL CARBON</v>
          </cell>
          <cell r="G28">
            <v>0</v>
          </cell>
          <cell r="H28">
            <v>119574189.12000002</v>
          </cell>
          <cell r="I28">
            <v>0</v>
          </cell>
          <cell r="J28">
            <v>-869304.59999999974</v>
          </cell>
          <cell r="K28">
            <v>0</v>
          </cell>
          <cell r="L28">
            <v>118704884.52</v>
          </cell>
          <cell r="M28">
            <v>0</v>
          </cell>
          <cell r="N28">
            <v>-896675.91000000015</v>
          </cell>
          <cell r="O28">
            <v>0</v>
          </cell>
          <cell r="P28">
            <v>117808208.60999998</v>
          </cell>
          <cell r="Q28">
            <v>0</v>
          </cell>
          <cell r="R28">
            <v>64441908</v>
          </cell>
          <cell r="S28">
            <v>0</v>
          </cell>
          <cell r="T28">
            <v>0</v>
          </cell>
          <cell r="U28">
            <v>0</v>
          </cell>
          <cell r="V28">
            <v>3630397</v>
          </cell>
          <cell r="W28">
            <v>0</v>
          </cell>
          <cell r="X28">
            <v>-869304.59999999974</v>
          </cell>
          <cell r="Y28">
            <v>0</v>
          </cell>
          <cell r="Z28">
            <v>0</v>
          </cell>
          <cell r="AA28">
            <v>0</v>
          </cell>
          <cell r="AB28">
            <v>-109742.28499999996</v>
          </cell>
          <cell r="AC28">
            <v>0</v>
          </cell>
          <cell r="AD28">
            <v>67093258.115000002</v>
          </cell>
          <cell r="AE28">
            <v>0</v>
          </cell>
          <cell r="AF28">
            <v>0</v>
          </cell>
          <cell r="AG28">
            <v>0</v>
          </cell>
          <cell r="AH28">
            <v>3603048</v>
          </cell>
          <cell r="AI28">
            <v>0</v>
          </cell>
          <cell r="AJ28">
            <v>-896675.91000000015</v>
          </cell>
          <cell r="AK28">
            <v>0</v>
          </cell>
          <cell r="AL28">
            <v>0</v>
          </cell>
          <cell r="AM28">
            <v>0</v>
          </cell>
          <cell r="AN28">
            <v>-113154.02550000003</v>
          </cell>
          <cell r="AO28">
            <v>0</v>
          </cell>
          <cell r="AP28">
            <v>69686476.179500014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>CHOLLA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G31">
            <v>0</v>
          </cell>
          <cell r="H31">
            <v>1201891.8500000001</v>
          </cell>
          <cell r="I31">
            <v>0</v>
          </cell>
          <cell r="J31">
            <v>0</v>
          </cell>
          <cell r="K31">
            <v>0</v>
          </cell>
          <cell r="L31">
            <v>1201891.8500000001</v>
          </cell>
          <cell r="M31">
            <v>0</v>
          </cell>
          <cell r="N31">
            <v>0</v>
          </cell>
          <cell r="O31">
            <v>0</v>
          </cell>
          <cell r="P31">
            <v>1201891.8500000001</v>
          </cell>
          <cell r="Q31">
            <v>0</v>
          </cell>
          <cell r="R31">
            <v>121464</v>
          </cell>
          <cell r="S31">
            <v>0</v>
          </cell>
          <cell r="T31">
            <v>2.94</v>
          </cell>
          <cell r="U31">
            <v>0</v>
          </cell>
          <cell r="V31">
            <v>35336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156800</v>
          </cell>
          <cell r="AE31">
            <v>0</v>
          </cell>
          <cell r="AF31">
            <v>2.94</v>
          </cell>
          <cell r="AG31">
            <v>0</v>
          </cell>
          <cell r="AH31">
            <v>35336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G32">
            <v>0</v>
          </cell>
          <cell r="H32">
            <v>59823656.619999997</v>
          </cell>
          <cell r="I32">
            <v>0</v>
          </cell>
          <cell r="J32">
            <v>-144588.84000000003</v>
          </cell>
          <cell r="K32">
            <v>0</v>
          </cell>
          <cell r="L32">
            <v>59679067.779999994</v>
          </cell>
          <cell r="M32">
            <v>0</v>
          </cell>
          <cell r="N32">
            <v>-149332.13</v>
          </cell>
          <cell r="O32">
            <v>0</v>
          </cell>
          <cell r="P32">
            <v>59529735.649999991</v>
          </cell>
          <cell r="Q32">
            <v>0</v>
          </cell>
          <cell r="R32">
            <v>22580228</v>
          </cell>
          <cell r="S32">
            <v>0</v>
          </cell>
          <cell r="T32">
            <v>1.57</v>
          </cell>
          <cell r="U32">
            <v>0</v>
          </cell>
          <cell r="V32">
            <v>938096</v>
          </cell>
          <cell r="W32">
            <v>0</v>
          </cell>
          <cell r="X32">
            <v>-144588.84000000003</v>
          </cell>
          <cell r="Y32">
            <v>0</v>
          </cell>
          <cell r="Z32">
            <v>-30</v>
          </cell>
          <cell r="AA32">
            <v>0</v>
          </cell>
          <cell r="AB32">
            <v>-43376.652000000009</v>
          </cell>
          <cell r="AC32">
            <v>0</v>
          </cell>
          <cell r="AD32">
            <v>23330358.508000001</v>
          </cell>
          <cell r="AE32">
            <v>0</v>
          </cell>
          <cell r="AF32">
            <v>1.57</v>
          </cell>
          <cell r="AG32">
            <v>0</v>
          </cell>
          <cell r="AH32">
            <v>935789</v>
          </cell>
          <cell r="AI32">
            <v>0</v>
          </cell>
          <cell r="AJ32">
            <v>-149332.13</v>
          </cell>
          <cell r="AK32">
            <v>0</v>
          </cell>
          <cell r="AL32">
            <v>-30</v>
          </cell>
          <cell r="AM32">
            <v>0</v>
          </cell>
          <cell r="AN32">
            <v>-44799.639000000003</v>
          </cell>
          <cell r="AO32">
            <v>0</v>
          </cell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G33">
            <v>0</v>
          </cell>
          <cell r="H33">
            <v>325922912.70999998</v>
          </cell>
          <cell r="I33">
            <v>0</v>
          </cell>
          <cell r="J33">
            <v>-2331654.4300000006</v>
          </cell>
          <cell r="K33">
            <v>0</v>
          </cell>
          <cell r="L33">
            <v>323591258.27999997</v>
          </cell>
          <cell r="M33">
            <v>0</v>
          </cell>
          <cell r="N33">
            <v>-2414193.6799999997</v>
          </cell>
          <cell r="O33">
            <v>0</v>
          </cell>
          <cell r="P33">
            <v>321177064.59999996</v>
          </cell>
          <cell r="Q33">
            <v>0</v>
          </cell>
          <cell r="R33">
            <v>95109183</v>
          </cell>
          <cell r="S33">
            <v>0</v>
          </cell>
          <cell r="T33">
            <v>1.5</v>
          </cell>
          <cell r="U33">
            <v>0</v>
          </cell>
          <cell r="V33">
            <v>4871356</v>
          </cell>
          <cell r="W33">
            <v>0</v>
          </cell>
          <cell r="X33">
            <v>-2331654.4300000006</v>
          </cell>
          <cell r="Y33">
            <v>0</v>
          </cell>
          <cell r="Z33">
            <v>-10</v>
          </cell>
          <cell r="AA33">
            <v>0</v>
          </cell>
          <cell r="AB33">
            <v>-233165.44300000006</v>
          </cell>
          <cell r="AC33">
            <v>0</v>
          </cell>
          <cell r="AD33">
            <v>97415719.126999989</v>
          </cell>
          <cell r="AE33">
            <v>0</v>
          </cell>
          <cell r="AF33">
            <v>1.5</v>
          </cell>
          <cell r="AG33">
            <v>0</v>
          </cell>
          <cell r="AH33">
            <v>4835762</v>
          </cell>
          <cell r="AI33">
            <v>0</v>
          </cell>
          <cell r="AJ33">
            <v>-2414193.6799999997</v>
          </cell>
          <cell r="AK33">
            <v>0</v>
          </cell>
          <cell r="AL33">
            <v>-10</v>
          </cell>
          <cell r="AM33">
            <v>0</v>
          </cell>
          <cell r="AN33">
            <v>-241419.36799999996</v>
          </cell>
          <cell r="AO33">
            <v>0</v>
          </cell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G34">
            <v>0</v>
          </cell>
          <cell r="H34">
            <v>66047987.369999997</v>
          </cell>
          <cell r="I34">
            <v>0</v>
          </cell>
          <cell r="J34">
            <v>-704400.02000000014</v>
          </cell>
          <cell r="K34">
            <v>0</v>
          </cell>
          <cell r="L34">
            <v>65343587.349999994</v>
          </cell>
          <cell r="M34">
            <v>0</v>
          </cell>
          <cell r="N34">
            <v>-719501.55</v>
          </cell>
          <cell r="O34">
            <v>0</v>
          </cell>
          <cell r="P34">
            <v>64624085.799999997</v>
          </cell>
          <cell r="Q34">
            <v>0</v>
          </cell>
          <cell r="R34">
            <v>23812449</v>
          </cell>
          <cell r="S34">
            <v>0</v>
          </cell>
          <cell r="T34">
            <v>1.71</v>
          </cell>
          <cell r="U34">
            <v>0</v>
          </cell>
          <cell r="V34">
            <v>1123398</v>
          </cell>
          <cell r="W34">
            <v>0</v>
          </cell>
          <cell r="X34">
            <v>-704400.02000000014</v>
          </cell>
          <cell r="Y34">
            <v>0</v>
          </cell>
          <cell r="Z34">
            <v>-15</v>
          </cell>
          <cell r="AA34">
            <v>0</v>
          </cell>
          <cell r="AB34">
            <v>-105660.00300000003</v>
          </cell>
          <cell r="AC34">
            <v>0</v>
          </cell>
          <cell r="AD34">
            <v>24125786.977000002</v>
          </cell>
          <cell r="AE34">
            <v>0</v>
          </cell>
          <cell r="AF34">
            <v>1.71</v>
          </cell>
          <cell r="AG34">
            <v>0</v>
          </cell>
          <cell r="AH34">
            <v>1111224</v>
          </cell>
          <cell r="AI34">
            <v>0</v>
          </cell>
          <cell r="AJ34">
            <v>-719501.55</v>
          </cell>
          <cell r="AK34">
            <v>0</v>
          </cell>
          <cell r="AL34">
            <v>-15</v>
          </cell>
          <cell r="AM34">
            <v>0</v>
          </cell>
          <cell r="AN34">
            <v>-107925.2325</v>
          </cell>
          <cell r="AO34">
            <v>0</v>
          </cell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G35">
            <v>0</v>
          </cell>
          <cell r="H35">
            <v>66675755.640000001</v>
          </cell>
          <cell r="I35">
            <v>0</v>
          </cell>
          <cell r="J35">
            <v>-183012.45000000004</v>
          </cell>
          <cell r="K35">
            <v>0</v>
          </cell>
          <cell r="L35">
            <v>66492743.189999998</v>
          </cell>
          <cell r="M35">
            <v>0</v>
          </cell>
          <cell r="N35">
            <v>-192654.27999999994</v>
          </cell>
          <cell r="O35">
            <v>0</v>
          </cell>
          <cell r="P35">
            <v>66300088.909999996</v>
          </cell>
          <cell r="Q35">
            <v>0</v>
          </cell>
          <cell r="R35">
            <v>25673903</v>
          </cell>
          <cell r="S35">
            <v>0</v>
          </cell>
          <cell r="T35">
            <v>1.29</v>
          </cell>
          <cell r="U35">
            <v>0</v>
          </cell>
          <cell r="V35">
            <v>858937</v>
          </cell>
          <cell r="W35">
            <v>0</v>
          </cell>
          <cell r="X35">
            <v>-183012.45000000004</v>
          </cell>
          <cell r="Y35">
            <v>0</v>
          </cell>
          <cell r="Z35">
            <v>-10</v>
          </cell>
          <cell r="AA35">
            <v>0</v>
          </cell>
          <cell r="AB35">
            <v>-18301.245000000006</v>
          </cell>
          <cell r="AC35">
            <v>0</v>
          </cell>
          <cell r="AD35">
            <v>26331526.305</v>
          </cell>
          <cell r="AE35">
            <v>0</v>
          </cell>
          <cell r="AF35">
            <v>1.29</v>
          </cell>
          <cell r="AG35">
            <v>0</v>
          </cell>
          <cell r="AH35">
            <v>856514</v>
          </cell>
          <cell r="AI35">
            <v>0</v>
          </cell>
          <cell r="AJ35">
            <v>-192654.27999999994</v>
          </cell>
          <cell r="AK35">
            <v>0</v>
          </cell>
          <cell r="AL35">
            <v>-10</v>
          </cell>
          <cell r="AM35">
            <v>0</v>
          </cell>
          <cell r="AN35">
            <v>-19265.427999999993</v>
          </cell>
          <cell r="AO35">
            <v>0</v>
          </cell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G36">
            <v>0</v>
          </cell>
          <cell r="H36">
            <v>4155951.08</v>
          </cell>
          <cell r="I36">
            <v>0</v>
          </cell>
          <cell r="J36">
            <v>-74438.559999999983</v>
          </cell>
          <cell r="K36">
            <v>0</v>
          </cell>
          <cell r="L36">
            <v>4081512.52</v>
          </cell>
          <cell r="M36">
            <v>0</v>
          </cell>
          <cell r="N36">
            <v>-74438.559999999983</v>
          </cell>
          <cell r="O36">
            <v>0</v>
          </cell>
          <cell r="P36">
            <v>4007073.96</v>
          </cell>
          <cell r="Q36">
            <v>0</v>
          </cell>
          <cell r="R36">
            <v>1440057</v>
          </cell>
          <cell r="S36">
            <v>0</v>
          </cell>
          <cell r="T36">
            <v>1.68</v>
          </cell>
          <cell r="U36">
            <v>0</v>
          </cell>
          <cell r="V36">
            <v>69195</v>
          </cell>
          <cell r="W36">
            <v>0</v>
          </cell>
          <cell r="X36">
            <v>-74438.559999999983</v>
          </cell>
          <cell r="Y36">
            <v>0</v>
          </cell>
          <cell r="Z36">
            <v>-10</v>
          </cell>
          <cell r="AA36">
            <v>0</v>
          </cell>
          <cell r="AB36">
            <v>-7443.8559999999989</v>
          </cell>
          <cell r="AC36">
            <v>0</v>
          </cell>
          <cell r="AD36">
            <v>1427369.584</v>
          </cell>
          <cell r="AE36">
            <v>0</v>
          </cell>
          <cell r="AF36">
            <v>1.68</v>
          </cell>
          <cell r="AG36">
            <v>0</v>
          </cell>
          <cell r="AH36">
            <v>67944</v>
          </cell>
          <cell r="AI36">
            <v>0</v>
          </cell>
          <cell r="AJ36">
            <v>-74438.559999999983</v>
          </cell>
          <cell r="AK36">
            <v>0</v>
          </cell>
          <cell r="AL36">
            <v>-10</v>
          </cell>
          <cell r="AM36">
            <v>0</v>
          </cell>
          <cell r="AN36">
            <v>-7443.8559999999989</v>
          </cell>
          <cell r="AO36">
            <v>0</v>
          </cell>
          <cell r="AP36">
            <v>1413431.1680000001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>TOTAL CHOLLA</v>
          </cell>
          <cell r="G37">
            <v>0</v>
          </cell>
          <cell r="H37">
            <v>523828155.26999992</v>
          </cell>
          <cell r="I37">
            <v>0</v>
          </cell>
          <cell r="J37">
            <v>-3438094.3000000007</v>
          </cell>
          <cell r="K37">
            <v>0</v>
          </cell>
          <cell r="L37">
            <v>520390060.96999997</v>
          </cell>
          <cell r="M37">
            <v>0</v>
          </cell>
          <cell r="N37">
            <v>-3550120.1999999993</v>
          </cell>
          <cell r="O37">
            <v>0</v>
          </cell>
          <cell r="P37">
            <v>516839940.76999992</v>
          </cell>
          <cell r="Q37">
            <v>0</v>
          </cell>
          <cell r="R37">
            <v>168737284</v>
          </cell>
          <cell r="S37">
            <v>0</v>
          </cell>
          <cell r="T37">
            <v>0</v>
          </cell>
          <cell r="U37">
            <v>0</v>
          </cell>
          <cell r="V37">
            <v>7896318</v>
          </cell>
          <cell r="W37">
            <v>0</v>
          </cell>
          <cell r="X37">
            <v>-3438094.3000000007</v>
          </cell>
          <cell r="Y37">
            <v>0</v>
          </cell>
          <cell r="Z37">
            <v>0</v>
          </cell>
          <cell r="AA37">
            <v>0</v>
          </cell>
          <cell r="AB37">
            <v>-407947.19900000008</v>
          </cell>
          <cell r="AC37">
            <v>0</v>
          </cell>
          <cell r="AD37">
            <v>172787560.50099999</v>
          </cell>
          <cell r="AE37">
            <v>0</v>
          </cell>
          <cell r="AF37">
            <v>0</v>
          </cell>
          <cell r="AG37">
            <v>0</v>
          </cell>
          <cell r="AH37">
            <v>7842569</v>
          </cell>
          <cell r="AI37">
            <v>0</v>
          </cell>
          <cell r="AJ37">
            <v>-3550120.1999999993</v>
          </cell>
          <cell r="AK37">
            <v>0</v>
          </cell>
          <cell r="AL37">
            <v>0</v>
          </cell>
          <cell r="AM37">
            <v>0</v>
          </cell>
          <cell r="AN37">
            <v>-420853.52349999995</v>
          </cell>
          <cell r="AO37">
            <v>0</v>
          </cell>
          <cell r="AP37">
            <v>176659155.7775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>COLSTRIP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G40">
            <v>0</v>
          </cell>
          <cell r="H40">
            <v>58963335.350000001</v>
          </cell>
          <cell r="I40">
            <v>0</v>
          </cell>
          <cell r="J40">
            <v>-156452.87</v>
          </cell>
          <cell r="K40">
            <v>0</v>
          </cell>
          <cell r="L40">
            <v>58806882.480000004</v>
          </cell>
          <cell r="M40">
            <v>0</v>
          </cell>
          <cell r="N40">
            <v>-161315.34999999995</v>
          </cell>
          <cell r="O40">
            <v>0</v>
          </cell>
          <cell r="P40">
            <v>58645567.130000003</v>
          </cell>
          <cell r="Q40">
            <v>0</v>
          </cell>
          <cell r="R40">
            <v>32403454</v>
          </cell>
          <cell r="S40">
            <v>0</v>
          </cell>
          <cell r="T40">
            <v>1.38</v>
          </cell>
          <cell r="U40">
            <v>0</v>
          </cell>
          <cell r="V40">
            <v>812615</v>
          </cell>
          <cell r="W40">
            <v>0</v>
          </cell>
          <cell r="X40">
            <v>-156452.87</v>
          </cell>
          <cell r="Y40">
            <v>0</v>
          </cell>
          <cell r="Z40">
            <v>-30</v>
          </cell>
          <cell r="AA40">
            <v>0</v>
          </cell>
          <cell r="AB40">
            <v>-46935.860999999997</v>
          </cell>
          <cell r="AC40">
            <v>0</v>
          </cell>
          <cell r="AD40">
            <v>33012680.268999998</v>
          </cell>
          <cell r="AE40">
            <v>0</v>
          </cell>
          <cell r="AF40">
            <v>1.38</v>
          </cell>
          <cell r="AG40">
            <v>0</v>
          </cell>
          <cell r="AH40">
            <v>810422</v>
          </cell>
          <cell r="AI40">
            <v>0</v>
          </cell>
          <cell r="AJ40">
            <v>-161315.34999999995</v>
          </cell>
          <cell r="AK40">
            <v>0</v>
          </cell>
          <cell r="AL40">
            <v>-30</v>
          </cell>
          <cell r="AM40">
            <v>0</v>
          </cell>
          <cell r="AN40">
            <v>-48394.604999999981</v>
          </cell>
          <cell r="AO40">
            <v>0</v>
          </cell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G41">
            <v>0</v>
          </cell>
          <cell r="H41">
            <v>114250014.19</v>
          </cell>
          <cell r="I41">
            <v>0</v>
          </cell>
          <cell r="J41">
            <v>-1328633.6600000001</v>
          </cell>
          <cell r="K41">
            <v>0</v>
          </cell>
          <cell r="L41">
            <v>112921380.53</v>
          </cell>
          <cell r="M41">
            <v>0</v>
          </cell>
          <cell r="N41">
            <v>-1367953.63</v>
          </cell>
          <cell r="O41">
            <v>0</v>
          </cell>
          <cell r="P41">
            <v>111553426.90000001</v>
          </cell>
          <cell r="Q41">
            <v>0</v>
          </cell>
          <cell r="R41">
            <v>62967414</v>
          </cell>
          <cell r="S41">
            <v>0</v>
          </cell>
          <cell r="T41">
            <v>1.5</v>
          </cell>
          <cell r="U41">
            <v>0</v>
          </cell>
          <cell r="V41">
            <v>1703785</v>
          </cell>
          <cell r="W41">
            <v>0</v>
          </cell>
          <cell r="X41">
            <v>-1328633.6600000001</v>
          </cell>
          <cell r="Y41">
            <v>0</v>
          </cell>
          <cell r="Z41">
            <v>-10</v>
          </cell>
          <cell r="AA41">
            <v>0</v>
          </cell>
          <cell r="AB41">
            <v>-132863.36600000001</v>
          </cell>
          <cell r="AC41">
            <v>0</v>
          </cell>
          <cell r="AD41">
            <v>63209701.974000007</v>
          </cell>
          <cell r="AE41">
            <v>0</v>
          </cell>
          <cell r="AF41">
            <v>1.5</v>
          </cell>
          <cell r="AG41">
            <v>0</v>
          </cell>
          <cell r="AH41">
            <v>1683561</v>
          </cell>
          <cell r="AI41">
            <v>0</v>
          </cell>
          <cell r="AJ41">
            <v>-1367953.63</v>
          </cell>
          <cell r="AK41">
            <v>0</v>
          </cell>
          <cell r="AL41">
            <v>-10</v>
          </cell>
          <cell r="AM41">
            <v>0</v>
          </cell>
          <cell r="AN41">
            <v>-136795.36299999998</v>
          </cell>
          <cell r="AO41">
            <v>0</v>
          </cell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G42">
            <v>0</v>
          </cell>
          <cell r="H42">
            <v>34705785.420000002</v>
          </cell>
          <cell r="I42">
            <v>0</v>
          </cell>
          <cell r="J42">
            <v>-343330.44000000006</v>
          </cell>
          <cell r="K42">
            <v>0</v>
          </cell>
          <cell r="L42">
            <v>34362454.980000004</v>
          </cell>
          <cell r="M42">
            <v>0</v>
          </cell>
          <cell r="N42">
            <v>-356240.86000000016</v>
          </cell>
          <cell r="O42">
            <v>0</v>
          </cell>
          <cell r="P42">
            <v>34006214.120000005</v>
          </cell>
          <cell r="Q42">
            <v>0</v>
          </cell>
          <cell r="R42">
            <v>14945002</v>
          </cell>
          <cell r="S42">
            <v>0</v>
          </cell>
          <cell r="T42">
            <v>1.86</v>
          </cell>
          <cell r="U42">
            <v>0</v>
          </cell>
          <cell r="V42">
            <v>642335</v>
          </cell>
          <cell r="W42">
            <v>0</v>
          </cell>
          <cell r="X42">
            <v>-343330.44000000006</v>
          </cell>
          <cell r="Y42">
            <v>0</v>
          </cell>
          <cell r="Z42">
            <v>-15</v>
          </cell>
          <cell r="AA42">
            <v>0</v>
          </cell>
          <cell r="AB42">
            <v>-51499.566000000006</v>
          </cell>
          <cell r="AC42">
            <v>0</v>
          </cell>
          <cell r="AD42">
            <v>15192506.994000001</v>
          </cell>
          <cell r="AE42">
            <v>0</v>
          </cell>
          <cell r="AF42">
            <v>1.86</v>
          </cell>
          <cell r="AG42">
            <v>0</v>
          </cell>
          <cell r="AH42">
            <v>635829</v>
          </cell>
          <cell r="AI42">
            <v>0</v>
          </cell>
          <cell r="AJ42">
            <v>-356240.86000000016</v>
          </cell>
          <cell r="AK42">
            <v>0</v>
          </cell>
          <cell r="AL42">
            <v>-15</v>
          </cell>
          <cell r="AM42">
            <v>0</v>
          </cell>
          <cell r="AN42">
            <v>-53436.129000000023</v>
          </cell>
          <cell r="AO42">
            <v>0</v>
          </cell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G43">
            <v>0</v>
          </cell>
          <cell r="H43">
            <v>8949684.2100000009</v>
          </cell>
          <cell r="I43">
            <v>0</v>
          </cell>
          <cell r="J43">
            <v>-27210.139999999996</v>
          </cell>
          <cell r="K43">
            <v>0</v>
          </cell>
          <cell r="L43">
            <v>8922474.0700000003</v>
          </cell>
          <cell r="M43">
            <v>0</v>
          </cell>
          <cell r="N43">
            <v>-28587.85</v>
          </cell>
          <cell r="O43">
            <v>0</v>
          </cell>
          <cell r="P43">
            <v>8893886.2200000007</v>
          </cell>
          <cell r="Q43">
            <v>0</v>
          </cell>
          <cell r="R43">
            <v>5153507</v>
          </cell>
          <cell r="S43">
            <v>0</v>
          </cell>
          <cell r="T43">
            <v>1.31</v>
          </cell>
          <cell r="U43">
            <v>0</v>
          </cell>
          <cell r="V43">
            <v>117063</v>
          </cell>
          <cell r="W43">
            <v>0</v>
          </cell>
          <cell r="X43">
            <v>-27210.139999999996</v>
          </cell>
          <cell r="Y43">
            <v>0</v>
          </cell>
          <cell r="Z43">
            <v>-10</v>
          </cell>
          <cell r="AA43">
            <v>0</v>
          </cell>
          <cell r="AB43">
            <v>-2721.0139999999997</v>
          </cell>
          <cell r="AC43">
            <v>0</v>
          </cell>
          <cell r="AD43">
            <v>5240638.8459999999</v>
          </cell>
          <cell r="AE43">
            <v>0</v>
          </cell>
          <cell r="AF43">
            <v>1.31</v>
          </cell>
          <cell r="AG43">
            <v>0</v>
          </cell>
          <cell r="AH43">
            <v>116697</v>
          </cell>
          <cell r="AI43">
            <v>0</v>
          </cell>
          <cell r="AJ43">
            <v>-28587.85</v>
          </cell>
          <cell r="AK43">
            <v>0</v>
          </cell>
          <cell r="AL43">
            <v>-10</v>
          </cell>
          <cell r="AM43">
            <v>0</v>
          </cell>
          <cell r="AN43">
            <v>-2858.7849999999999</v>
          </cell>
          <cell r="AO43">
            <v>0</v>
          </cell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G44">
            <v>0</v>
          </cell>
          <cell r="H44">
            <v>2203473.2799999998</v>
          </cell>
          <cell r="I44">
            <v>0</v>
          </cell>
          <cell r="J44">
            <v>-39469.180000000015</v>
          </cell>
          <cell r="K44">
            <v>0</v>
          </cell>
          <cell r="L44">
            <v>2164004.0999999996</v>
          </cell>
          <cell r="M44">
            <v>0</v>
          </cell>
          <cell r="N44">
            <v>-39469.180000000015</v>
          </cell>
          <cell r="O44">
            <v>0</v>
          </cell>
          <cell r="P44">
            <v>2124534.9199999995</v>
          </cell>
          <cell r="Q44">
            <v>0</v>
          </cell>
          <cell r="R44">
            <v>1034382</v>
          </cell>
          <cell r="S44">
            <v>0</v>
          </cell>
          <cell r="T44">
            <v>1.85</v>
          </cell>
          <cell r="U44">
            <v>0</v>
          </cell>
          <cell r="V44">
            <v>40399</v>
          </cell>
          <cell r="W44">
            <v>0</v>
          </cell>
          <cell r="X44">
            <v>-39469.180000000015</v>
          </cell>
          <cell r="Y44">
            <v>0</v>
          </cell>
          <cell r="Z44">
            <v>-10</v>
          </cell>
          <cell r="AA44">
            <v>0</v>
          </cell>
          <cell r="AB44">
            <v>-3946.9180000000015</v>
          </cell>
          <cell r="AC44">
            <v>0</v>
          </cell>
          <cell r="AD44">
            <v>1031364.902</v>
          </cell>
          <cell r="AE44">
            <v>0</v>
          </cell>
          <cell r="AF44">
            <v>1.85</v>
          </cell>
          <cell r="AG44">
            <v>0</v>
          </cell>
          <cell r="AH44">
            <v>39669</v>
          </cell>
          <cell r="AI44">
            <v>0</v>
          </cell>
          <cell r="AJ44">
            <v>-39469.180000000015</v>
          </cell>
          <cell r="AK44">
            <v>0</v>
          </cell>
          <cell r="AL44">
            <v>-10</v>
          </cell>
          <cell r="AM44">
            <v>0</v>
          </cell>
          <cell r="AN44">
            <v>-3946.9180000000015</v>
          </cell>
          <cell r="AO44">
            <v>0</v>
          </cell>
          <cell r="AP44">
            <v>1027617.804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>TOTAL COLSTRIP</v>
          </cell>
          <cell r="G45">
            <v>0</v>
          </cell>
          <cell r="H45">
            <v>219072292.44999999</v>
          </cell>
          <cell r="I45">
            <v>0</v>
          </cell>
          <cell r="J45">
            <v>-1895096.29</v>
          </cell>
          <cell r="K45">
            <v>0</v>
          </cell>
          <cell r="L45">
            <v>217177196.16</v>
          </cell>
          <cell r="M45">
            <v>0</v>
          </cell>
          <cell r="N45">
            <v>-1953566.8699999999</v>
          </cell>
          <cell r="O45">
            <v>0</v>
          </cell>
          <cell r="P45">
            <v>215223629.28999999</v>
          </cell>
          <cell r="Q45">
            <v>0</v>
          </cell>
          <cell r="R45">
            <v>116503759</v>
          </cell>
          <cell r="S45">
            <v>0</v>
          </cell>
          <cell r="T45">
            <v>0</v>
          </cell>
          <cell r="U45">
            <v>0</v>
          </cell>
          <cell r="V45">
            <v>3316197</v>
          </cell>
          <cell r="W45">
            <v>0</v>
          </cell>
          <cell r="X45">
            <v>-1895096.29</v>
          </cell>
          <cell r="Y45">
            <v>0</v>
          </cell>
          <cell r="Z45">
            <v>0</v>
          </cell>
          <cell r="AA45">
            <v>0</v>
          </cell>
          <cell r="AB45">
            <v>-237966.72500000001</v>
          </cell>
          <cell r="AC45">
            <v>0</v>
          </cell>
          <cell r="AD45">
            <v>117686892.985</v>
          </cell>
          <cell r="AE45">
            <v>0</v>
          </cell>
          <cell r="AF45">
            <v>0</v>
          </cell>
          <cell r="AG45">
            <v>0</v>
          </cell>
          <cell r="AH45">
            <v>3286178</v>
          </cell>
          <cell r="AI45">
            <v>0</v>
          </cell>
          <cell r="AJ45">
            <v>-1953566.8699999999</v>
          </cell>
          <cell r="AK45">
            <v>0</v>
          </cell>
          <cell r="AL45">
            <v>0</v>
          </cell>
          <cell r="AM45">
            <v>0</v>
          </cell>
          <cell r="AN45">
            <v>-245431.8</v>
          </cell>
          <cell r="AO45">
            <v>0</v>
          </cell>
          <cell r="AP45">
            <v>118774072.315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>CRAIG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G48">
            <v>0</v>
          </cell>
          <cell r="H48">
            <v>36736993.539999999</v>
          </cell>
          <cell r="I48">
            <v>0</v>
          </cell>
          <cell r="J48">
            <v>-114694.22000000004</v>
          </cell>
          <cell r="K48">
            <v>0</v>
          </cell>
          <cell r="L48">
            <v>36622299.32</v>
          </cell>
          <cell r="M48">
            <v>0</v>
          </cell>
          <cell r="N48">
            <v>-118139.12</v>
          </cell>
          <cell r="O48">
            <v>0</v>
          </cell>
          <cell r="P48">
            <v>36504160.200000003</v>
          </cell>
          <cell r="Q48">
            <v>0</v>
          </cell>
          <cell r="R48">
            <v>21837142</v>
          </cell>
          <cell r="S48">
            <v>0</v>
          </cell>
          <cell r="T48">
            <v>2.0299999999999998</v>
          </cell>
          <cell r="U48">
            <v>0</v>
          </cell>
          <cell r="V48">
            <v>744597</v>
          </cell>
          <cell r="W48">
            <v>0</v>
          </cell>
          <cell r="X48">
            <v>-114694.22000000004</v>
          </cell>
          <cell r="Y48">
            <v>0</v>
          </cell>
          <cell r="Z48">
            <v>-30</v>
          </cell>
          <cell r="AA48">
            <v>0</v>
          </cell>
          <cell r="AB48">
            <v>-34408.266000000018</v>
          </cell>
          <cell r="AC48">
            <v>0</v>
          </cell>
          <cell r="AD48">
            <v>22432636.514000002</v>
          </cell>
          <cell r="AE48">
            <v>0</v>
          </cell>
          <cell r="AF48">
            <v>2.0299999999999998</v>
          </cell>
          <cell r="AG48">
            <v>0</v>
          </cell>
          <cell r="AH48">
            <v>742234</v>
          </cell>
          <cell r="AI48">
            <v>0</v>
          </cell>
          <cell r="AJ48">
            <v>-118139.12</v>
          </cell>
          <cell r="AK48">
            <v>0</v>
          </cell>
          <cell r="AL48">
            <v>-30</v>
          </cell>
          <cell r="AM48">
            <v>0</v>
          </cell>
          <cell r="AN48">
            <v>-35441.735999999997</v>
          </cell>
          <cell r="AO48">
            <v>0</v>
          </cell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G49">
            <v>0</v>
          </cell>
          <cell r="H49">
            <v>93178559.280000001</v>
          </cell>
          <cell r="I49">
            <v>0</v>
          </cell>
          <cell r="J49">
            <v>-972100.15999999992</v>
          </cell>
          <cell r="K49">
            <v>0</v>
          </cell>
          <cell r="L49">
            <v>92206459.120000005</v>
          </cell>
          <cell r="M49">
            <v>0</v>
          </cell>
          <cell r="N49">
            <v>-995138.40000000014</v>
          </cell>
          <cell r="O49">
            <v>0</v>
          </cell>
          <cell r="P49">
            <v>91211320.719999999</v>
          </cell>
          <cell r="Q49">
            <v>0</v>
          </cell>
          <cell r="R49">
            <v>45033353</v>
          </cell>
          <cell r="S49">
            <v>0</v>
          </cell>
          <cell r="T49">
            <v>2.4500000000000002</v>
          </cell>
          <cell r="U49">
            <v>0</v>
          </cell>
          <cell r="V49">
            <v>2270966</v>
          </cell>
          <cell r="W49">
            <v>0</v>
          </cell>
          <cell r="X49">
            <v>-972100.15999999992</v>
          </cell>
          <cell r="Y49">
            <v>0</v>
          </cell>
          <cell r="Z49">
            <v>-10</v>
          </cell>
          <cell r="AA49">
            <v>0</v>
          </cell>
          <cell r="AB49">
            <v>-97210.016000000003</v>
          </cell>
          <cell r="AC49">
            <v>0</v>
          </cell>
          <cell r="AD49">
            <v>46235008.824000001</v>
          </cell>
          <cell r="AE49">
            <v>0</v>
          </cell>
          <cell r="AF49">
            <v>2.4500000000000002</v>
          </cell>
          <cell r="AG49">
            <v>0</v>
          </cell>
          <cell r="AH49">
            <v>2246868</v>
          </cell>
          <cell r="AI49">
            <v>0</v>
          </cell>
          <cell r="AJ49">
            <v>-995138.40000000014</v>
          </cell>
          <cell r="AK49">
            <v>0</v>
          </cell>
          <cell r="AL49">
            <v>-10</v>
          </cell>
          <cell r="AM49">
            <v>0</v>
          </cell>
          <cell r="AN49">
            <v>-99513.840000000026</v>
          </cell>
          <cell r="AO49">
            <v>0</v>
          </cell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G50">
            <v>0</v>
          </cell>
          <cell r="H50">
            <v>26345535.329999998</v>
          </cell>
          <cell r="I50">
            <v>0</v>
          </cell>
          <cell r="J50">
            <v>-276711.86</v>
          </cell>
          <cell r="K50">
            <v>0</v>
          </cell>
          <cell r="L50">
            <v>26068823.469999999</v>
          </cell>
          <cell r="M50">
            <v>0</v>
          </cell>
          <cell r="N50">
            <v>-281214.65999999997</v>
          </cell>
          <cell r="O50">
            <v>0</v>
          </cell>
          <cell r="P50">
            <v>25787608.809999999</v>
          </cell>
          <cell r="Q50">
            <v>0</v>
          </cell>
          <cell r="R50">
            <v>10376414</v>
          </cell>
          <cell r="S50">
            <v>0</v>
          </cell>
          <cell r="T50">
            <v>2.4</v>
          </cell>
          <cell r="U50">
            <v>0</v>
          </cell>
          <cell r="V50">
            <v>628972</v>
          </cell>
          <cell r="W50">
            <v>0</v>
          </cell>
          <cell r="X50">
            <v>-276711.86</v>
          </cell>
          <cell r="Y50">
            <v>0</v>
          </cell>
          <cell r="Z50">
            <v>-15</v>
          </cell>
          <cell r="AA50">
            <v>0</v>
          </cell>
          <cell r="AB50">
            <v>-41506.779000000002</v>
          </cell>
          <cell r="AC50">
            <v>0</v>
          </cell>
          <cell r="AD50">
            <v>10687167.361000001</v>
          </cell>
          <cell r="AE50">
            <v>0</v>
          </cell>
          <cell r="AF50">
            <v>2.4</v>
          </cell>
          <cell r="AG50">
            <v>0</v>
          </cell>
          <cell r="AH50">
            <v>622277</v>
          </cell>
          <cell r="AI50">
            <v>0</v>
          </cell>
          <cell r="AJ50">
            <v>-281214.65999999997</v>
          </cell>
          <cell r="AK50">
            <v>0</v>
          </cell>
          <cell r="AL50">
            <v>-15</v>
          </cell>
          <cell r="AM50">
            <v>0</v>
          </cell>
          <cell r="AN50">
            <v>-42182.198999999993</v>
          </cell>
          <cell r="AO50">
            <v>0</v>
          </cell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G51">
            <v>0</v>
          </cell>
          <cell r="H51">
            <v>16876687.699999999</v>
          </cell>
          <cell r="I51">
            <v>0</v>
          </cell>
          <cell r="J51">
            <v>-64810.159999999989</v>
          </cell>
          <cell r="K51">
            <v>0</v>
          </cell>
          <cell r="L51">
            <v>16811877.539999999</v>
          </cell>
          <cell r="M51">
            <v>0</v>
          </cell>
          <cell r="N51">
            <v>-67567.77999999997</v>
          </cell>
          <cell r="O51">
            <v>0</v>
          </cell>
          <cell r="P51">
            <v>16744309.76</v>
          </cell>
          <cell r="Q51">
            <v>0</v>
          </cell>
          <cell r="R51">
            <v>10257023</v>
          </cell>
          <cell r="S51">
            <v>0</v>
          </cell>
          <cell r="T51">
            <v>1.96</v>
          </cell>
          <cell r="U51">
            <v>0</v>
          </cell>
          <cell r="V51">
            <v>330148</v>
          </cell>
          <cell r="W51">
            <v>0</v>
          </cell>
          <cell r="X51">
            <v>-64810.159999999989</v>
          </cell>
          <cell r="Y51">
            <v>0</v>
          </cell>
          <cell r="Z51">
            <v>-10</v>
          </cell>
          <cell r="AA51">
            <v>0</v>
          </cell>
          <cell r="AB51">
            <v>-6481.0159999999987</v>
          </cell>
          <cell r="AC51">
            <v>0</v>
          </cell>
          <cell r="AD51">
            <v>10515879.823999999</v>
          </cell>
          <cell r="AE51">
            <v>0</v>
          </cell>
          <cell r="AF51">
            <v>1.96</v>
          </cell>
          <cell r="AG51">
            <v>0</v>
          </cell>
          <cell r="AH51">
            <v>328851</v>
          </cell>
          <cell r="AI51">
            <v>0</v>
          </cell>
          <cell r="AJ51">
            <v>-67567.77999999997</v>
          </cell>
          <cell r="AK51">
            <v>0</v>
          </cell>
          <cell r="AL51">
            <v>-10</v>
          </cell>
          <cell r="AM51">
            <v>0</v>
          </cell>
          <cell r="AN51">
            <v>-6756.7779999999966</v>
          </cell>
          <cell r="AO51">
            <v>0</v>
          </cell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G52">
            <v>0</v>
          </cell>
          <cell r="H52">
            <v>1714396.36</v>
          </cell>
          <cell r="I52">
            <v>0</v>
          </cell>
          <cell r="J52">
            <v>-34192.159999999996</v>
          </cell>
          <cell r="K52">
            <v>0</v>
          </cell>
          <cell r="L52">
            <v>1680204.2000000002</v>
          </cell>
          <cell r="M52">
            <v>0</v>
          </cell>
          <cell r="N52">
            <v>-34192.159999999996</v>
          </cell>
          <cell r="O52">
            <v>0</v>
          </cell>
          <cell r="P52">
            <v>1646012.0400000003</v>
          </cell>
          <cell r="Q52">
            <v>0</v>
          </cell>
          <cell r="R52">
            <v>896624</v>
          </cell>
          <cell r="S52">
            <v>0</v>
          </cell>
          <cell r="T52">
            <v>2.42</v>
          </cell>
          <cell r="U52">
            <v>0</v>
          </cell>
          <cell r="V52">
            <v>41075</v>
          </cell>
          <cell r="W52">
            <v>0</v>
          </cell>
          <cell r="X52">
            <v>-34192.159999999996</v>
          </cell>
          <cell r="Y52">
            <v>0</v>
          </cell>
          <cell r="Z52">
            <v>-10</v>
          </cell>
          <cell r="AA52">
            <v>0</v>
          </cell>
          <cell r="AB52">
            <v>-3419.2159999999999</v>
          </cell>
          <cell r="AC52">
            <v>0</v>
          </cell>
          <cell r="AD52">
            <v>900087.62399999995</v>
          </cell>
          <cell r="AE52">
            <v>0</v>
          </cell>
          <cell r="AF52">
            <v>2.42</v>
          </cell>
          <cell r="AG52">
            <v>0</v>
          </cell>
          <cell r="AH52">
            <v>40247</v>
          </cell>
          <cell r="AI52">
            <v>0</v>
          </cell>
          <cell r="AJ52">
            <v>-34192.159999999996</v>
          </cell>
          <cell r="AK52">
            <v>0</v>
          </cell>
          <cell r="AL52">
            <v>-10</v>
          </cell>
          <cell r="AM52">
            <v>0</v>
          </cell>
          <cell r="AN52">
            <v>-3419.2159999999999</v>
          </cell>
          <cell r="AO52">
            <v>0</v>
          </cell>
          <cell r="AP52">
            <v>902723.24799999991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>TOTAL CRAIG</v>
          </cell>
          <cell r="G53">
            <v>0</v>
          </cell>
          <cell r="H53">
            <v>174852172.20999998</v>
          </cell>
          <cell r="I53">
            <v>0</v>
          </cell>
          <cell r="J53">
            <v>-1462508.5599999996</v>
          </cell>
          <cell r="K53">
            <v>0</v>
          </cell>
          <cell r="L53">
            <v>173389663.64999998</v>
          </cell>
          <cell r="M53">
            <v>0</v>
          </cell>
          <cell r="N53">
            <v>-1496252.1199999999</v>
          </cell>
          <cell r="O53">
            <v>0</v>
          </cell>
          <cell r="P53">
            <v>171893411.52999997</v>
          </cell>
          <cell r="Q53">
            <v>0</v>
          </cell>
          <cell r="R53">
            <v>88400556</v>
          </cell>
          <cell r="S53">
            <v>0</v>
          </cell>
          <cell r="T53">
            <v>0</v>
          </cell>
          <cell r="U53">
            <v>0</v>
          </cell>
          <cell r="V53">
            <v>4015758</v>
          </cell>
          <cell r="W53">
            <v>0</v>
          </cell>
          <cell r="X53">
            <v>-1462508.5599999996</v>
          </cell>
          <cell r="Y53">
            <v>0</v>
          </cell>
          <cell r="Z53">
            <v>0</v>
          </cell>
          <cell r="AA53">
            <v>0</v>
          </cell>
          <cell r="AB53">
            <v>-183025.29300000001</v>
          </cell>
          <cell r="AC53">
            <v>0</v>
          </cell>
          <cell r="AD53">
            <v>90770780.147</v>
          </cell>
          <cell r="AE53">
            <v>0</v>
          </cell>
          <cell r="AF53">
            <v>0</v>
          </cell>
          <cell r="AG53">
            <v>0</v>
          </cell>
          <cell r="AH53">
            <v>3980477</v>
          </cell>
          <cell r="AI53">
            <v>0</v>
          </cell>
          <cell r="AJ53">
            <v>-1496252.1199999999</v>
          </cell>
          <cell r="AK53">
            <v>0</v>
          </cell>
          <cell r="AL53">
            <v>0</v>
          </cell>
          <cell r="AM53">
            <v>0</v>
          </cell>
          <cell r="AN53">
            <v>-187313.769</v>
          </cell>
          <cell r="AO53">
            <v>0</v>
          </cell>
          <cell r="AP53">
            <v>93067691.258000001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>DAVE JOHNSTON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G56">
            <v>0</v>
          </cell>
          <cell r="H56">
            <v>99970.26</v>
          </cell>
          <cell r="I56">
            <v>0</v>
          </cell>
          <cell r="J56">
            <v>0</v>
          </cell>
          <cell r="K56">
            <v>0</v>
          </cell>
          <cell r="L56">
            <v>99970.26</v>
          </cell>
          <cell r="M56">
            <v>0</v>
          </cell>
          <cell r="N56">
            <v>0</v>
          </cell>
          <cell r="O56">
            <v>0</v>
          </cell>
          <cell r="P56">
            <v>99970.26</v>
          </cell>
          <cell r="Q56">
            <v>0</v>
          </cell>
          <cell r="R56">
            <v>63605</v>
          </cell>
          <cell r="S56">
            <v>0</v>
          </cell>
          <cell r="T56">
            <v>1.77</v>
          </cell>
          <cell r="U56">
            <v>0</v>
          </cell>
          <cell r="V56">
            <v>1769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65374</v>
          </cell>
          <cell r="AE56">
            <v>0</v>
          </cell>
          <cell r="AF56">
            <v>1.77</v>
          </cell>
          <cell r="AG56">
            <v>0</v>
          </cell>
          <cell r="AH56">
            <v>1769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G57">
            <v>0</v>
          </cell>
          <cell r="H57">
            <v>138592968.06</v>
          </cell>
          <cell r="I57">
            <v>0</v>
          </cell>
          <cell r="J57">
            <v>-238106.46999999997</v>
          </cell>
          <cell r="K57">
            <v>0</v>
          </cell>
          <cell r="L57">
            <v>138354861.59</v>
          </cell>
          <cell r="M57">
            <v>0</v>
          </cell>
          <cell r="N57">
            <v>-246160.03</v>
          </cell>
          <cell r="O57">
            <v>0</v>
          </cell>
          <cell r="P57">
            <v>138108701.56</v>
          </cell>
          <cell r="Q57">
            <v>0</v>
          </cell>
          <cell r="R57">
            <v>33274404</v>
          </cell>
          <cell r="S57">
            <v>0</v>
          </cell>
          <cell r="T57">
            <v>2.77</v>
          </cell>
          <cell r="U57">
            <v>0</v>
          </cell>
          <cell r="V57">
            <v>3835727</v>
          </cell>
          <cell r="W57">
            <v>0</v>
          </cell>
          <cell r="X57">
            <v>-238106.46999999997</v>
          </cell>
          <cell r="Y57">
            <v>0</v>
          </cell>
          <cell r="Z57">
            <v>-30</v>
          </cell>
          <cell r="AA57">
            <v>0</v>
          </cell>
          <cell r="AB57">
            <v>-71431.940999999992</v>
          </cell>
          <cell r="AC57">
            <v>0</v>
          </cell>
          <cell r="AD57">
            <v>36800592.589000002</v>
          </cell>
          <cell r="AE57">
            <v>0</v>
          </cell>
          <cell r="AF57">
            <v>2.77</v>
          </cell>
          <cell r="AG57">
            <v>0</v>
          </cell>
          <cell r="AH57">
            <v>3829020</v>
          </cell>
          <cell r="AI57">
            <v>0</v>
          </cell>
          <cell r="AJ57">
            <v>-246160.03</v>
          </cell>
          <cell r="AK57">
            <v>0</v>
          </cell>
          <cell r="AL57">
            <v>-30</v>
          </cell>
          <cell r="AM57">
            <v>0</v>
          </cell>
          <cell r="AN57">
            <v>-73848.009000000005</v>
          </cell>
          <cell r="AO57">
            <v>0</v>
          </cell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G58">
            <v>0</v>
          </cell>
          <cell r="H58">
            <v>575213448.22000003</v>
          </cell>
          <cell r="I58">
            <v>0</v>
          </cell>
          <cell r="J58">
            <v>-2870894.9199999995</v>
          </cell>
          <cell r="K58">
            <v>0</v>
          </cell>
          <cell r="L58">
            <v>572342553.30000007</v>
          </cell>
          <cell r="M58">
            <v>0</v>
          </cell>
          <cell r="N58">
            <v>-3017942.85</v>
          </cell>
          <cell r="O58">
            <v>0</v>
          </cell>
          <cell r="P58">
            <v>569324610.45000005</v>
          </cell>
          <cell r="Q58">
            <v>0</v>
          </cell>
          <cell r="R58">
            <v>153351223</v>
          </cell>
          <cell r="S58">
            <v>0</v>
          </cell>
          <cell r="T58">
            <v>2.88</v>
          </cell>
          <cell r="U58">
            <v>0</v>
          </cell>
          <cell r="V58">
            <v>16524806</v>
          </cell>
          <cell r="W58">
            <v>0</v>
          </cell>
          <cell r="X58">
            <v>-2870894.9199999995</v>
          </cell>
          <cell r="Y58">
            <v>0</v>
          </cell>
          <cell r="Z58">
            <v>-10</v>
          </cell>
          <cell r="AA58">
            <v>0</v>
          </cell>
          <cell r="AB58">
            <v>-287089.49199999997</v>
          </cell>
          <cell r="AC58">
            <v>0</v>
          </cell>
          <cell r="AD58">
            <v>166718044.588</v>
          </cell>
          <cell r="AE58">
            <v>0</v>
          </cell>
          <cell r="AF58">
            <v>2.88</v>
          </cell>
          <cell r="AG58">
            <v>0</v>
          </cell>
          <cell r="AH58">
            <v>16440007</v>
          </cell>
          <cell r="AI58">
            <v>0</v>
          </cell>
          <cell r="AJ58">
            <v>-3017942.85</v>
          </cell>
          <cell r="AK58">
            <v>0</v>
          </cell>
          <cell r="AL58">
            <v>-10</v>
          </cell>
          <cell r="AM58">
            <v>0</v>
          </cell>
          <cell r="AN58">
            <v>-301794.28499999997</v>
          </cell>
          <cell r="AO58">
            <v>0</v>
          </cell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G59">
            <v>0</v>
          </cell>
          <cell r="H59">
            <v>91968161.640000001</v>
          </cell>
          <cell r="I59">
            <v>0</v>
          </cell>
          <cell r="J59">
            <v>-864714.89</v>
          </cell>
          <cell r="K59">
            <v>0</v>
          </cell>
          <cell r="L59">
            <v>91103446.75</v>
          </cell>
          <cell r="M59">
            <v>0</v>
          </cell>
          <cell r="N59">
            <v>-890853.53999999992</v>
          </cell>
          <cell r="O59">
            <v>0</v>
          </cell>
          <cell r="P59">
            <v>90212593.209999993</v>
          </cell>
          <cell r="Q59">
            <v>0</v>
          </cell>
          <cell r="R59">
            <v>36805513</v>
          </cell>
          <cell r="S59">
            <v>0</v>
          </cell>
          <cell r="T59">
            <v>2.87</v>
          </cell>
          <cell r="U59">
            <v>0</v>
          </cell>
          <cell r="V59">
            <v>2627078</v>
          </cell>
          <cell r="W59">
            <v>0</v>
          </cell>
          <cell r="X59">
            <v>-864714.89</v>
          </cell>
          <cell r="Y59">
            <v>0</v>
          </cell>
          <cell r="Z59">
            <v>-15</v>
          </cell>
          <cell r="AA59">
            <v>0</v>
          </cell>
          <cell r="AB59">
            <v>-129707.2335</v>
          </cell>
          <cell r="AC59">
            <v>0</v>
          </cell>
          <cell r="AD59">
            <v>38438168.876500003</v>
          </cell>
          <cell r="AE59">
            <v>0</v>
          </cell>
          <cell r="AF59">
            <v>2.87</v>
          </cell>
          <cell r="AG59">
            <v>0</v>
          </cell>
          <cell r="AH59">
            <v>2601885</v>
          </cell>
          <cell r="AI59">
            <v>0</v>
          </cell>
          <cell r="AJ59">
            <v>-890853.53999999992</v>
          </cell>
          <cell r="AK59">
            <v>0</v>
          </cell>
          <cell r="AL59">
            <v>-15</v>
          </cell>
          <cell r="AM59">
            <v>0</v>
          </cell>
          <cell r="AN59">
            <v>-133628.03099999999</v>
          </cell>
          <cell r="AO59">
            <v>0</v>
          </cell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G60">
            <v>0</v>
          </cell>
          <cell r="H60">
            <v>53047376.119999997</v>
          </cell>
          <cell r="I60">
            <v>0</v>
          </cell>
          <cell r="J60">
            <v>-107681.62999999998</v>
          </cell>
          <cell r="K60">
            <v>0</v>
          </cell>
          <cell r="L60">
            <v>52939694.489999995</v>
          </cell>
          <cell r="M60">
            <v>0</v>
          </cell>
          <cell r="N60">
            <v>-112573.86999999997</v>
          </cell>
          <cell r="O60">
            <v>0</v>
          </cell>
          <cell r="P60">
            <v>52827120.619999997</v>
          </cell>
          <cell r="Q60">
            <v>0</v>
          </cell>
          <cell r="R60">
            <v>12322395</v>
          </cell>
          <cell r="S60">
            <v>0</v>
          </cell>
          <cell r="T60">
            <v>2.2400000000000002</v>
          </cell>
          <cell r="U60">
            <v>0</v>
          </cell>
          <cell r="V60">
            <v>1187055</v>
          </cell>
          <cell r="W60">
            <v>0</v>
          </cell>
          <cell r="X60">
            <v>-107681.62999999998</v>
          </cell>
          <cell r="Y60">
            <v>0</v>
          </cell>
          <cell r="Z60">
            <v>-10</v>
          </cell>
          <cell r="AA60">
            <v>0</v>
          </cell>
          <cell r="AB60">
            <v>-10768.162999999999</v>
          </cell>
          <cell r="AC60">
            <v>0</v>
          </cell>
          <cell r="AD60">
            <v>13391000.206999999</v>
          </cell>
          <cell r="AE60">
            <v>0</v>
          </cell>
          <cell r="AF60">
            <v>2.2400000000000002</v>
          </cell>
          <cell r="AG60">
            <v>0</v>
          </cell>
          <cell r="AH60">
            <v>1184588</v>
          </cell>
          <cell r="AI60">
            <v>0</v>
          </cell>
          <cell r="AJ60">
            <v>-112573.86999999997</v>
          </cell>
          <cell r="AK60">
            <v>0</v>
          </cell>
          <cell r="AL60">
            <v>-10</v>
          </cell>
          <cell r="AM60">
            <v>0</v>
          </cell>
          <cell r="AN60">
            <v>-11257.386999999997</v>
          </cell>
          <cell r="AO60">
            <v>0</v>
          </cell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G61">
            <v>0</v>
          </cell>
          <cell r="H61">
            <v>8457617.3599999994</v>
          </cell>
          <cell r="I61">
            <v>0</v>
          </cell>
          <cell r="J61">
            <v>-116457.26000000001</v>
          </cell>
          <cell r="K61">
            <v>0</v>
          </cell>
          <cell r="L61">
            <v>8341160.0999999996</v>
          </cell>
          <cell r="M61">
            <v>0</v>
          </cell>
          <cell r="N61">
            <v>-116457.26000000001</v>
          </cell>
          <cell r="O61">
            <v>0</v>
          </cell>
          <cell r="P61">
            <v>8224702.8399999999</v>
          </cell>
          <cell r="Q61">
            <v>0</v>
          </cell>
          <cell r="R61">
            <v>1742727</v>
          </cell>
          <cell r="S61">
            <v>0</v>
          </cell>
          <cell r="T61">
            <v>4.88</v>
          </cell>
          <cell r="U61">
            <v>0</v>
          </cell>
          <cell r="V61">
            <v>409890</v>
          </cell>
          <cell r="W61">
            <v>0</v>
          </cell>
          <cell r="X61">
            <v>-116457.26000000001</v>
          </cell>
          <cell r="Y61">
            <v>0</v>
          </cell>
          <cell r="Z61">
            <v>-10</v>
          </cell>
          <cell r="AA61">
            <v>0</v>
          </cell>
          <cell r="AB61">
            <v>-11645.726000000001</v>
          </cell>
          <cell r="AC61">
            <v>0</v>
          </cell>
          <cell r="AD61">
            <v>2024514.014</v>
          </cell>
          <cell r="AE61">
            <v>0</v>
          </cell>
          <cell r="AF61">
            <v>4.88</v>
          </cell>
          <cell r="AG61">
            <v>0</v>
          </cell>
          <cell r="AH61">
            <v>404207</v>
          </cell>
          <cell r="AI61">
            <v>0</v>
          </cell>
          <cell r="AJ61">
            <v>-116457.26000000001</v>
          </cell>
          <cell r="AK61">
            <v>0</v>
          </cell>
          <cell r="AL61">
            <v>-10</v>
          </cell>
          <cell r="AM61">
            <v>0</v>
          </cell>
          <cell r="AN61">
            <v>-11645.726000000001</v>
          </cell>
          <cell r="AO61">
            <v>0</v>
          </cell>
          <cell r="AP61">
            <v>2300618.0279999999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>TOTAL DAVE JOHNSTON</v>
          </cell>
          <cell r="G62">
            <v>0</v>
          </cell>
          <cell r="H62">
            <v>867379541.65999997</v>
          </cell>
          <cell r="I62">
            <v>0</v>
          </cell>
          <cell r="J62">
            <v>-4197855.17</v>
          </cell>
          <cell r="K62">
            <v>0</v>
          </cell>
          <cell r="L62">
            <v>863181686.49000013</v>
          </cell>
          <cell r="M62">
            <v>0</v>
          </cell>
          <cell r="N62">
            <v>-4383987.55</v>
          </cell>
          <cell r="O62">
            <v>0</v>
          </cell>
          <cell r="P62">
            <v>858797698.94000006</v>
          </cell>
          <cell r="Q62">
            <v>0</v>
          </cell>
          <cell r="R62">
            <v>237559867</v>
          </cell>
          <cell r="S62">
            <v>0</v>
          </cell>
          <cell r="T62">
            <v>0</v>
          </cell>
          <cell r="U62">
            <v>0</v>
          </cell>
          <cell r="V62">
            <v>24586325</v>
          </cell>
          <cell r="W62">
            <v>0</v>
          </cell>
          <cell r="X62">
            <v>-4197855.17</v>
          </cell>
          <cell r="Y62">
            <v>0</v>
          </cell>
          <cell r="Z62">
            <v>0</v>
          </cell>
          <cell r="AA62">
            <v>0</v>
          </cell>
          <cell r="AB62">
            <v>-510642.55549999996</v>
          </cell>
          <cell r="AC62">
            <v>0</v>
          </cell>
          <cell r="AD62">
            <v>257437694.27449998</v>
          </cell>
          <cell r="AE62">
            <v>0</v>
          </cell>
          <cell r="AF62">
            <v>0</v>
          </cell>
          <cell r="AG62">
            <v>0</v>
          </cell>
          <cell r="AH62">
            <v>24461476</v>
          </cell>
          <cell r="AI62">
            <v>0</v>
          </cell>
          <cell r="AJ62">
            <v>-4383987.55</v>
          </cell>
          <cell r="AK62">
            <v>0</v>
          </cell>
          <cell r="AL62">
            <v>0</v>
          </cell>
          <cell r="AM62">
            <v>0</v>
          </cell>
          <cell r="AN62">
            <v>-532173.43799999997</v>
          </cell>
          <cell r="AO62">
            <v>0</v>
          </cell>
          <cell r="AP62">
            <v>276983009.28650004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>GADSBY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G65">
            <v>0</v>
          </cell>
          <cell r="H65">
            <v>15268515.08</v>
          </cell>
          <cell r="I65">
            <v>0</v>
          </cell>
          <cell r="J65">
            <v>-60189.56</v>
          </cell>
          <cell r="K65">
            <v>0</v>
          </cell>
          <cell r="L65">
            <v>15208325.52</v>
          </cell>
          <cell r="M65">
            <v>0</v>
          </cell>
          <cell r="N65">
            <v>-61847.72</v>
          </cell>
          <cell r="O65">
            <v>0</v>
          </cell>
          <cell r="P65">
            <v>15146477.799999999</v>
          </cell>
          <cell r="Q65">
            <v>0</v>
          </cell>
          <cell r="R65">
            <v>15723548</v>
          </cell>
          <cell r="S65">
            <v>0</v>
          </cell>
          <cell r="T65">
            <v>1.28</v>
          </cell>
          <cell r="U65">
            <v>0</v>
          </cell>
          <cell r="V65">
            <v>195052</v>
          </cell>
          <cell r="W65">
            <v>0</v>
          </cell>
          <cell r="X65">
            <v>-60189.56</v>
          </cell>
          <cell r="Y65">
            <v>0</v>
          </cell>
          <cell r="Z65">
            <v>-30</v>
          </cell>
          <cell r="AA65">
            <v>0</v>
          </cell>
          <cell r="AB65">
            <v>-18056.867999999999</v>
          </cell>
          <cell r="AC65">
            <v>0</v>
          </cell>
          <cell r="AD65">
            <v>15840353.571999999</v>
          </cell>
          <cell r="AE65">
            <v>0</v>
          </cell>
          <cell r="AF65">
            <v>1.28</v>
          </cell>
          <cell r="AG65">
            <v>0</v>
          </cell>
          <cell r="AH65">
            <v>194271</v>
          </cell>
          <cell r="AI65">
            <v>0</v>
          </cell>
          <cell r="AJ65">
            <v>-61847.72</v>
          </cell>
          <cell r="AK65">
            <v>0</v>
          </cell>
          <cell r="AL65">
            <v>-30</v>
          </cell>
          <cell r="AM65">
            <v>0</v>
          </cell>
          <cell r="AN65">
            <v>-18554.316000000003</v>
          </cell>
          <cell r="AO65">
            <v>0</v>
          </cell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G66">
            <v>0</v>
          </cell>
          <cell r="H66">
            <v>37464585.539999999</v>
          </cell>
          <cell r="I66">
            <v>0</v>
          </cell>
          <cell r="J66">
            <v>-510562.20999999985</v>
          </cell>
          <cell r="K66">
            <v>0</v>
          </cell>
          <cell r="L66">
            <v>36954023.329999998</v>
          </cell>
          <cell r="M66">
            <v>0</v>
          </cell>
          <cell r="N66">
            <v>-518044.40999999986</v>
          </cell>
          <cell r="O66">
            <v>0</v>
          </cell>
          <cell r="P66">
            <v>36435978.920000002</v>
          </cell>
          <cell r="Q66">
            <v>0</v>
          </cell>
          <cell r="R66">
            <v>38411429</v>
          </cell>
          <cell r="S66">
            <v>0</v>
          </cell>
          <cell r="T66">
            <v>1.36</v>
          </cell>
          <cell r="U66">
            <v>0</v>
          </cell>
          <cell r="V66">
            <v>506047</v>
          </cell>
          <cell r="W66">
            <v>0</v>
          </cell>
          <cell r="X66">
            <v>-510562.20999999985</v>
          </cell>
          <cell r="Y66">
            <v>0</v>
          </cell>
          <cell r="Z66">
            <v>-10</v>
          </cell>
          <cell r="AA66">
            <v>0</v>
          </cell>
          <cell r="AB66">
            <v>-51056.22099999999</v>
          </cell>
          <cell r="AC66">
            <v>0</v>
          </cell>
          <cell r="AD66">
            <v>38355857.568999998</v>
          </cell>
          <cell r="AE66">
            <v>0</v>
          </cell>
          <cell r="AF66">
            <v>1.36</v>
          </cell>
          <cell r="AG66">
            <v>0</v>
          </cell>
          <cell r="AH66">
            <v>499052</v>
          </cell>
          <cell r="AI66">
            <v>0</v>
          </cell>
          <cell r="AJ66">
            <v>-518044.40999999986</v>
          </cell>
          <cell r="AK66">
            <v>0</v>
          </cell>
          <cell r="AL66">
            <v>-10</v>
          </cell>
          <cell r="AM66">
            <v>0</v>
          </cell>
          <cell r="AN66">
            <v>-51804.440999999984</v>
          </cell>
          <cell r="AO66">
            <v>0</v>
          </cell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G67">
            <v>0</v>
          </cell>
          <cell r="H67">
            <v>18863810.73</v>
          </cell>
          <cell r="I67">
            <v>0</v>
          </cell>
          <cell r="J67">
            <v>-351563.44999999995</v>
          </cell>
          <cell r="K67">
            <v>0</v>
          </cell>
          <cell r="L67">
            <v>18512247.280000001</v>
          </cell>
          <cell r="M67">
            <v>0</v>
          </cell>
          <cell r="N67">
            <v>-351701.93</v>
          </cell>
          <cell r="O67">
            <v>0</v>
          </cell>
          <cell r="P67">
            <v>18160545.350000001</v>
          </cell>
          <cell r="Q67">
            <v>0</v>
          </cell>
          <cell r="R67">
            <v>19218312</v>
          </cell>
          <cell r="S67">
            <v>0</v>
          </cell>
          <cell r="T67">
            <v>1.07</v>
          </cell>
          <cell r="U67">
            <v>0</v>
          </cell>
          <cell r="V67">
            <v>199962</v>
          </cell>
          <cell r="W67">
            <v>0</v>
          </cell>
          <cell r="X67">
            <v>-351563.44999999995</v>
          </cell>
          <cell r="Y67">
            <v>0</v>
          </cell>
          <cell r="Z67">
            <v>-15</v>
          </cell>
          <cell r="AA67">
            <v>0</v>
          </cell>
          <cell r="AB67">
            <v>-52734.517499999987</v>
          </cell>
          <cell r="AC67">
            <v>0</v>
          </cell>
          <cell r="AD67">
            <v>19013976.032500003</v>
          </cell>
          <cell r="AE67">
            <v>0</v>
          </cell>
          <cell r="AF67">
            <v>1.07</v>
          </cell>
          <cell r="AG67">
            <v>0</v>
          </cell>
          <cell r="AH67">
            <v>196199</v>
          </cell>
          <cell r="AI67">
            <v>0</v>
          </cell>
          <cell r="AJ67">
            <v>-351701.93</v>
          </cell>
          <cell r="AK67">
            <v>0</v>
          </cell>
          <cell r="AL67">
            <v>-15</v>
          </cell>
          <cell r="AM67">
            <v>0</v>
          </cell>
          <cell r="AN67">
            <v>-52755.289499999999</v>
          </cell>
          <cell r="AO67">
            <v>0</v>
          </cell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G68">
            <v>0</v>
          </cell>
          <cell r="H68">
            <v>7862653.5800000001</v>
          </cell>
          <cell r="I68">
            <v>0</v>
          </cell>
          <cell r="J68">
            <v>-42519.92000000002</v>
          </cell>
          <cell r="K68">
            <v>0</v>
          </cell>
          <cell r="L68">
            <v>7820133.6600000001</v>
          </cell>
          <cell r="M68">
            <v>0</v>
          </cell>
          <cell r="N68">
            <v>-44114.3</v>
          </cell>
          <cell r="O68">
            <v>0</v>
          </cell>
          <cell r="P68">
            <v>7776019.3600000003</v>
          </cell>
          <cell r="Q68">
            <v>0</v>
          </cell>
          <cell r="R68">
            <v>6383412</v>
          </cell>
          <cell r="S68">
            <v>0</v>
          </cell>
          <cell r="T68">
            <v>0.97</v>
          </cell>
          <cell r="U68">
            <v>0</v>
          </cell>
          <cell r="V68">
            <v>76062</v>
          </cell>
          <cell r="W68">
            <v>0</v>
          </cell>
          <cell r="X68">
            <v>-42519.92000000002</v>
          </cell>
          <cell r="Y68">
            <v>0</v>
          </cell>
          <cell r="Z68">
            <v>-10</v>
          </cell>
          <cell r="AA68">
            <v>0</v>
          </cell>
          <cell r="AB68">
            <v>-4251.992000000002</v>
          </cell>
          <cell r="AC68">
            <v>0</v>
          </cell>
          <cell r="AD68">
            <v>6412702.0880000005</v>
          </cell>
          <cell r="AE68">
            <v>0</v>
          </cell>
          <cell r="AF68">
            <v>0.97</v>
          </cell>
          <cell r="AG68">
            <v>0</v>
          </cell>
          <cell r="AH68">
            <v>75641</v>
          </cell>
          <cell r="AI68">
            <v>0</v>
          </cell>
          <cell r="AJ68">
            <v>-44114.3</v>
          </cell>
          <cell r="AK68">
            <v>0</v>
          </cell>
          <cell r="AL68">
            <v>-10</v>
          </cell>
          <cell r="AM68">
            <v>0</v>
          </cell>
          <cell r="AN68">
            <v>-4411.43</v>
          </cell>
          <cell r="AO68">
            <v>0</v>
          </cell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G69">
            <v>0</v>
          </cell>
          <cell r="H69">
            <v>457978.74</v>
          </cell>
          <cell r="I69">
            <v>0</v>
          </cell>
          <cell r="J69">
            <v>-9530.14</v>
          </cell>
          <cell r="K69">
            <v>0</v>
          </cell>
          <cell r="L69">
            <v>448448.6</v>
          </cell>
          <cell r="M69">
            <v>0</v>
          </cell>
          <cell r="N69">
            <v>-9530.14</v>
          </cell>
          <cell r="O69">
            <v>0</v>
          </cell>
          <cell r="P69">
            <v>438918.45999999996</v>
          </cell>
          <cell r="Q69">
            <v>0</v>
          </cell>
          <cell r="R69">
            <v>400569</v>
          </cell>
          <cell r="S69">
            <v>0</v>
          </cell>
          <cell r="T69">
            <v>3.08</v>
          </cell>
          <cell r="U69">
            <v>0</v>
          </cell>
          <cell r="V69">
            <v>13959</v>
          </cell>
          <cell r="W69">
            <v>0</v>
          </cell>
          <cell r="X69">
            <v>-9530.14</v>
          </cell>
          <cell r="Y69">
            <v>0</v>
          </cell>
          <cell r="Z69">
            <v>-10</v>
          </cell>
          <cell r="AA69">
            <v>0</v>
          </cell>
          <cell r="AB69">
            <v>-953.0139999999999</v>
          </cell>
          <cell r="AC69">
            <v>0</v>
          </cell>
          <cell r="AD69">
            <v>404044.84599999996</v>
          </cell>
          <cell r="AE69">
            <v>0</v>
          </cell>
          <cell r="AF69">
            <v>3.08</v>
          </cell>
          <cell r="AG69">
            <v>0</v>
          </cell>
          <cell r="AH69">
            <v>13665</v>
          </cell>
          <cell r="AI69">
            <v>0</v>
          </cell>
          <cell r="AJ69">
            <v>-9530.14</v>
          </cell>
          <cell r="AK69">
            <v>0</v>
          </cell>
          <cell r="AL69">
            <v>-10</v>
          </cell>
          <cell r="AM69">
            <v>0</v>
          </cell>
          <cell r="AN69">
            <v>-953.0139999999999</v>
          </cell>
          <cell r="AO69">
            <v>0</v>
          </cell>
          <cell r="AP69">
            <v>407226.69199999992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TOTAL GADSBY</v>
          </cell>
          <cell r="G70">
            <v>0</v>
          </cell>
          <cell r="H70">
            <v>79917543.669999987</v>
          </cell>
          <cell r="I70">
            <v>0</v>
          </cell>
          <cell r="J70">
            <v>-974365.2799999998</v>
          </cell>
          <cell r="K70">
            <v>0</v>
          </cell>
          <cell r="L70">
            <v>78943178.389999986</v>
          </cell>
          <cell r="M70">
            <v>0</v>
          </cell>
          <cell r="N70">
            <v>-985238.49999999988</v>
          </cell>
          <cell r="O70">
            <v>0</v>
          </cell>
          <cell r="P70">
            <v>77957939.889999986</v>
          </cell>
          <cell r="Q70">
            <v>0</v>
          </cell>
          <cell r="R70">
            <v>80137270</v>
          </cell>
          <cell r="S70">
            <v>0</v>
          </cell>
          <cell r="T70">
            <v>0</v>
          </cell>
          <cell r="U70">
            <v>0</v>
          </cell>
          <cell r="V70">
            <v>991082</v>
          </cell>
          <cell r="W70">
            <v>0</v>
          </cell>
          <cell r="X70">
            <v>-974365.2799999998</v>
          </cell>
          <cell r="Y70">
            <v>0</v>
          </cell>
          <cell r="Z70">
            <v>0</v>
          </cell>
          <cell r="AA70">
            <v>0</v>
          </cell>
          <cell r="AB70">
            <v>-127052.61249999997</v>
          </cell>
          <cell r="AC70">
            <v>0</v>
          </cell>
          <cell r="AD70">
            <v>80026934.107500002</v>
          </cell>
          <cell r="AE70">
            <v>0</v>
          </cell>
          <cell r="AF70">
            <v>0</v>
          </cell>
          <cell r="AG70">
            <v>0</v>
          </cell>
          <cell r="AH70">
            <v>978828</v>
          </cell>
          <cell r="AI70">
            <v>0</v>
          </cell>
          <cell r="AJ70">
            <v>-985238.49999999988</v>
          </cell>
          <cell r="AK70">
            <v>0</v>
          </cell>
          <cell r="AL70">
            <v>0</v>
          </cell>
          <cell r="AM70">
            <v>0</v>
          </cell>
          <cell r="AN70">
            <v>-128478.49049999999</v>
          </cell>
          <cell r="AO70">
            <v>0</v>
          </cell>
          <cell r="AP70">
            <v>79892045.116999999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 t="str">
            <v>HAYDEN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G73">
            <v>0</v>
          </cell>
          <cell r="H73">
            <v>17564004.789999999</v>
          </cell>
          <cell r="I73">
            <v>0</v>
          </cell>
          <cell r="J73">
            <v>-32999.49</v>
          </cell>
          <cell r="K73">
            <v>0</v>
          </cell>
          <cell r="L73">
            <v>17531005.300000001</v>
          </cell>
          <cell r="M73">
            <v>0</v>
          </cell>
          <cell r="N73">
            <v>-34067.390000000007</v>
          </cell>
          <cell r="O73">
            <v>0</v>
          </cell>
          <cell r="P73">
            <v>17496937.91</v>
          </cell>
          <cell r="Q73">
            <v>0</v>
          </cell>
          <cell r="R73">
            <v>4268155</v>
          </cell>
          <cell r="S73">
            <v>0</v>
          </cell>
          <cell r="T73">
            <v>1.94</v>
          </cell>
          <cell r="U73">
            <v>0</v>
          </cell>
          <cell r="V73">
            <v>340422</v>
          </cell>
          <cell r="W73">
            <v>0</v>
          </cell>
          <cell r="X73">
            <v>-32999.49</v>
          </cell>
          <cell r="Y73">
            <v>0</v>
          </cell>
          <cell r="Z73">
            <v>-30</v>
          </cell>
          <cell r="AA73">
            <v>0</v>
          </cell>
          <cell r="AB73">
            <v>-9899.8469999999998</v>
          </cell>
          <cell r="AC73">
            <v>0</v>
          </cell>
          <cell r="AD73">
            <v>4565677.6629999997</v>
          </cell>
          <cell r="AE73">
            <v>0</v>
          </cell>
          <cell r="AF73">
            <v>1.94</v>
          </cell>
          <cell r="AG73">
            <v>0</v>
          </cell>
          <cell r="AH73">
            <v>339771</v>
          </cell>
          <cell r="AI73">
            <v>0</v>
          </cell>
          <cell r="AJ73">
            <v>-34067.390000000007</v>
          </cell>
          <cell r="AK73">
            <v>0</v>
          </cell>
          <cell r="AL73">
            <v>-30</v>
          </cell>
          <cell r="AM73">
            <v>0</v>
          </cell>
          <cell r="AN73">
            <v>-10220.217000000002</v>
          </cell>
          <cell r="AO73">
            <v>0</v>
          </cell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G74">
            <v>0</v>
          </cell>
          <cell r="H74">
            <v>52104183.170000002</v>
          </cell>
          <cell r="I74">
            <v>0</v>
          </cell>
          <cell r="J74">
            <v>-451740.52</v>
          </cell>
          <cell r="K74">
            <v>0</v>
          </cell>
          <cell r="L74">
            <v>51652442.649999999</v>
          </cell>
          <cell r="M74">
            <v>0</v>
          </cell>
          <cell r="N74">
            <v>-468279.97</v>
          </cell>
          <cell r="O74">
            <v>0</v>
          </cell>
          <cell r="P74">
            <v>51184162.68</v>
          </cell>
          <cell r="Q74">
            <v>0</v>
          </cell>
          <cell r="R74">
            <v>28185580</v>
          </cell>
          <cell r="S74">
            <v>0</v>
          </cell>
          <cell r="T74">
            <v>2.72</v>
          </cell>
          <cell r="U74">
            <v>0</v>
          </cell>
          <cell r="V74">
            <v>1411090</v>
          </cell>
          <cell r="W74">
            <v>0</v>
          </cell>
          <cell r="X74">
            <v>-451740.52</v>
          </cell>
          <cell r="Y74">
            <v>0</v>
          </cell>
          <cell r="Z74">
            <v>-10</v>
          </cell>
          <cell r="AA74">
            <v>0</v>
          </cell>
          <cell r="AB74">
            <v>-45174.052000000003</v>
          </cell>
          <cell r="AC74">
            <v>0</v>
          </cell>
          <cell r="AD74">
            <v>29099755.427999999</v>
          </cell>
          <cell r="AE74">
            <v>0</v>
          </cell>
          <cell r="AF74">
            <v>2.72</v>
          </cell>
          <cell r="AG74">
            <v>0</v>
          </cell>
          <cell r="AH74">
            <v>1398578</v>
          </cell>
          <cell r="AI74">
            <v>0</v>
          </cell>
          <cell r="AJ74">
            <v>-468279.97</v>
          </cell>
          <cell r="AK74">
            <v>0</v>
          </cell>
          <cell r="AL74">
            <v>-10</v>
          </cell>
          <cell r="AM74">
            <v>0</v>
          </cell>
          <cell r="AN74">
            <v>-46827.996999999996</v>
          </cell>
          <cell r="AO74">
            <v>0</v>
          </cell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G75">
            <v>0</v>
          </cell>
          <cell r="H75">
            <v>7979216.1900000004</v>
          </cell>
          <cell r="I75">
            <v>0</v>
          </cell>
          <cell r="J75">
            <v>-94961.760000000009</v>
          </cell>
          <cell r="K75">
            <v>0</v>
          </cell>
          <cell r="L75">
            <v>7884254.4300000006</v>
          </cell>
          <cell r="M75">
            <v>0</v>
          </cell>
          <cell r="N75">
            <v>-96524.98000000001</v>
          </cell>
          <cell r="O75">
            <v>0</v>
          </cell>
          <cell r="P75">
            <v>7787729.4500000002</v>
          </cell>
          <cell r="Q75">
            <v>0</v>
          </cell>
          <cell r="R75">
            <v>4140125</v>
          </cell>
          <cell r="S75">
            <v>0</v>
          </cell>
          <cell r="T75">
            <v>2.1800000000000002</v>
          </cell>
          <cell r="U75">
            <v>0</v>
          </cell>
          <cell r="V75">
            <v>172912</v>
          </cell>
          <cell r="W75">
            <v>0</v>
          </cell>
          <cell r="X75">
            <v>-94961.760000000009</v>
          </cell>
          <cell r="Y75">
            <v>0</v>
          </cell>
          <cell r="Z75">
            <v>-15</v>
          </cell>
          <cell r="AA75">
            <v>0</v>
          </cell>
          <cell r="AB75">
            <v>-14244.264000000001</v>
          </cell>
          <cell r="AC75">
            <v>0</v>
          </cell>
          <cell r="AD75">
            <v>4203830.9759999998</v>
          </cell>
          <cell r="AE75">
            <v>0</v>
          </cell>
          <cell r="AF75">
            <v>2.1800000000000002</v>
          </cell>
          <cell r="AG75">
            <v>0</v>
          </cell>
          <cell r="AH75">
            <v>170825</v>
          </cell>
          <cell r="AI75">
            <v>0</v>
          </cell>
          <cell r="AJ75">
            <v>-96524.98000000001</v>
          </cell>
          <cell r="AK75">
            <v>0</v>
          </cell>
          <cell r="AL75">
            <v>-15</v>
          </cell>
          <cell r="AM75">
            <v>0</v>
          </cell>
          <cell r="AN75">
            <v>-14478.747000000001</v>
          </cell>
          <cell r="AO75">
            <v>0</v>
          </cell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G76">
            <v>0</v>
          </cell>
          <cell r="H76">
            <v>2532418.13</v>
          </cell>
          <cell r="I76">
            <v>0</v>
          </cell>
          <cell r="J76">
            <v>-12877.410000000002</v>
          </cell>
          <cell r="K76">
            <v>0</v>
          </cell>
          <cell r="L76">
            <v>2519540.7199999997</v>
          </cell>
          <cell r="M76">
            <v>0</v>
          </cell>
          <cell r="N76">
            <v>-13390.240000000002</v>
          </cell>
          <cell r="O76">
            <v>0</v>
          </cell>
          <cell r="P76">
            <v>2506150.4799999995</v>
          </cell>
          <cell r="Q76">
            <v>0</v>
          </cell>
          <cell r="R76">
            <v>1839935</v>
          </cell>
          <cell r="S76">
            <v>0</v>
          </cell>
          <cell r="T76">
            <v>1.73</v>
          </cell>
          <cell r="U76">
            <v>0</v>
          </cell>
          <cell r="V76">
            <v>43699</v>
          </cell>
          <cell r="W76">
            <v>0</v>
          </cell>
          <cell r="X76">
            <v>-12877.410000000002</v>
          </cell>
          <cell r="Y76">
            <v>0</v>
          </cell>
          <cell r="Z76">
            <v>-10</v>
          </cell>
          <cell r="AA76">
            <v>0</v>
          </cell>
          <cell r="AB76">
            <v>-1287.7410000000002</v>
          </cell>
          <cell r="AC76">
            <v>0</v>
          </cell>
          <cell r="AD76">
            <v>1869468.8490000002</v>
          </cell>
          <cell r="AE76">
            <v>0</v>
          </cell>
          <cell r="AF76">
            <v>1.73</v>
          </cell>
          <cell r="AG76">
            <v>0</v>
          </cell>
          <cell r="AH76">
            <v>43472</v>
          </cell>
          <cell r="AI76">
            <v>0</v>
          </cell>
          <cell r="AJ76">
            <v>-13390.240000000002</v>
          </cell>
          <cell r="AK76">
            <v>0</v>
          </cell>
          <cell r="AL76">
            <v>-10</v>
          </cell>
          <cell r="AM76">
            <v>0</v>
          </cell>
          <cell r="AN76">
            <v>-1339.0240000000003</v>
          </cell>
          <cell r="AO76">
            <v>0</v>
          </cell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G77">
            <v>0</v>
          </cell>
          <cell r="H77">
            <v>1204187.6200000001</v>
          </cell>
          <cell r="I77">
            <v>0</v>
          </cell>
          <cell r="J77">
            <v>-23200.519999999997</v>
          </cell>
          <cell r="K77">
            <v>0</v>
          </cell>
          <cell r="L77">
            <v>1180987.1000000001</v>
          </cell>
          <cell r="M77">
            <v>0</v>
          </cell>
          <cell r="N77">
            <v>-23200.53</v>
          </cell>
          <cell r="O77">
            <v>0</v>
          </cell>
          <cell r="P77">
            <v>1157786.57</v>
          </cell>
          <cell r="Q77">
            <v>0</v>
          </cell>
          <cell r="R77">
            <v>678648</v>
          </cell>
          <cell r="S77">
            <v>0</v>
          </cell>
          <cell r="T77">
            <v>2.46</v>
          </cell>
          <cell r="U77">
            <v>0</v>
          </cell>
          <cell r="V77">
            <v>29338</v>
          </cell>
          <cell r="W77">
            <v>0</v>
          </cell>
          <cell r="X77">
            <v>-23200.519999999997</v>
          </cell>
          <cell r="Y77">
            <v>0</v>
          </cell>
          <cell r="Z77">
            <v>-10</v>
          </cell>
          <cell r="AA77">
            <v>0</v>
          </cell>
          <cell r="AB77">
            <v>-2320.0519999999997</v>
          </cell>
          <cell r="AC77">
            <v>0</v>
          </cell>
          <cell r="AD77">
            <v>682465.42799999996</v>
          </cell>
          <cell r="AE77">
            <v>0</v>
          </cell>
          <cell r="AF77">
            <v>2.46</v>
          </cell>
          <cell r="AG77">
            <v>0</v>
          </cell>
          <cell r="AH77">
            <v>28767</v>
          </cell>
          <cell r="AI77">
            <v>0</v>
          </cell>
          <cell r="AJ77">
            <v>-23200.53</v>
          </cell>
          <cell r="AK77">
            <v>0</v>
          </cell>
          <cell r="AL77">
            <v>-10</v>
          </cell>
          <cell r="AM77">
            <v>0</v>
          </cell>
          <cell r="AN77">
            <v>-2320.0529999999999</v>
          </cell>
          <cell r="AO77">
            <v>0</v>
          </cell>
          <cell r="AP77">
            <v>685711.84499999997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 t="str">
            <v>TOTAL HAYDEN</v>
          </cell>
          <cell r="G78">
            <v>0</v>
          </cell>
          <cell r="H78">
            <v>81384009.900000006</v>
          </cell>
          <cell r="I78">
            <v>0</v>
          </cell>
          <cell r="J78">
            <v>-615779.70000000007</v>
          </cell>
          <cell r="K78">
            <v>0</v>
          </cell>
          <cell r="L78">
            <v>80768230.200000003</v>
          </cell>
          <cell r="M78">
            <v>0</v>
          </cell>
          <cell r="N78">
            <v>-635463.11</v>
          </cell>
          <cell r="O78">
            <v>0</v>
          </cell>
          <cell r="P78">
            <v>80132767.090000004</v>
          </cell>
          <cell r="Q78">
            <v>0</v>
          </cell>
          <cell r="R78">
            <v>39112443</v>
          </cell>
          <cell r="S78">
            <v>0</v>
          </cell>
          <cell r="T78">
            <v>0</v>
          </cell>
          <cell r="U78">
            <v>0</v>
          </cell>
          <cell r="V78">
            <v>1997461</v>
          </cell>
          <cell r="W78">
            <v>0</v>
          </cell>
          <cell r="X78">
            <v>-615779.70000000007</v>
          </cell>
          <cell r="Y78">
            <v>0</v>
          </cell>
          <cell r="Z78">
            <v>0</v>
          </cell>
          <cell r="AA78">
            <v>0</v>
          </cell>
          <cell r="AB78">
            <v>-72925.955999999991</v>
          </cell>
          <cell r="AC78">
            <v>0</v>
          </cell>
          <cell r="AD78">
            <v>40421198.344000004</v>
          </cell>
          <cell r="AE78">
            <v>0</v>
          </cell>
          <cell r="AF78">
            <v>0</v>
          </cell>
          <cell r="AG78">
            <v>0</v>
          </cell>
          <cell r="AH78">
            <v>1981413</v>
          </cell>
          <cell r="AI78">
            <v>0</v>
          </cell>
          <cell r="AJ78">
            <v>-635463.11</v>
          </cell>
          <cell r="AK78">
            <v>0</v>
          </cell>
          <cell r="AL78">
            <v>0</v>
          </cell>
          <cell r="AM78">
            <v>0</v>
          </cell>
          <cell r="AN78">
            <v>-75186.038</v>
          </cell>
          <cell r="AO78">
            <v>0</v>
          </cell>
          <cell r="AP78">
            <v>41691962.195999995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 t="str">
            <v>HUNTER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G81">
            <v>0</v>
          </cell>
          <cell r="H81">
            <v>246337.54</v>
          </cell>
          <cell r="I81">
            <v>0</v>
          </cell>
          <cell r="J81">
            <v>0</v>
          </cell>
          <cell r="K81">
            <v>0</v>
          </cell>
          <cell r="L81">
            <v>246337.54</v>
          </cell>
          <cell r="M81">
            <v>0</v>
          </cell>
          <cell r="N81">
            <v>0</v>
          </cell>
          <cell r="O81">
            <v>0</v>
          </cell>
          <cell r="P81">
            <v>246337.54</v>
          </cell>
          <cell r="Q81">
            <v>0</v>
          </cell>
          <cell r="R81">
            <v>129260</v>
          </cell>
          <cell r="S81">
            <v>0</v>
          </cell>
          <cell r="T81">
            <v>1.29</v>
          </cell>
          <cell r="U81">
            <v>0</v>
          </cell>
          <cell r="V81">
            <v>3178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132438</v>
          </cell>
          <cell r="AE81">
            <v>0</v>
          </cell>
          <cell r="AF81">
            <v>1.29</v>
          </cell>
          <cell r="AG81">
            <v>0</v>
          </cell>
          <cell r="AH81">
            <v>3178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G82">
            <v>0</v>
          </cell>
          <cell r="H82">
            <v>206941130.49000001</v>
          </cell>
          <cell r="I82">
            <v>0</v>
          </cell>
          <cell r="J82">
            <v>-617685.29000000015</v>
          </cell>
          <cell r="K82">
            <v>0</v>
          </cell>
          <cell r="L82">
            <v>206323445.20000002</v>
          </cell>
          <cell r="M82">
            <v>0</v>
          </cell>
          <cell r="N82">
            <v>-636405.47999999986</v>
          </cell>
          <cell r="O82">
            <v>0</v>
          </cell>
          <cell r="P82">
            <v>205687039.72000003</v>
          </cell>
          <cell r="Q82">
            <v>0</v>
          </cell>
          <cell r="R82">
            <v>112578914</v>
          </cell>
          <cell r="S82">
            <v>0</v>
          </cell>
          <cell r="T82">
            <v>1.51</v>
          </cell>
          <cell r="U82">
            <v>0</v>
          </cell>
          <cell r="V82">
            <v>3120148</v>
          </cell>
          <cell r="W82">
            <v>0</v>
          </cell>
          <cell r="X82">
            <v>-617685.29000000015</v>
          </cell>
          <cell r="Y82">
            <v>0</v>
          </cell>
          <cell r="Z82">
            <v>-30</v>
          </cell>
          <cell r="AA82">
            <v>0</v>
          </cell>
          <cell r="AB82">
            <v>-185305.58700000003</v>
          </cell>
          <cell r="AC82">
            <v>0</v>
          </cell>
          <cell r="AD82">
            <v>114896071.123</v>
          </cell>
          <cell r="AE82">
            <v>0</v>
          </cell>
          <cell r="AF82">
            <v>1.51</v>
          </cell>
          <cell r="AG82">
            <v>0</v>
          </cell>
          <cell r="AH82">
            <v>3110679</v>
          </cell>
          <cell r="AI82">
            <v>0</v>
          </cell>
          <cell r="AJ82">
            <v>-636405.47999999986</v>
          </cell>
          <cell r="AK82">
            <v>0</v>
          </cell>
          <cell r="AL82">
            <v>-30</v>
          </cell>
          <cell r="AM82">
            <v>0</v>
          </cell>
          <cell r="AN82">
            <v>-190921.64399999994</v>
          </cell>
          <cell r="AO82">
            <v>0</v>
          </cell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G83">
            <v>0</v>
          </cell>
          <cell r="H83">
            <v>632231547.27999997</v>
          </cell>
          <cell r="I83">
            <v>0</v>
          </cell>
          <cell r="J83">
            <v>-5625583.3800000008</v>
          </cell>
          <cell r="K83">
            <v>0</v>
          </cell>
          <cell r="L83">
            <v>626605963.89999998</v>
          </cell>
          <cell r="M83">
            <v>0</v>
          </cell>
          <cell r="N83">
            <v>-5792087.2299999995</v>
          </cell>
          <cell r="O83">
            <v>0</v>
          </cell>
          <cell r="P83">
            <v>620813876.66999996</v>
          </cell>
          <cell r="Q83">
            <v>0</v>
          </cell>
          <cell r="R83">
            <v>236747622</v>
          </cell>
          <cell r="S83">
            <v>0</v>
          </cell>
          <cell r="T83">
            <v>1.83</v>
          </cell>
          <cell r="U83">
            <v>0</v>
          </cell>
          <cell r="V83">
            <v>11518363</v>
          </cell>
          <cell r="W83">
            <v>0</v>
          </cell>
          <cell r="X83">
            <v>-5625583.3800000008</v>
          </cell>
          <cell r="Y83">
            <v>0</v>
          </cell>
          <cell r="Z83">
            <v>-10</v>
          </cell>
          <cell r="AA83">
            <v>0</v>
          </cell>
          <cell r="AB83">
            <v>-562558.33800000011</v>
          </cell>
          <cell r="AC83">
            <v>0</v>
          </cell>
          <cell r="AD83">
            <v>242077843.28200001</v>
          </cell>
          <cell r="AE83">
            <v>0</v>
          </cell>
          <cell r="AF83">
            <v>1.83</v>
          </cell>
          <cell r="AG83">
            <v>0</v>
          </cell>
          <cell r="AH83">
            <v>11413892</v>
          </cell>
          <cell r="AI83">
            <v>0</v>
          </cell>
          <cell r="AJ83">
            <v>-5792087.2299999995</v>
          </cell>
          <cell r="AK83">
            <v>0</v>
          </cell>
          <cell r="AL83">
            <v>-10</v>
          </cell>
          <cell r="AM83">
            <v>0</v>
          </cell>
          <cell r="AN83">
            <v>-579208.723</v>
          </cell>
          <cell r="AO83">
            <v>0</v>
          </cell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G84">
            <v>0</v>
          </cell>
          <cell r="H84">
            <v>189228621.09999999</v>
          </cell>
          <cell r="I84">
            <v>0</v>
          </cell>
          <cell r="J84">
            <v>-1453660.1600000001</v>
          </cell>
          <cell r="K84">
            <v>0</v>
          </cell>
          <cell r="L84">
            <v>187774960.94</v>
          </cell>
          <cell r="M84">
            <v>0</v>
          </cell>
          <cell r="N84">
            <v>-1513503.9399999997</v>
          </cell>
          <cell r="O84">
            <v>0</v>
          </cell>
          <cell r="P84">
            <v>186261457</v>
          </cell>
          <cell r="Q84">
            <v>0</v>
          </cell>
          <cell r="R84">
            <v>57761424</v>
          </cell>
          <cell r="S84">
            <v>0</v>
          </cell>
          <cell r="T84">
            <v>2.2599999999999998</v>
          </cell>
          <cell r="U84">
            <v>0</v>
          </cell>
          <cell r="V84">
            <v>4260140</v>
          </cell>
          <cell r="W84">
            <v>0</v>
          </cell>
          <cell r="X84">
            <v>-1453660.1600000001</v>
          </cell>
          <cell r="Y84">
            <v>0</v>
          </cell>
          <cell r="Z84">
            <v>-15</v>
          </cell>
          <cell r="AA84">
            <v>0</v>
          </cell>
          <cell r="AB84">
            <v>-218049.02400000003</v>
          </cell>
          <cell r="AC84">
            <v>0</v>
          </cell>
          <cell r="AD84">
            <v>60349854.816000007</v>
          </cell>
          <cell r="AE84">
            <v>0</v>
          </cell>
          <cell r="AF84">
            <v>2.2599999999999998</v>
          </cell>
          <cell r="AG84">
            <v>0</v>
          </cell>
          <cell r="AH84">
            <v>4226612</v>
          </cell>
          <cell r="AI84">
            <v>0</v>
          </cell>
          <cell r="AJ84">
            <v>-1513503.9399999997</v>
          </cell>
          <cell r="AK84">
            <v>0</v>
          </cell>
          <cell r="AL84">
            <v>-15</v>
          </cell>
          <cell r="AM84">
            <v>0</v>
          </cell>
          <cell r="AN84">
            <v>-227025.59099999993</v>
          </cell>
          <cell r="AO84">
            <v>0</v>
          </cell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G85">
            <v>0</v>
          </cell>
          <cell r="H85">
            <v>98505362.329999998</v>
          </cell>
          <cell r="I85">
            <v>0</v>
          </cell>
          <cell r="J85">
            <v>-339546.5</v>
          </cell>
          <cell r="K85">
            <v>0</v>
          </cell>
          <cell r="L85">
            <v>98165815.829999998</v>
          </cell>
          <cell r="M85">
            <v>0</v>
          </cell>
          <cell r="N85">
            <v>-355139.13999999996</v>
          </cell>
          <cell r="O85">
            <v>0</v>
          </cell>
          <cell r="P85">
            <v>97810676.689999998</v>
          </cell>
          <cell r="Q85">
            <v>0</v>
          </cell>
          <cell r="R85">
            <v>52502381</v>
          </cell>
          <cell r="S85">
            <v>0</v>
          </cell>
          <cell r="T85">
            <v>1.49</v>
          </cell>
          <cell r="U85">
            <v>0</v>
          </cell>
          <cell r="V85">
            <v>1465200</v>
          </cell>
          <cell r="W85">
            <v>0</v>
          </cell>
          <cell r="X85">
            <v>-339546.5</v>
          </cell>
          <cell r="Y85">
            <v>0</v>
          </cell>
          <cell r="Z85">
            <v>-10</v>
          </cell>
          <cell r="AA85">
            <v>0</v>
          </cell>
          <cell r="AB85">
            <v>-33954.65</v>
          </cell>
          <cell r="AC85">
            <v>0</v>
          </cell>
          <cell r="AD85">
            <v>53594079.850000001</v>
          </cell>
          <cell r="AE85">
            <v>0</v>
          </cell>
          <cell r="AF85">
            <v>1.49</v>
          </cell>
          <cell r="AG85">
            <v>0</v>
          </cell>
          <cell r="AH85">
            <v>1460025</v>
          </cell>
          <cell r="AI85">
            <v>0</v>
          </cell>
          <cell r="AJ85">
            <v>-355139.13999999996</v>
          </cell>
          <cell r="AK85">
            <v>0</v>
          </cell>
          <cell r="AL85">
            <v>-10</v>
          </cell>
          <cell r="AM85">
            <v>0</v>
          </cell>
          <cell r="AN85">
            <v>-35513.913999999997</v>
          </cell>
          <cell r="AO85">
            <v>0</v>
          </cell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G86">
            <v>0</v>
          </cell>
          <cell r="H86">
            <v>3645567.81</v>
          </cell>
          <cell r="I86">
            <v>0</v>
          </cell>
          <cell r="J86">
            <v>-69221.059999999983</v>
          </cell>
          <cell r="K86">
            <v>0</v>
          </cell>
          <cell r="L86">
            <v>3576346.75</v>
          </cell>
          <cell r="M86">
            <v>0</v>
          </cell>
          <cell r="N86">
            <v>-69221.059999999983</v>
          </cell>
          <cell r="O86">
            <v>0</v>
          </cell>
          <cell r="P86">
            <v>3507125.69</v>
          </cell>
          <cell r="Q86">
            <v>0</v>
          </cell>
          <cell r="R86">
            <v>1606519</v>
          </cell>
          <cell r="S86">
            <v>0</v>
          </cell>
          <cell r="T86">
            <v>1.94</v>
          </cell>
          <cell r="U86">
            <v>0</v>
          </cell>
          <cell r="V86">
            <v>70053</v>
          </cell>
          <cell r="W86">
            <v>0</v>
          </cell>
          <cell r="X86">
            <v>-69221.059999999983</v>
          </cell>
          <cell r="Y86">
            <v>0</v>
          </cell>
          <cell r="Z86">
            <v>-10</v>
          </cell>
          <cell r="AA86">
            <v>0</v>
          </cell>
          <cell r="AB86">
            <v>-6922.1059999999989</v>
          </cell>
          <cell r="AC86">
            <v>0</v>
          </cell>
          <cell r="AD86">
            <v>1600428.834</v>
          </cell>
          <cell r="AE86">
            <v>0</v>
          </cell>
          <cell r="AF86">
            <v>1.94</v>
          </cell>
          <cell r="AG86">
            <v>0</v>
          </cell>
          <cell r="AH86">
            <v>68710</v>
          </cell>
          <cell r="AI86">
            <v>0</v>
          </cell>
          <cell r="AJ86">
            <v>-69221.059999999983</v>
          </cell>
          <cell r="AK86">
            <v>0</v>
          </cell>
          <cell r="AL86">
            <v>-10</v>
          </cell>
          <cell r="AM86">
            <v>0</v>
          </cell>
          <cell r="AN86">
            <v>-6922.1059999999989</v>
          </cell>
          <cell r="AO86">
            <v>0</v>
          </cell>
          <cell r="AP86">
            <v>1592995.6680000001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 t="str">
            <v>TOTAL HUNTER</v>
          </cell>
          <cell r="G87">
            <v>0</v>
          </cell>
          <cell r="H87">
            <v>1130798566.55</v>
          </cell>
          <cell r="I87">
            <v>0</v>
          </cell>
          <cell r="J87">
            <v>-8105696.3900000006</v>
          </cell>
          <cell r="K87">
            <v>0</v>
          </cell>
          <cell r="L87">
            <v>1122692870.1599998</v>
          </cell>
          <cell r="M87">
            <v>0</v>
          </cell>
          <cell r="N87">
            <v>-8366356.8499999978</v>
          </cell>
          <cell r="O87">
            <v>0</v>
          </cell>
          <cell r="P87">
            <v>1114326513.3099999</v>
          </cell>
          <cell r="Q87">
            <v>0</v>
          </cell>
          <cell r="R87">
            <v>461326120</v>
          </cell>
          <cell r="S87">
            <v>0</v>
          </cell>
          <cell r="T87">
            <v>0</v>
          </cell>
          <cell r="U87">
            <v>0</v>
          </cell>
          <cell r="V87">
            <v>20437082</v>
          </cell>
          <cell r="W87">
            <v>0</v>
          </cell>
          <cell r="X87">
            <v>-8105696.3900000006</v>
          </cell>
          <cell r="Y87">
            <v>0</v>
          </cell>
          <cell r="Z87">
            <v>0</v>
          </cell>
          <cell r="AA87">
            <v>0</v>
          </cell>
          <cell r="AB87">
            <v>-1006789.7050000003</v>
          </cell>
          <cell r="AC87">
            <v>0</v>
          </cell>
          <cell r="AD87">
            <v>472650715.90499997</v>
          </cell>
          <cell r="AE87">
            <v>0</v>
          </cell>
          <cell r="AF87">
            <v>0</v>
          </cell>
          <cell r="AG87">
            <v>0</v>
          </cell>
          <cell r="AH87">
            <v>20283096</v>
          </cell>
          <cell r="AI87">
            <v>0</v>
          </cell>
          <cell r="AJ87">
            <v>-8366356.8499999978</v>
          </cell>
          <cell r="AK87">
            <v>0</v>
          </cell>
          <cell r="AL87">
            <v>0</v>
          </cell>
          <cell r="AM87">
            <v>0</v>
          </cell>
          <cell r="AN87">
            <v>-1039591.9779999999</v>
          </cell>
          <cell r="AO87">
            <v>0</v>
          </cell>
          <cell r="AP87">
            <v>483527863.07700002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>HUNTINGTON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G90">
            <v>0</v>
          </cell>
          <cell r="H90">
            <v>116716543.27</v>
          </cell>
          <cell r="I90">
            <v>0</v>
          </cell>
          <cell r="J90">
            <v>-355506.82000000018</v>
          </cell>
          <cell r="K90">
            <v>0</v>
          </cell>
          <cell r="L90">
            <v>116361036.45</v>
          </cell>
          <cell r="M90">
            <v>0</v>
          </cell>
          <cell r="N90">
            <v>-366164.66000000009</v>
          </cell>
          <cell r="O90">
            <v>0</v>
          </cell>
          <cell r="P90">
            <v>115994871.79000001</v>
          </cell>
          <cell r="Q90">
            <v>0</v>
          </cell>
          <cell r="R90">
            <v>59563288</v>
          </cell>
          <cell r="S90">
            <v>0</v>
          </cell>
          <cell r="T90">
            <v>1.77</v>
          </cell>
          <cell r="U90">
            <v>0</v>
          </cell>
          <cell r="V90">
            <v>2062737</v>
          </cell>
          <cell r="W90">
            <v>0</v>
          </cell>
          <cell r="X90">
            <v>-355506.82000000018</v>
          </cell>
          <cell r="Y90">
            <v>0</v>
          </cell>
          <cell r="Z90">
            <v>-30</v>
          </cell>
          <cell r="AA90">
            <v>0</v>
          </cell>
          <cell r="AB90">
            <v>-106652.04600000005</v>
          </cell>
          <cell r="AC90">
            <v>0</v>
          </cell>
          <cell r="AD90">
            <v>61163866.134000003</v>
          </cell>
          <cell r="AE90">
            <v>0</v>
          </cell>
          <cell r="AF90">
            <v>1.77</v>
          </cell>
          <cell r="AG90">
            <v>0</v>
          </cell>
          <cell r="AH90">
            <v>2056350</v>
          </cell>
          <cell r="AI90">
            <v>0</v>
          </cell>
          <cell r="AJ90">
            <v>-366164.66000000009</v>
          </cell>
          <cell r="AK90">
            <v>0</v>
          </cell>
          <cell r="AL90">
            <v>-30</v>
          </cell>
          <cell r="AM90">
            <v>0</v>
          </cell>
          <cell r="AN90">
            <v>-109849.39800000003</v>
          </cell>
          <cell r="AO90">
            <v>0</v>
          </cell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G91">
            <v>0</v>
          </cell>
          <cell r="H91">
            <v>527118936.17000002</v>
          </cell>
          <cell r="I91">
            <v>0</v>
          </cell>
          <cell r="J91">
            <v>-2542103.7700000009</v>
          </cell>
          <cell r="K91">
            <v>0</v>
          </cell>
          <cell r="L91">
            <v>524576832.40000004</v>
          </cell>
          <cell r="M91">
            <v>0</v>
          </cell>
          <cell r="N91">
            <v>-2677494.62</v>
          </cell>
          <cell r="O91">
            <v>0</v>
          </cell>
          <cell r="P91">
            <v>521899337.78000003</v>
          </cell>
          <cell r="Q91">
            <v>0</v>
          </cell>
          <cell r="R91">
            <v>124574585</v>
          </cell>
          <cell r="S91">
            <v>0</v>
          </cell>
          <cell r="T91">
            <v>2.63</v>
          </cell>
          <cell r="U91">
            <v>0</v>
          </cell>
          <cell r="V91">
            <v>13829799</v>
          </cell>
          <cell r="W91">
            <v>0</v>
          </cell>
          <cell r="X91">
            <v>-2542103.7700000009</v>
          </cell>
          <cell r="Y91">
            <v>0</v>
          </cell>
          <cell r="Z91">
            <v>-10</v>
          </cell>
          <cell r="AA91">
            <v>0</v>
          </cell>
          <cell r="AB91">
            <v>-254210.37700000009</v>
          </cell>
          <cell r="AC91">
            <v>0</v>
          </cell>
          <cell r="AD91">
            <v>135608069.85299999</v>
          </cell>
          <cell r="AE91">
            <v>0</v>
          </cell>
          <cell r="AF91">
            <v>2.63</v>
          </cell>
          <cell r="AG91">
            <v>0</v>
          </cell>
          <cell r="AH91">
            <v>13761162</v>
          </cell>
          <cell r="AI91">
            <v>0</v>
          </cell>
          <cell r="AJ91">
            <v>-2677494.62</v>
          </cell>
          <cell r="AK91">
            <v>0</v>
          </cell>
          <cell r="AL91">
            <v>-10</v>
          </cell>
          <cell r="AM91">
            <v>0</v>
          </cell>
          <cell r="AN91">
            <v>-267749.46200000006</v>
          </cell>
          <cell r="AO91">
            <v>0</v>
          </cell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G92">
            <v>0</v>
          </cell>
          <cell r="H92">
            <v>122867593.25</v>
          </cell>
          <cell r="I92">
            <v>0</v>
          </cell>
          <cell r="J92">
            <v>-973763.61000000034</v>
          </cell>
          <cell r="K92">
            <v>0</v>
          </cell>
          <cell r="L92">
            <v>121893829.64</v>
          </cell>
          <cell r="M92">
            <v>0</v>
          </cell>
          <cell r="N92">
            <v>-1010005.2200000003</v>
          </cell>
          <cell r="O92">
            <v>0</v>
          </cell>
          <cell r="P92">
            <v>120883824.42</v>
          </cell>
          <cell r="Q92">
            <v>0</v>
          </cell>
          <cell r="R92">
            <v>39389991</v>
          </cell>
          <cell r="S92">
            <v>0</v>
          </cell>
          <cell r="T92">
            <v>2.5299999999999998</v>
          </cell>
          <cell r="U92">
            <v>0</v>
          </cell>
          <cell r="V92">
            <v>3096232</v>
          </cell>
          <cell r="W92">
            <v>0</v>
          </cell>
          <cell r="X92">
            <v>-973763.61000000034</v>
          </cell>
          <cell r="Y92">
            <v>0</v>
          </cell>
          <cell r="Z92">
            <v>-15</v>
          </cell>
          <cell r="AA92">
            <v>0</v>
          </cell>
          <cell r="AB92">
            <v>-146064.54150000005</v>
          </cell>
          <cell r="AC92">
            <v>0</v>
          </cell>
          <cell r="AD92">
            <v>41366394.848499998</v>
          </cell>
          <cell r="AE92">
            <v>0</v>
          </cell>
          <cell r="AF92">
            <v>2.5299999999999998</v>
          </cell>
          <cell r="AG92">
            <v>0</v>
          </cell>
          <cell r="AH92">
            <v>3071137</v>
          </cell>
          <cell r="AI92">
            <v>0</v>
          </cell>
          <cell r="AJ92">
            <v>-1010005.2200000003</v>
          </cell>
          <cell r="AK92">
            <v>0</v>
          </cell>
          <cell r="AL92">
            <v>-15</v>
          </cell>
          <cell r="AM92">
            <v>0</v>
          </cell>
          <cell r="AN92">
            <v>-151500.78300000005</v>
          </cell>
          <cell r="AO92">
            <v>0</v>
          </cell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G93">
            <v>0</v>
          </cell>
          <cell r="H93">
            <v>46421368.829999998</v>
          </cell>
          <cell r="I93">
            <v>0</v>
          </cell>
          <cell r="J93">
            <v>-135428.10000000003</v>
          </cell>
          <cell r="K93">
            <v>0</v>
          </cell>
          <cell r="L93">
            <v>46285940.729999997</v>
          </cell>
          <cell r="M93">
            <v>0</v>
          </cell>
          <cell r="N93">
            <v>-141266.82</v>
          </cell>
          <cell r="O93">
            <v>0</v>
          </cell>
          <cell r="P93">
            <v>46144673.909999996</v>
          </cell>
          <cell r="Q93">
            <v>0</v>
          </cell>
          <cell r="R93">
            <v>19034731</v>
          </cell>
          <cell r="S93">
            <v>0</v>
          </cell>
          <cell r="T93">
            <v>1.81</v>
          </cell>
          <cell r="U93">
            <v>0</v>
          </cell>
          <cell r="V93">
            <v>839001</v>
          </cell>
          <cell r="W93">
            <v>0</v>
          </cell>
          <cell r="X93">
            <v>-135428.10000000003</v>
          </cell>
          <cell r="Y93">
            <v>0</v>
          </cell>
          <cell r="Z93">
            <v>-10</v>
          </cell>
          <cell r="AA93">
            <v>0</v>
          </cell>
          <cell r="AB93">
            <v>-13542.810000000005</v>
          </cell>
          <cell r="AC93">
            <v>0</v>
          </cell>
          <cell r="AD93">
            <v>19724761.09</v>
          </cell>
          <cell r="AE93">
            <v>0</v>
          </cell>
          <cell r="AF93">
            <v>1.81</v>
          </cell>
          <cell r="AG93">
            <v>0</v>
          </cell>
          <cell r="AH93">
            <v>836497</v>
          </cell>
          <cell r="AI93">
            <v>0</v>
          </cell>
          <cell r="AJ93">
            <v>-141266.82</v>
          </cell>
          <cell r="AK93">
            <v>0</v>
          </cell>
          <cell r="AL93">
            <v>-10</v>
          </cell>
          <cell r="AM93">
            <v>0</v>
          </cell>
          <cell r="AN93">
            <v>-14126.682000000003</v>
          </cell>
          <cell r="AO93">
            <v>0</v>
          </cell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G94">
            <v>0</v>
          </cell>
          <cell r="H94">
            <v>2717959.41</v>
          </cell>
          <cell r="I94">
            <v>0</v>
          </cell>
          <cell r="J94">
            <v>-44684.62</v>
          </cell>
          <cell r="K94">
            <v>0</v>
          </cell>
          <cell r="L94">
            <v>2673274.79</v>
          </cell>
          <cell r="M94">
            <v>0</v>
          </cell>
          <cell r="N94">
            <v>-44684.61</v>
          </cell>
          <cell r="O94">
            <v>0</v>
          </cell>
          <cell r="P94">
            <v>2628590.1800000002</v>
          </cell>
          <cell r="Q94">
            <v>0</v>
          </cell>
          <cell r="R94">
            <v>821110</v>
          </cell>
          <cell r="S94">
            <v>0</v>
          </cell>
          <cell r="T94">
            <v>2.5499999999999998</v>
          </cell>
          <cell r="U94">
            <v>0</v>
          </cell>
          <cell r="V94">
            <v>68738</v>
          </cell>
          <cell r="W94">
            <v>0</v>
          </cell>
          <cell r="X94">
            <v>-44684.62</v>
          </cell>
          <cell r="Y94">
            <v>0</v>
          </cell>
          <cell r="Z94">
            <v>-10</v>
          </cell>
          <cell r="AA94">
            <v>0</v>
          </cell>
          <cell r="AB94">
            <v>-4468.4620000000004</v>
          </cell>
          <cell r="AC94">
            <v>0</v>
          </cell>
          <cell r="AD94">
            <v>840694.91799999995</v>
          </cell>
          <cell r="AE94">
            <v>0</v>
          </cell>
          <cell r="AF94">
            <v>2.5499999999999998</v>
          </cell>
          <cell r="AG94">
            <v>0</v>
          </cell>
          <cell r="AH94">
            <v>67599</v>
          </cell>
          <cell r="AI94">
            <v>0</v>
          </cell>
          <cell r="AJ94">
            <v>-44684.61</v>
          </cell>
          <cell r="AK94">
            <v>0</v>
          </cell>
          <cell r="AL94">
            <v>-10</v>
          </cell>
          <cell r="AM94">
            <v>0</v>
          </cell>
          <cell r="AN94">
            <v>-4468.4609999999993</v>
          </cell>
          <cell r="AO94">
            <v>0</v>
          </cell>
          <cell r="AP94">
            <v>859140.84699999995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>TOTAL HUNTINGTON</v>
          </cell>
          <cell r="G95">
            <v>0</v>
          </cell>
          <cell r="H95">
            <v>815842400.93000007</v>
          </cell>
          <cell r="I95">
            <v>0</v>
          </cell>
          <cell r="J95">
            <v>-4051486.9200000018</v>
          </cell>
          <cell r="K95">
            <v>0</v>
          </cell>
          <cell r="L95">
            <v>811790914.00999999</v>
          </cell>
          <cell r="M95">
            <v>0</v>
          </cell>
          <cell r="N95">
            <v>-4239615.9300000006</v>
          </cell>
          <cell r="O95">
            <v>0</v>
          </cell>
          <cell r="P95">
            <v>807551298.07999992</v>
          </cell>
          <cell r="Q95">
            <v>0</v>
          </cell>
          <cell r="R95">
            <v>243383705</v>
          </cell>
          <cell r="S95">
            <v>0</v>
          </cell>
          <cell r="T95">
            <v>0</v>
          </cell>
          <cell r="U95">
            <v>0</v>
          </cell>
          <cell r="V95">
            <v>19896507</v>
          </cell>
          <cell r="W95">
            <v>0</v>
          </cell>
          <cell r="X95">
            <v>-4051486.9200000018</v>
          </cell>
          <cell r="Y95">
            <v>0</v>
          </cell>
          <cell r="Z95">
            <v>0</v>
          </cell>
          <cell r="AA95">
            <v>0</v>
          </cell>
          <cell r="AB95">
            <v>-524938.23650000023</v>
          </cell>
          <cell r="AC95">
            <v>0</v>
          </cell>
          <cell r="AD95">
            <v>258703786.84350002</v>
          </cell>
          <cell r="AE95">
            <v>0</v>
          </cell>
          <cell r="AF95">
            <v>0</v>
          </cell>
          <cell r="AG95">
            <v>0</v>
          </cell>
          <cell r="AH95">
            <v>19792745</v>
          </cell>
          <cell r="AI95">
            <v>0</v>
          </cell>
          <cell r="AJ95">
            <v>-4239615.9300000006</v>
          </cell>
          <cell r="AK95">
            <v>0</v>
          </cell>
          <cell r="AL95">
            <v>0</v>
          </cell>
          <cell r="AM95">
            <v>0</v>
          </cell>
          <cell r="AN95">
            <v>-547694.7860000002</v>
          </cell>
          <cell r="AO95">
            <v>0</v>
          </cell>
          <cell r="AP95">
            <v>273709221.12749994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>JAMES RIVER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G98">
            <v>0</v>
          </cell>
          <cell r="H98">
            <v>5733734.1399999997</v>
          </cell>
          <cell r="I98">
            <v>0</v>
          </cell>
          <cell r="J98">
            <v>-10744.5</v>
          </cell>
          <cell r="K98">
            <v>0</v>
          </cell>
          <cell r="L98">
            <v>5722989.6399999997</v>
          </cell>
          <cell r="M98">
            <v>0</v>
          </cell>
          <cell r="N98">
            <v>-11104.79</v>
          </cell>
          <cell r="O98">
            <v>0</v>
          </cell>
          <cell r="P98">
            <v>5711884.8499999996</v>
          </cell>
          <cell r="Q98">
            <v>0</v>
          </cell>
          <cell r="R98">
            <v>4411588</v>
          </cell>
          <cell r="S98">
            <v>0</v>
          </cell>
          <cell r="T98">
            <v>5.18</v>
          </cell>
          <cell r="U98">
            <v>0</v>
          </cell>
          <cell r="V98">
            <v>296729</v>
          </cell>
          <cell r="W98">
            <v>0</v>
          </cell>
          <cell r="X98">
            <v>-10744.5</v>
          </cell>
          <cell r="Y98">
            <v>0</v>
          </cell>
          <cell r="Z98">
            <v>-30</v>
          </cell>
          <cell r="AA98">
            <v>0</v>
          </cell>
          <cell r="AB98">
            <v>-3223.35</v>
          </cell>
          <cell r="AC98">
            <v>0</v>
          </cell>
          <cell r="AD98">
            <v>4694349.1500000004</v>
          </cell>
          <cell r="AE98">
            <v>0</v>
          </cell>
          <cell r="AF98">
            <v>5.18</v>
          </cell>
          <cell r="AG98">
            <v>0</v>
          </cell>
          <cell r="AH98">
            <v>296163</v>
          </cell>
          <cell r="AI98">
            <v>0</v>
          </cell>
          <cell r="AJ98">
            <v>-11104.79</v>
          </cell>
          <cell r="AK98">
            <v>0</v>
          </cell>
          <cell r="AL98">
            <v>-30</v>
          </cell>
          <cell r="AM98">
            <v>0</v>
          </cell>
          <cell r="AN98">
            <v>-3331.4369999999999</v>
          </cell>
          <cell r="AO98">
            <v>0</v>
          </cell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G99">
            <v>0</v>
          </cell>
          <cell r="H99">
            <v>5798092.3600000003</v>
          </cell>
          <cell r="I99">
            <v>0</v>
          </cell>
          <cell r="J99">
            <v>-38986.67</v>
          </cell>
          <cell r="K99">
            <v>0</v>
          </cell>
          <cell r="L99">
            <v>5759105.6900000004</v>
          </cell>
          <cell r="M99">
            <v>0</v>
          </cell>
          <cell r="N99">
            <v>-41658.61</v>
          </cell>
          <cell r="O99">
            <v>0</v>
          </cell>
          <cell r="P99">
            <v>5717447.0800000001</v>
          </cell>
          <cell r="Q99">
            <v>0</v>
          </cell>
          <cell r="R99">
            <v>4457732</v>
          </cell>
          <cell r="S99">
            <v>0</v>
          </cell>
          <cell r="T99">
            <v>5.25</v>
          </cell>
          <cell r="U99">
            <v>0</v>
          </cell>
          <cell r="V99">
            <v>303376</v>
          </cell>
          <cell r="W99">
            <v>0</v>
          </cell>
          <cell r="X99">
            <v>-38986.67</v>
          </cell>
          <cell r="Y99">
            <v>0</v>
          </cell>
          <cell r="Z99">
            <v>-10</v>
          </cell>
          <cell r="AA99">
            <v>0</v>
          </cell>
          <cell r="AB99">
            <v>-3898.6669999999995</v>
          </cell>
          <cell r="AC99">
            <v>0</v>
          </cell>
          <cell r="AD99">
            <v>4718222.6629999997</v>
          </cell>
          <cell r="AE99">
            <v>0</v>
          </cell>
          <cell r="AF99">
            <v>5.25</v>
          </cell>
          <cell r="AG99">
            <v>0</v>
          </cell>
          <cell r="AH99">
            <v>301260</v>
          </cell>
          <cell r="AI99">
            <v>0</v>
          </cell>
          <cell r="AJ99">
            <v>-41658.61</v>
          </cell>
          <cell r="AK99">
            <v>0</v>
          </cell>
          <cell r="AL99">
            <v>-10</v>
          </cell>
          <cell r="AM99">
            <v>0</v>
          </cell>
          <cell r="AN99">
            <v>-4165.8609999999999</v>
          </cell>
          <cell r="AO99">
            <v>0</v>
          </cell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G100">
            <v>0</v>
          </cell>
          <cell r="H100">
            <v>18616437.710000001</v>
          </cell>
          <cell r="I100">
            <v>0</v>
          </cell>
          <cell r="J100">
            <v>-151432.75</v>
          </cell>
          <cell r="K100">
            <v>0</v>
          </cell>
          <cell r="L100">
            <v>18465004.960000001</v>
          </cell>
          <cell r="M100">
            <v>0</v>
          </cell>
          <cell r="N100">
            <v>-162616.89000000001</v>
          </cell>
          <cell r="O100">
            <v>0</v>
          </cell>
          <cell r="P100">
            <v>18302388.07</v>
          </cell>
          <cell r="Q100">
            <v>0</v>
          </cell>
          <cell r="R100">
            <v>14291857</v>
          </cell>
          <cell r="S100">
            <v>0</v>
          </cell>
          <cell r="T100">
            <v>5.35</v>
          </cell>
          <cell r="U100">
            <v>0</v>
          </cell>
          <cell r="V100">
            <v>991929</v>
          </cell>
          <cell r="W100">
            <v>0</v>
          </cell>
          <cell r="X100">
            <v>-151432.75</v>
          </cell>
          <cell r="Y100">
            <v>0</v>
          </cell>
          <cell r="Z100">
            <v>-15</v>
          </cell>
          <cell r="AA100">
            <v>0</v>
          </cell>
          <cell r="AB100">
            <v>-22714.912499999999</v>
          </cell>
          <cell r="AC100">
            <v>0</v>
          </cell>
          <cell r="AD100">
            <v>15109638.3375</v>
          </cell>
          <cell r="AE100">
            <v>0</v>
          </cell>
          <cell r="AF100">
            <v>5.35</v>
          </cell>
          <cell r="AG100">
            <v>0</v>
          </cell>
          <cell r="AH100">
            <v>983528</v>
          </cell>
          <cell r="AI100">
            <v>0</v>
          </cell>
          <cell r="AJ100">
            <v>-162616.89000000001</v>
          </cell>
          <cell r="AK100">
            <v>0</v>
          </cell>
          <cell r="AL100">
            <v>-15</v>
          </cell>
          <cell r="AM100">
            <v>0</v>
          </cell>
          <cell r="AN100">
            <v>-24392.533500000001</v>
          </cell>
          <cell r="AO100">
            <v>0</v>
          </cell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G101">
            <v>0</v>
          </cell>
          <cell r="H101">
            <v>4302275.7699999996</v>
          </cell>
          <cell r="I101">
            <v>0</v>
          </cell>
          <cell r="J101">
            <v>-7324.01</v>
          </cell>
          <cell r="K101">
            <v>0</v>
          </cell>
          <cell r="L101">
            <v>4294951.76</v>
          </cell>
          <cell r="M101">
            <v>0</v>
          </cell>
          <cell r="N101">
            <v>-7756.57</v>
          </cell>
          <cell r="O101">
            <v>0</v>
          </cell>
          <cell r="P101">
            <v>4287195.1899999995</v>
          </cell>
          <cell r="Q101">
            <v>0</v>
          </cell>
          <cell r="R101">
            <v>3297379</v>
          </cell>
          <cell r="S101">
            <v>0</v>
          </cell>
          <cell r="T101">
            <v>5.2</v>
          </cell>
          <cell r="U101">
            <v>0</v>
          </cell>
          <cell r="V101">
            <v>223528</v>
          </cell>
          <cell r="W101">
            <v>0</v>
          </cell>
          <cell r="X101">
            <v>-7324.01</v>
          </cell>
          <cell r="Y101">
            <v>0</v>
          </cell>
          <cell r="Z101">
            <v>-10</v>
          </cell>
          <cell r="AA101">
            <v>0</v>
          </cell>
          <cell r="AB101">
            <v>-732.40100000000007</v>
          </cell>
          <cell r="AC101">
            <v>0</v>
          </cell>
          <cell r="AD101">
            <v>3512850.5890000002</v>
          </cell>
          <cell r="AE101">
            <v>0</v>
          </cell>
          <cell r="AF101">
            <v>5.2</v>
          </cell>
          <cell r="AG101">
            <v>0</v>
          </cell>
          <cell r="AH101">
            <v>223136</v>
          </cell>
          <cell r="AI101">
            <v>0</v>
          </cell>
          <cell r="AJ101">
            <v>-7756.57</v>
          </cell>
          <cell r="AK101">
            <v>0</v>
          </cell>
          <cell r="AL101">
            <v>-10</v>
          </cell>
          <cell r="AM101">
            <v>0</v>
          </cell>
          <cell r="AN101">
            <v>-775.65699999999993</v>
          </cell>
          <cell r="AO101">
            <v>0</v>
          </cell>
          <cell r="AP101">
            <v>3727454.3620000002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>TOTAL JAMES RIVER</v>
          </cell>
          <cell r="G102">
            <v>0</v>
          </cell>
          <cell r="H102">
            <v>34450539.980000004</v>
          </cell>
          <cell r="I102">
            <v>0</v>
          </cell>
          <cell r="J102">
            <v>-208487.93</v>
          </cell>
          <cell r="K102">
            <v>0</v>
          </cell>
          <cell r="L102">
            <v>34242052.049999997</v>
          </cell>
          <cell r="M102">
            <v>0</v>
          </cell>
          <cell r="N102">
            <v>-223136.86000000002</v>
          </cell>
          <cell r="O102">
            <v>0</v>
          </cell>
          <cell r="P102">
            <v>34018915.189999998</v>
          </cell>
          <cell r="Q102">
            <v>0</v>
          </cell>
          <cell r="R102">
            <v>26458556</v>
          </cell>
          <cell r="S102">
            <v>0</v>
          </cell>
          <cell r="T102">
            <v>0</v>
          </cell>
          <cell r="U102">
            <v>0</v>
          </cell>
          <cell r="V102">
            <v>1815562</v>
          </cell>
          <cell r="W102">
            <v>0</v>
          </cell>
          <cell r="X102">
            <v>-208487.93</v>
          </cell>
          <cell r="Y102">
            <v>0</v>
          </cell>
          <cell r="Z102">
            <v>0</v>
          </cell>
          <cell r="AA102">
            <v>0</v>
          </cell>
          <cell r="AB102">
            <v>-30569.3305</v>
          </cell>
          <cell r="AC102">
            <v>0</v>
          </cell>
          <cell r="AD102">
            <v>28035060.739500001</v>
          </cell>
          <cell r="AE102">
            <v>0</v>
          </cell>
          <cell r="AF102">
            <v>0</v>
          </cell>
          <cell r="AG102">
            <v>0</v>
          </cell>
          <cell r="AH102">
            <v>1804087</v>
          </cell>
          <cell r="AI102">
            <v>0</v>
          </cell>
          <cell r="AJ102">
            <v>-223136.86000000002</v>
          </cell>
          <cell r="AK102">
            <v>0</v>
          </cell>
          <cell r="AL102">
            <v>0</v>
          </cell>
          <cell r="AM102">
            <v>0</v>
          </cell>
          <cell r="AN102">
            <v>-32665.488499999999</v>
          </cell>
          <cell r="AO102">
            <v>0</v>
          </cell>
          <cell r="AP102">
            <v>29583345.390999999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 t="str">
            <v>JIM BRIDGER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G105">
            <v>0</v>
          </cell>
          <cell r="H105">
            <v>281111.09999999998</v>
          </cell>
          <cell r="I105">
            <v>0</v>
          </cell>
          <cell r="J105">
            <v>0</v>
          </cell>
          <cell r="K105">
            <v>0</v>
          </cell>
          <cell r="L105">
            <v>281111.09999999998</v>
          </cell>
          <cell r="M105">
            <v>0</v>
          </cell>
          <cell r="N105">
            <v>0</v>
          </cell>
          <cell r="O105">
            <v>0</v>
          </cell>
          <cell r="P105">
            <v>281111.09999999998</v>
          </cell>
          <cell r="Q105">
            <v>0</v>
          </cell>
          <cell r="R105">
            <v>177737</v>
          </cell>
          <cell r="S105">
            <v>0</v>
          </cell>
          <cell r="T105">
            <v>1.25</v>
          </cell>
          <cell r="U105">
            <v>0</v>
          </cell>
          <cell r="V105">
            <v>3514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181251</v>
          </cell>
          <cell r="AE105">
            <v>0</v>
          </cell>
          <cell r="AF105">
            <v>1.25</v>
          </cell>
          <cell r="AG105">
            <v>0</v>
          </cell>
          <cell r="AH105">
            <v>3514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G106">
            <v>0</v>
          </cell>
          <cell r="H106">
            <v>140256250.56</v>
          </cell>
          <cell r="I106">
            <v>0</v>
          </cell>
          <cell r="J106">
            <v>-453602.04000000004</v>
          </cell>
          <cell r="K106">
            <v>0</v>
          </cell>
          <cell r="L106">
            <v>139802648.52000001</v>
          </cell>
          <cell r="M106">
            <v>0</v>
          </cell>
          <cell r="N106">
            <v>-467091.2699999999</v>
          </cell>
          <cell r="O106">
            <v>0</v>
          </cell>
          <cell r="P106">
            <v>139335557.25</v>
          </cell>
          <cell r="Q106">
            <v>0</v>
          </cell>
          <cell r="R106">
            <v>87044687</v>
          </cell>
          <cell r="S106">
            <v>0</v>
          </cell>
          <cell r="T106">
            <v>1.58</v>
          </cell>
          <cell r="U106">
            <v>0</v>
          </cell>
          <cell r="V106">
            <v>2212465</v>
          </cell>
          <cell r="W106">
            <v>0</v>
          </cell>
          <cell r="X106">
            <v>-453602.04000000004</v>
          </cell>
          <cell r="Y106">
            <v>0</v>
          </cell>
          <cell r="Z106">
            <v>-30</v>
          </cell>
          <cell r="AA106">
            <v>0</v>
          </cell>
          <cell r="AB106">
            <v>-136080.61200000002</v>
          </cell>
          <cell r="AC106">
            <v>0</v>
          </cell>
          <cell r="AD106">
            <v>88667469.34799999</v>
          </cell>
          <cell r="AE106">
            <v>0</v>
          </cell>
          <cell r="AF106">
            <v>1.58</v>
          </cell>
          <cell r="AG106">
            <v>0</v>
          </cell>
          <cell r="AH106">
            <v>2205192</v>
          </cell>
          <cell r="AI106">
            <v>0</v>
          </cell>
          <cell r="AJ106">
            <v>-467091.2699999999</v>
          </cell>
          <cell r="AK106">
            <v>0</v>
          </cell>
          <cell r="AL106">
            <v>-30</v>
          </cell>
          <cell r="AM106">
            <v>0</v>
          </cell>
          <cell r="AN106">
            <v>-140127.38099999996</v>
          </cell>
          <cell r="AO106">
            <v>0</v>
          </cell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G107">
            <v>0</v>
          </cell>
          <cell r="H107">
            <v>675358589.64999998</v>
          </cell>
          <cell r="I107">
            <v>0</v>
          </cell>
          <cell r="J107">
            <v>-6063355.0499999998</v>
          </cell>
          <cell r="K107">
            <v>0</v>
          </cell>
          <cell r="L107">
            <v>669295234.60000002</v>
          </cell>
          <cell r="M107">
            <v>0</v>
          </cell>
          <cell r="N107">
            <v>-6230578.1700000009</v>
          </cell>
          <cell r="O107">
            <v>0</v>
          </cell>
          <cell r="P107">
            <v>663064656.43000007</v>
          </cell>
          <cell r="Q107">
            <v>0</v>
          </cell>
          <cell r="R107">
            <v>293188983</v>
          </cell>
          <cell r="S107">
            <v>0</v>
          </cell>
          <cell r="T107">
            <v>2.02</v>
          </cell>
          <cell r="U107">
            <v>0</v>
          </cell>
          <cell r="V107">
            <v>13581004</v>
          </cell>
          <cell r="W107">
            <v>0</v>
          </cell>
          <cell r="X107">
            <v>-6063355.0499999998</v>
          </cell>
          <cell r="Y107">
            <v>0</v>
          </cell>
          <cell r="Z107">
            <v>-10</v>
          </cell>
          <cell r="AA107">
            <v>0</v>
          </cell>
          <cell r="AB107">
            <v>-606335.505</v>
          </cell>
          <cell r="AC107">
            <v>0</v>
          </cell>
          <cell r="AD107">
            <v>300100296.44499999</v>
          </cell>
          <cell r="AE107">
            <v>0</v>
          </cell>
          <cell r="AF107">
            <v>2.02</v>
          </cell>
          <cell r="AG107">
            <v>0</v>
          </cell>
          <cell r="AH107">
            <v>13456835</v>
          </cell>
          <cell r="AI107">
            <v>0</v>
          </cell>
          <cell r="AJ107">
            <v>-6230578.1700000009</v>
          </cell>
          <cell r="AK107">
            <v>0</v>
          </cell>
          <cell r="AL107">
            <v>-10</v>
          </cell>
          <cell r="AM107">
            <v>0</v>
          </cell>
          <cell r="AN107">
            <v>-623057.81700000016</v>
          </cell>
          <cell r="AO107">
            <v>0</v>
          </cell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G108">
            <v>0</v>
          </cell>
          <cell r="H108">
            <v>175249865.94</v>
          </cell>
          <cell r="I108">
            <v>0</v>
          </cell>
          <cell r="J108">
            <v>-1515723.39</v>
          </cell>
          <cell r="K108">
            <v>0</v>
          </cell>
          <cell r="L108">
            <v>173734142.55000001</v>
          </cell>
          <cell r="M108">
            <v>0</v>
          </cell>
          <cell r="N108">
            <v>-1572304.4200000002</v>
          </cell>
          <cell r="O108">
            <v>0</v>
          </cell>
          <cell r="P108">
            <v>172161838.13000003</v>
          </cell>
          <cell r="Q108">
            <v>0</v>
          </cell>
          <cell r="R108">
            <v>69160935</v>
          </cell>
          <cell r="S108">
            <v>0</v>
          </cell>
          <cell r="T108">
            <v>2.35</v>
          </cell>
          <cell r="U108">
            <v>0</v>
          </cell>
          <cell r="V108">
            <v>4100562</v>
          </cell>
          <cell r="W108">
            <v>0</v>
          </cell>
          <cell r="X108">
            <v>-1515723.39</v>
          </cell>
          <cell r="Y108">
            <v>0</v>
          </cell>
          <cell r="Z108">
            <v>-15</v>
          </cell>
          <cell r="AA108">
            <v>0</v>
          </cell>
          <cell r="AB108">
            <v>-227358.50849999997</v>
          </cell>
          <cell r="AC108">
            <v>0</v>
          </cell>
          <cell r="AD108">
            <v>71518415.101500005</v>
          </cell>
          <cell r="AE108">
            <v>0</v>
          </cell>
          <cell r="AF108">
            <v>2.35</v>
          </cell>
          <cell r="AG108">
            <v>0</v>
          </cell>
          <cell r="AH108">
            <v>4064278</v>
          </cell>
          <cell r="AI108">
            <v>0</v>
          </cell>
          <cell r="AJ108">
            <v>-1572304.4200000002</v>
          </cell>
          <cell r="AK108">
            <v>0</v>
          </cell>
          <cell r="AL108">
            <v>-15</v>
          </cell>
          <cell r="AM108">
            <v>0</v>
          </cell>
          <cell r="AN108">
            <v>-235845.663</v>
          </cell>
          <cell r="AO108">
            <v>0</v>
          </cell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G109">
            <v>0</v>
          </cell>
          <cell r="H109">
            <v>58882346.939999998</v>
          </cell>
          <cell r="I109">
            <v>0</v>
          </cell>
          <cell r="J109">
            <v>-239598.99999999994</v>
          </cell>
          <cell r="K109">
            <v>0</v>
          </cell>
          <cell r="L109">
            <v>58642747.939999998</v>
          </cell>
          <cell r="M109">
            <v>0</v>
          </cell>
          <cell r="N109">
            <v>-249884.35999999996</v>
          </cell>
          <cell r="O109">
            <v>0</v>
          </cell>
          <cell r="P109">
            <v>58392863.579999998</v>
          </cell>
          <cell r="Q109">
            <v>0</v>
          </cell>
          <cell r="R109">
            <v>35406510</v>
          </cell>
          <cell r="S109">
            <v>0</v>
          </cell>
          <cell r="T109">
            <v>1.49</v>
          </cell>
          <cell r="U109">
            <v>0</v>
          </cell>
          <cell r="V109">
            <v>875562</v>
          </cell>
          <cell r="W109">
            <v>0</v>
          </cell>
          <cell r="X109">
            <v>-239598.99999999994</v>
          </cell>
          <cell r="Y109">
            <v>0</v>
          </cell>
          <cell r="Z109">
            <v>-10</v>
          </cell>
          <cell r="AA109">
            <v>0</v>
          </cell>
          <cell r="AB109">
            <v>-23959.899999999994</v>
          </cell>
          <cell r="AC109">
            <v>0</v>
          </cell>
          <cell r="AD109">
            <v>36018513.100000001</v>
          </cell>
          <cell r="AE109">
            <v>0</v>
          </cell>
          <cell r="AF109">
            <v>1.49</v>
          </cell>
          <cell r="AG109">
            <v>0</v>
          </cell>
          <cell r="AH109">
            <v>871915</v>
          </cell>
          <cell r="AI109">
            <v>0</v>
          </cell>
          <cell r="AJ109">
            <v>-249884.35999999996</v>
          </cell>
          <cell r="AK109">
            <v>0</v>
          </cell>
          <cell r="AL109">
            <v>-10</v>
          </cell>
          <cell r="AM109">
            <v>0</v>
          </cell>
          <cell r="AN109">
            <v>-24988.435999999998</v>
          </cell>
          <cell r="AO109">
            <v>0</v>
          </cell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G110">
            <v>0</v>
          </cell>
          <cell r="H110">
            <v>3722954.18</v>
          </cell>
          <cell r="I110">
            <v>0</v>
          </cell>
          <cell r="J110">
            <v>-71241.69</v>
          </cell>
          <cell r="K110">
            <v>0</v>
          </cell>
          <cell r="L110">
            <v>3651712.49</v>
          </cell>
          <cell r="M110">
            <v>0</v>
          </cell>
          <cell r="N110">
            <v>-71241.69</v>
          </cell>
          <cell r="O110">
            <v>0</v>
          </cell>
          <cell r="P110">
            <v>3580470.8000000003</v>
          </cell>
          <cell r="Q110">
            <v>0</v>
          </cell>
          <cell r="R110">
            <v>1789680</v>
          </cell>
          <cell r="S110">
            <v>0</v>
          </cell>
          <cell r="T110">
            <v>1.95</v>
          </cell>
          <cell r="U110">
            <v>0</v>
          </cell>
          <cell r="V110">
            <v>71903</v>
          </cell>
          <cell r="W110">
            <v>0</v>
          </cell>
          <cell r="X110">
            <v>-71241.69</v>
          </cell>
          <cell r="Y110">
            <v>0</v>
          </cell>
          <cell r="Z110">
            <v>-10</v>
          </cell>
          <cell r="AA110">
            <v>0</v>
          </cell>
          <cell r="AB110">
            <v>-7124.1689999999999</v>
          </cell>
          <cell r="AC110">
            <v>0</v>
          </cell>
          <cell r="AD110">
            <v>1783217.1410000001</v>
          </cell>
          <cell r="AE110">
            <v>0</v>
          </cell>
          <cell r="AF110">
            <v>1.95</v>
          </cell>
          <cell r="AG110">
            <v>0</v>
          </cell>
          <cell r="AH110">
            <v>70514</v>
          </cell>
          <cell r="AI110">
            <v>0</v>
          </cell>
          <cell r="AJ110">
            <v>-71241.69</v>
          </cell>
          <cell r="AK110">
            <v>0</v>
          </cell>
          <cell r="AL110">
            <v>-10</v>
          </cell>
          <cell r="AM110">
            <v>0</v>
          </cell>
          <cell r="AN110">
            <v>-7124.1689999999999</v>
          </cell>
          <cell r="AO110">
            <v>0</v>
          </cell>
          <cell r="AP110">
            <v>1775365.2820000001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 t="str">
            <v>TOTAL JIM BRIDGER</v>
          </cell>
          <cell r="G111">
            <v>0</v>
          </cell>
          <cell r="H111">
            <v>1053751118.37</v>
          </cell>
          <cell r="I111">
            <v>0</v>
          </cell>
          <cell r="J111">
            <v>-8343521.1699999999</v>
          </cell>
          <cell r="K111">
            <v>0</v>
          </cell>
          <cell r="L111">
            <v>1045407597.2</v>
          </cell>
          <cell r="M111">
            <v>0</v>
          </cell>
          <cell r="N111">
            <v>-8591099.9100000001</v>
          </cell>
          <cell r="O111">
            <v>0</v>
          </cell>
          <cell r="P111">
            <v>1036816497.2900001</v>
          </cell>
          <cell r="Q111">
            <v>0</v>
          </cell>
          <cell r="R111">
            <v>486768532</v>
          </cell>
          <cell r="S111">
            <v>0</v>
          </cell>
          <cell r="T111">
            <v>0</v>
          </cell>
          <cell r="U111">
            <v>0</v>
          </cell>
          <cell r="V111">
            <v>20845010</v>
          </cell>
          <cell r="W111">
            <v>0</v>
          </cell>
          <cell r="X111">
            <v>-8343521.1699999999</v>
          </cell>
          <cell r="Y111">
            <v>0</v>
          </cell>
          <cell r="Z111">
            <v>0</v>
          </cell>
          <cell r="AA111">
            <v>0</v>
          </cell>
          <cell r="AB111">
            <v>-1000858.6945000001</v>
          </cell>
          <cell r="AC111">
            <v>0</v>
          </cell>
          <cell r="AD111">
            <v>498269162.13550001</v>
          </cell>
          <cell r="AE111">
            <v>0</v>
          </cell>
          <cell r="AF111">
            <v>0</v>
          </cell>
          <cell r="AG111">
            <v>0</v>
          </cell>
          <cell r="AH111">
            <v>20672248</v>
          </cell>
          <cell r="AI111">
            <v>0</v>
          </cell>
          <cell r="AJ111">
            <v>-8591099.9100000001</v>
          </cell>
          <cell r="AK111">
            <v>0</v>
          </cell>
          <cell r="AL111">
            <v>0</v>
          </cell>
          <cell r="AM111">
            <v>0</v>
          </cell>
          <cell r="AN111">
            <v>-1031143.466</v>
          </cell>
          <cell r="AO111">
            <v>0</v>
          </cell>
          <cell r="AP111">
            <v>509319166.75949997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NAUGHTON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G114">
            <v>0</v>
          </cell>
          <cell r="H114">
            <v>15015.87</v>
          </cell>
          <cell r="I114">
            <v>0</v>
          </cell>
          <cell r="J114">
            <v>0</v>
          </cell>
          <cell r="K114">
            <v>0</v>
          </cell>
          <cell r="L114">
            <v>15015.87</v>
          </cell>
          <cell r="M114">
            <v>0</v>
          </cell>
          <cell r="N114">
            <v>0</v>
          </cell>
          <cell r="O114">
            <v>0</v>
          </cell>
          <cell r="P114">
            <v>15015.87</v>
          </cell>
          <cell r="Q114">
            <v>0</v>
          </cell>
          <cell r="R114">
            <v>11039</v>
          </cell>
          <cell r="S114">
            <v>0</v>
          </cell>
          <cell r="T114">
            <v>1.39</v>
          </cell>
          <cell r="U114">
            <v>0</v>
          </cell>
          <cell r="V114">
            <v>209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11248</v>
          </cell>
          <cell r="AE114">
            <v>0</v>
          </cell>
          <cell r="AF114">
            <v>1.39</v>
          </cell>
          <cell r="AG114">
            <v>0</v>
          </cell>
          <cell r="AH114">
            <v>209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G115">
            <v>0</v>
          </cell>
          <cell r="H115">
            <v>70399222.079999998</v>
          </cell>
          <cell r="I115">
            <v>0</v>
          </cell>
          <cell r="J115">
            <v>-181827.88999999996</v>
          </cell>
          <cell r="K115">
            <v>0</v>
          </cell>
          <cell r="L115">
            <v>70217394.189999998</v>
          </cell>
          <cell r="M115">
            <v>0</v>
          </cell>
          <cell r="N115">
            <v>-187556.09999999989</v>
          </cell>
          <cell r="O115">
            <v>0</v>
          </cell>
          <cell r="P115">
            <v>70029838.090000004</v>
          </cell>
          <cell r="Q115">
            <v>0</v>
          </cell>
          <cell r="R115">
            <v>36837724</v>
          </cell>
          <cell r="S115">
            <v>0</v>
          </cell>
          <cell r="T115">
            <v>2.63</v>
          </cell>
          <cell r="U115">
            <v>0</v>
          </cell>
          <cell r="V115">
            <v>1849109</v>
          </cell>
          <cell r="W115">
            <v>0</v>
          </cell>
          <cell r="X115">
            <v>-181827.88999999996</v>
          </cell>
          <cell r="Y115">
            <v>0</v>
          </cell>
          <cell r="Z115">
            <v>-30</v>
          </cell>
          <cell r="AA115">
            <v>0</v>
          </cell>
          <cell r="AB115">
            <v>-54548.366999999984</v>
          </cell>
          <cell r="AC115">
            <v>0</v>
          </cell>
          <cell r="AD115">
            <v>38450456.743000001</v>
          </cell>
          <cell r="AE115">
            <v>0</v>
          </cell>
          <cell r="AF115">
            <v>2.63</v>
          </cell>
          <cell r="AG115">
            <v>0</v>
          </cell>
          <cell r="AH115">
            <v>1844251</v>
          </cell>
          <cell r="AI115">
            <v>0</v>
          </cell>
          <cell r="AJ115">
            <v>-187556.09999999989</v>
          </cell>
          <cell r="AK115">
            <v>0</v>
          </cell>
          <cell r="AL115">
            <v>-30</v>
          </cell>
          <cell r="AM115">
            <v>0</v>
          </cell>
          <cell r="AN115">
            <v>-56266.829999999965</v>
          </cell>
          <cell r="AO115">
            <v>0</v>
          </cell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G116">
            <v>0</v>
          </cell>
          <cell r="H116">
            <v>443090329.81</v>
          </cell>
          <cell r="I116">
            <v>0</v>
          </cell>
          <cell r="J116">
            <v>-2550716.2000000002</v>
          </cell>
          <cell r="K116">
            <v>0</v>
          </cell>
          <cell r="L116">
            <v>440539613.61000001</v>
          </cell>
          <cell r="M116">
            <v>0</v>
          </cell>
          <cell r="N116">
            <v>-2660476.59</v>
          </cell>
          <cell r="O116">
            <v>0</v>
          </cell>
          <cell r="P116">
            <v>437879137.02000004</v>
          </cell>
          <cell r="Q116">
            <v>0</v>
          </cell>
          <cell r="R116">
            <v>132342952</v>
          </cell>
          <cell r="S116">
            <v>0</v>
          </cell>
          <cell r="T116">
            <v>2.82</v>
          </cell>
          <cell r="U116">
            <v>0</v>
          </cell>
          <cell r="V116">
            <v>12459182</v>
          </cell>
          <cell r="W116">
            <v>0</v>
          </cell>
          <cell r="X116">
            <v>-2550716.2000000002</v>
          </cell>
          <cell r="Y116">
            <v>0</v>
          </cell>
          <cell r="Z116">
            <v>-10</v>
          </cell>
          <cell r="AA116">
            <v>0</v>
          </cell>
          <cell r="AB116">
            <v>-255071.62</v>
          </cell>
          <cell r="AC116">
            <v>0</v>
          </cell>
          <cell r="AD116">
            <v>141996346.18000001</v>
          </cell>
          <cell r="AE116">
            <v>0</v>
          </cell>
          <cell r="AF116">
            <v>2.82</v>
          </cell>
          <cell r="AG116">
            <v>0</v>
          </cell>
          <cell r="AH116">
            <v>12385704</v>
          </cell>
          <cell r="AI116">
            <v>0</v>
          </cell>
          <cell r="AJ116">
            <v>-2660476.59</v>
          </cell>
          <cell r="AK116">
            <v>0</v>
          </cell>
          <cell r="AL116">
            <v>-10</v>
          </cell>
          <cell r="AM116">
            <v>0</v>
          </cell>
          <cell r="AN116">
            <v>-266047.65899999999</v>
          </cell>
          <cell r="AO116">
            <v>0</v>
          </cell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G117">
            <v>0</v>
          </cell>
          <cell r="H117">
            <v>76375657.129999995</v>
          </cell>
          <cell r="I117">
            <v>0</v>
          </cell>
          <cell r="J117">
            <v>-630187.02999999991</v>
          </cell>
          <cell r="K117">
            <v>0</v>
          </cell>
          <cell r="L117">
            <v>75745470.099999994</v>
          </cell>
          <cell r="M117">
            <v>0</v>
          </cell>
          <cell r="N117">
            <v>-653185.20000000019</v>
          </cell>
          <cell r="O117">
            <v>0</v>
          </cell>
          <cell r="P117">
            <v>75092284.899999991</v>
          </cell>
          <cell r="Q117">
            <v>0</v>
          </cell>
          <cell r="R117">
            <v>30448941</v>
          </cell>
          <cell r="S117">
            <v>0</v>
          </cell>
          <cell r="T117">
            <v>3.09</v>
          </cell>
          <cell r="U117">
            <v>0</v>
          </cell>
          <cell r="V117">
            <v>2350271</v>
          </cell>
          <cell r="W117">
            <v>0</v>
          </cell>
          <cell r="X117">
            <v>-630187.02999999991</v>
          </cell>
          <cell r="Y117">
            <v>0</v>
          </cell>
          <cell r="Z117">
            <v>-15</v>
          </cell>
          <cell r="AA117">
            <v>0</v>
          </cell>
          <cell r="AB117">
            <v>-94528.054499999998</v>
          </cell>
          <cell r="AC117">
            <v>0</v>
          </cell>
          <cell r="AD117">
            <v>32074496.9155</v>
          </cell>
          <cell r="AE117">
            <v>0</v>
          </cell>
          <cell r="AF117">
            <v>3.09</v>
          </cell>
          <cell r="AG117">
            <v>0</v>
          </cell>
          <cell r="AH117">
            <v>2330443</v>
          </cell>
          <cell r="AI117">
            <v>0</v>
          </cell>
          <cell r="AJ117">
            <v>-653185.20000000019</v>
          </cell>
          <cell r="AK117">
            <v>0</v>
          </cell>
          <cell r="AL117">
            <v>-15</v>
          </cell>
          <cell r="AM117">
            <v>0</v>
          </cell>
          <cell r="AN117">
            <v>-97977.780000000042</v>
          </cell>
          <cell r="AO117">
            <v>0</v>
          </cell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G118">
            <v>0</v>
          </cell>
          <cell r="H118">
            <v>23006767.68</v>
          </cell>
          <cell r="I118">
            <v>0</v>
          </cell>
          <cell r="J118">
            <v>-81084.979999999967</v>
          </cell>
          <cell r="K118">
            <v>0</v>
          </cell>
          <cell r="L118">
            <v>22925682.699999999</v>
          </cell>
          <cell r="M118">
            <v>0</v>
          </cell>
          <cell r="N118">
            <v>-84667.79</v>
          </cell>
          <cell r="O118">
            <v>0</v>
          </cell>
          <cell r="P118">
            <v>22841014.91</v>
          </cell>
          <cell r="Q118">
            <v>0</v>
          </cell>
          <cell r="R118">
            <v>11920358</v>
          </cell>
          <cell r="S118">
            <v>0</v>
          </cell>
          <cell r="T118">
            <v>2.37</v>
          </cell>
          <cell r="U118">
            <v>0</v>
          </cell>
          <cell r="V118">
            <v>544300</v>
          </cell>
          <cell r="W118">
            <v>0</v>
          </cell>
          <cell r="X118">
            <v>-81084.979999999967</v>
          </cell>
          <cell r="Y118">
            <v>0</v>
          </cell>
          <cell r="Z118">
            <v>-10</v>
          </cell>
          <cell r="AA118">
            <v>0</v>
          </cell>
          <cell r="AB118">
            <v>-8108.4979999999969</v>
          </cell>
          <cell r="AC118">
            <v>0</v>
          </cell>
          <cell r="AD118">
            <v>12375464.522</v>
          </cell>
          <cell r="AE118">
            <v>0</v>
          </cell>
          <cell r="AF118">
            <v>2.37</v>
          </cell>
          <cell r="AG118">
            <v>0</v>
          </cell>
          <cell r="AH118">
            <v>542335</v>
          </cell>
          <cell r="AI118">
            <v>0</v>
          </cell>
          <cell r="AJ118">
            <v>-84667.79</v>
          </cell>
          <cell r="AK118">
            <v>0</v>
          </cell>
          <cell r="AL118">
            <v>-10</v>
          </cell>
          <cell r="AM118">
            <v>0</v>
          </cell>
          <cell r="AN118">
            <v>-8466.7789999999986</v>
          </cell>
          <cell r="AO118">
            <v>0</v>
          </cell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G119">
            <v>0</v>
          </cell>
          <cell r="H119">
            <v>2011397.3</v>
          </cell>
          <cell r="I119">
            <v>0</v>
          </cell>
          <cell r="J119">
            <v>-35165.389999999992</v>
          </cell>
          <cell r="K119">
            <v>0</v>
          </cell>
          <cell r="L119">
            <v>1976231.9100000001</v>
          </cell>
          <cell r="M119">
            <v>0</v>
          </cell>
          <cell r="N119">
            <v>-35165.389999999992</v>
          </cell>
          <cell r="O119">
            <v>0</v>
          </cell>
          <cell r="P119">
            <v>1941066.5200000003</v>
          </cell>
          <cell r="Q119">
            <v>0</v>
          </cell>
          <cell r="R119">
            <v>640479</v>
          </cell>
          <cell r="S119">
            <v>0</v>
          </cell>
          <cell r="T119">
            <v>2.75</v>
          </cell>
          <cell r="U119">
            <v>0</v>
          </cell>
          <cell r="V119">
            <v>54830</v>
          </cell>
          <cell r="W119">
            <v>0</v>
          </cell>
          <cell r="X119">
            <v>-35165.389999999992</v>
          </cell>
          <cell r="Y119">
            <v>0</v>
          </cell>
          <cell r="Z119">
            <v>-10</v>
          </cell>
          <cell r="AA119">
            <v>0</v>
          </cell>
          <cell r="AB119">
            <v>-3516.5389999999989</v>
          </cell>
          <cell r="AC119">
            <v>0</v>
          </cell>
          <cell r="AD119">
            <v>656627.071</v>
          </cell>
          <cell r="AE119">
            <v>0</v>
          </cell>
          <cell r="AF119">
            <v>2.75</v>
          </cell>
          <cell r="AG119">
            <v>0</v>
          </cell>
          <cell r="AH119">
            <v>53863</v>
          </cell>
          <cell r="AI119">
            <v>0</v>
          </cell>
          <cell r="AJ119">
            <v>-35165.389999999992</v>
          </cell>
          <cell r="AK119">
            <v>0</v>
          </cell>
          <cell r="AL119">
            <v>-10</v>
          </cell>
          <cell r="AM119">
            <v>0</v>
          </cell>
          <cell r="AN119">
            <v>-3516.5389999999989</v>
          </cell>
          <cell r="AO119">
            <v>0</v>
          </cell>
          <cell r="AP119">
            <v>671808.14199999999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TOTAL NAUGHTON</v>
          </cell>
          <cell r="G120">
            <v>0</v>
          </cell>
          <cell r="H120">
            <v>614898389.86999989</v>
          </cell>
          <cell r="I120">
            <v>0</v>
          </cell>
          <cell r="J120">
            <v>-3478981.49</v>
          </cell>
          <cell r="K120">
            <v>0</v>
          </cell>
          <cell r="L120">
            <v>611419408.38</v>
          </cell>
          <cell r="M120">
            <v>0</v>
          </cell>
          <cell r="N120">
            <v>-3621051.0700000003</v>
          </cell>
          <cell r="O120">
            <v>0</v>
          </cell>
          <cell r="P120">
            <v>607798357.30999994</v>
          </cell>
          <cell r="Q120">
            <v>0</v>
          </cell>
          <cell r="R120">
            <v>212201493</v>
          </cell>
          <cell r="S120">
            <v>0</v>
          </cell>
          <cell r="T120">
            <v>0</v>
          </cell>
          <cell r="U120">
            <v>0</v>
          </cell>
          <cell r="V120">
            <v>17257901</v>
          </cell>
          <cell r="W120">
            <v>0</v>
          </cell>
          <cell r="X120">
            <v>-3478981.49</v>
          </cell>
          <cell r="Y120">
            <v>0</v>
          </cell>
          <cell r="Z120">
            <v>0</v>
          </cell>
          <cell r="AA120">
            <v>0</v>
          </cell>
          <cell r="AB120">
            <v>-415773.07849999995</v>
          </cell>
          <cell r="AC120">
            <v>0</v>
          </cell>
          <cell r="AD120">
            <v>225564639.43150005</v>
          </cell>
          <cell r="AE120">
            <v>0</v>
          </cell>
          <cell r="AF120">
            <v>0</v>
          </cell>
          <cell r="AG120">
            <v>0</v>
          </cell>
          <cell r="AH120">
            <v>17156805</v>
          </cell>
          <cell r="AI120">
            <v>0</v>
          </cell>
          <cell r="AJ120">
            <v>-3621051.0700000003</v>
          </cell>
          <cell r="AK120">
            <v>0</v>
          </cell>
          <cell r="AL120">
            <v>0</v>
          </cell>
          <cell r="AM120">
            <v>0</v>
          </cell>
          <cell r="AN120">
            <v>-432275.58699999994</v>
          </cell>
          <cell r="AO120">
            <v>0</v>
          </cell>
          <cell r="AP120">
            <v>238668117.77449998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WYODAK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G123">
            <v>0</v>
          </cell>
          <cell r="H123">
            <v>164796.79999999999</v>
          </cell>
          <cell r="I123">
            <v>0</v>
          </cell>
          <cell r="J123">
            <v>0</v>
          </cell>
          <cell r="K123">
            <v>0</v>
          </cell>
          <cell r="L123">
            <v>164796.79999999999</v>
          </cell>
          <cell r="M123">
            <v>0</v>
          </cell>
          <cell r="N123">
            <v>0</v>
          </cell>
          <cell r="O123">
            <v>0</v>
          </cell>
          <cell r="P123">
            <v>164796.79999999999</v>
          </cell>
          <cell r="Q123">
            <v>0</v>
          </cell>
          <cell r="R123">
            <v>87054</v>
          </cell>
          <cell r="S123">
            <v>0</v>
          </cell>
          <cell r="T123">
            <v>1.42</v>
          </cell>
          <cell r="U123">
            <v>0</v>
          </cell>
          <cell r="V123">
            <v>2340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89394</v>
          </cell>
          <cell r="AE123">
            <v>0</v>
          </cell>
          <cell r="AF123">
            <v>1.42</v>
          </cell>
          <cell r="AG123">
            <v>0</v>
          </cell>
          <cell r="AH123">
            <v>2340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G124">
            <v>0</v>
          </cell>
          <cell r="H124">
            <v>51317577.18</v>
          </cell>
          <cell r="I124">
            <v>0</v>
          </cell>
          <cell r="J124">
            <v>-156684.96999999997</v>
          </cell>
          <cell r="K124">
            <v>0</v>
          </cell>
          <cell r="L124">
            <v>51160892.210000001</v>
          </cell>
          <cell r="M124">
            <v>0</v>
          </cell>
          <cell r="N124">
            <v>-161398.66000000003</v>
          </cell>
          <cell r="O124">
            <v>0</v>
          </cell>
          <cell r="P124">
            <v>50999493.550000004</v>
          </cell>
          <cell r="Q124">
            <v>0</v>
          </cell>
          <cell r="R124">
            <v>26663441</v>
          </cell>
          <cell r="S124">
            <v>0</v>
          </cell>
          <cell r="T124">
            <v>1.51</v>
          </cell>
          <cell r="U124">
            <v>0</v>
          </cell>
          <cell r="V124">
            <v>773712</v>
          </cell>
          <cell r="W124">
            <v>0</v>
          </cell>
          <cell r="X124">
            <v>-156684.96999999997</v>
          </cell>
          <cell r="Y124">
            <v>0</v>
          </cell>
          <cell r="Z124">
            <v>-30</v>
          </cell>
          <cell r="AA124">
            <v>0</v>
          </cell>
          <cell r="AB124">
            <v>-47005.490999999995</v>
          </cell>
          <cell r="AC124">
            <v>0</v>
          </cell>
          <cell r="AD124">
            <v>27233462.539000001</v>
          </cell>
          <cell r="AE124">
            <v>0</v>
          </cell>
          <cell r="AF124">
            <v>1.51</v>
          </cell>
          <cell r="AG124">
            <v>0</v>
          </cell>
          <cell r="AH124">
            <v>771311</v>
          </cell>
          <cell r="AI124">
            <v>0</v>
          </cell>
          <cell r="AJ124">
            <v>-161398.66000000003</v>
          </cell>
          <cell r="AK124">
            <v>0</v>
          </cell>
          <cell r="AL124">
            <v>-30</v>
          </cell>
          <cell r="AM124">
            <v>0</v>
          </cell>
          <cell r="AN124">
            <v>-48419.598000000005</v>
          </cell>
          <cell r="AO124">
            <v>0</v>
          </cell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G125">
            <v>0</v>
          </cell>
          <cell r="H125">
            <v>300866077.38</v>
          </cell>
          <cell r="I125">
            <v>0</v>
          </cell>
          <cell r="J125">
            <v>-2117535.21</v>
          </cell>
          <cell r="K125">
            <v>0</v>
          </cell>
          <cell r="L125">
            <v>298748542.17000002</v>
          </cell>
          <cell r="M125">
            <v>0</v>
          </cell>
          <cell r="N125">
            <v>-2189198.8999999994</v>
          </cell>
          <cell r="O125">
            <v>0</v>
          </cell>
          <cell r="P125">
            <v>296559343.27000004</v>
          </cell>
          <cell r="Q125">
            <v>0</v>
          </cell>
          <cell r="R125">
            <v>85481727</v>
          </cell>
          <cell r="S125">
            <v>0</v>
          </cell>
          <cell r="T125">
            <v>1.79</v>
          </cell>
          <cell r="U125">
            <v>0</v>
          </cell>
          <cell r="V125">
            <v>5366551</v>
          </cell>
          <cell r="W125">
            <v>0</v>
          </cell>
          <cell r="X125">
            <v>-2117535.21</v>
          </cell>
          <cell r="Y125">
            <v>0</v>
          </cell>
          <cell r="Z125">
            <v>-10</v>
          </cell>
          <cell r="AA125">
            <v>0</v>
          </cell>
          <cell r="AB125">
            <v>-211753.52100000001</v>
          </cell>
          <cell r="AC125">
            <v>0</v>
          </cell>
          <cell r="AD125">
            <v>88518989.269000009</v>
          </cell>
          <cell r="AE125">
            <v>0</v>
          </cell>
          <cell r="AF125">
            <v>1.79</v>
          </cell>
          <cell r="AG125">
            <v>0</v>
          </cell>
          <cell r="AH125">
            <v>5328006</v>
          </cell>
          <cell r="AI125">
            <v>0</v>
          </cell>
          <cell r="AJ125">
            <v>-2189198.8999999994</v>
          </cell>
          <cell r="AK125">
            <v>0</v>
          </cell>
          <cell r="AL125">
            <v>-10</v>
          </cell>
          <cell r="AM125">
            <v>0</v>
          </cell>
          <cell r="AN125">
            <v>-218919.88999999993</v>
          </cell>
          <cell r="AO125">
            <v>0</v>
          </cell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G126">
            <v>0</v>
          </cell>
          <cell r="H126">
            <v>64048524.350000001</v>
          </cell>
          <cell r="I126">
            <v>0</v>
          </cell>
          <cell r="J126">
            <v>-615894.2799999998</v>
          </cell>
          <cell r="K126">
            <v>0</v>
          </cell>
          <cell r="L126">
            <v>63432630.07</v>
          </cell>
          <cell r="M126">
            <v>0</v>
          </cell>
          <cell r="N126">
            <v>-626754.91000000015</v>
          </cell>
          <cell r="O126">
            <v>0</v>
          </cell>
          <cell r="P126">
            <v>62805875.159999996</v>
          </cell>
          <cell r="Q126">
            <v>0</v>
          </cell>
          <cell r="R126">
            <v>20811502</v>
          </cell>
          <cell r="S126">
            <v>0</v>
          </cell>
          <cell r="T126">
            <v>1.82</v>
          </cell>
          <cell r="U126">
            <v>0</v>
          </cell>
          <cell r="V126">
            <v>1160079</v>
          </cell>
          <cell r="W126">
            <v>0</v>
          </cell>
          <cell r="X126">
            <v>-615894.2799999998</v>
          </cell>
          <cell r="Y126">
            <v>0</v>
          </cell>
          <cell r="Z126">
            <v>-15</v>
          </cell>
          <cell r="AA126">
            <v>0</v>
          </cell>
          <cell r="AB126">
            <v>-92384.141999999978</v>
          </cell>
          <cell r="AC126">
            <v>0</v>
          </cell>
          <cell r="AD126">
            <v>21263302.577999998</v>
          </cell>
          <cell r="AE126">
            <v>0</v>
          </cell>
          <cell r="AF126">
            <v>1.82</v>
          </cell>
          <cell r="AG126">
            <v>0</v>
          </cell>
          <cell r="AH126">
            <v>1148770</v>
          </cell>
          <cell r="AI126">
            <v>0</v>
          </cell>
          <cell r="AJ126">
            <v>-626754.91000000015</v>
          </cell>
          <cell r="AK126">
            <v>0</v>
          </cell>
          <cell r="AL126">
            <v>-15</v>
          </cell>
          <cell r="AM126">
            <v>0</v>
          </cell>
          <cell r="AN126">
            <v>-94013.236500000028</v>
          </cell>
          <cell r="AO126">
            <v>0</v>
          </cell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G127">
            <v>0</v>
          </cell>
          <cell r="H127">
            <v>28129327.460000001</v>
          </cell>
          <cell r="I127">
            <v>0</v>
          </cell>
          <cell r="J127">
            <v>-86824.890000000014</v>
          </cell>
          <cell r="K127">
            <v>0</v>
          </cell>
          <cell r="L127">
            <v>28042502.57</v>
          </cell>
          <cell r="M127">
            <v>0</v>
          </cell>
          <cell r="N127">
            <v>-91273.970000000016</v>
          </cell>
          <cell r="O127">
            <v>0</v>
          </cell>
          <cell r="P127">
            <v>27951228.600000001</v>
          </cell>
          <cell r="Q127">
            <v>0</v>
          </cell>
          <cell r="R127">
            <v>11407068</v>
          </cell>
          <cell r="S127">
            <v>0</v>
          </cell>
          <cell r="T127">
            <v>1.43</v>
          </cell>
          <cell r="U127">
            <v>0</v>
          </cell>
          <cell r="V127">
            <v>401629</v>
          </cell>
          <cell r="W127">
            <v>0</v>
          </cell>
          <cell r="X127">
            <v>-86824.890000000014</v>
          </cell>
          <cell r="Y127">
            <v>0</v>
          </cell>
          <cell r="Z127">
            <v>-10</v>
          </cell>
          <cell r="AA127">
            <v>0</v>
          </cell>
          <cell r="AB127">
            <v>-8682.4890000000014</v>
          </cell>
          <cell r="AC127">
            <v>0</v>
          </cell>
          <cell r="AD127">
            <v>11713189.620999999</v>
          </cell>
          <cell r="AE127">
            <v>0</v>
          </cell>
          <cell r="AF127">
            <v>1.43</v>
          </cell>
          <cell r="AG127">
            <v>0</v>
          </cell>
          <cell r="AH127">
            <v>400355</v>
          </cell>
          <cell r="AI127">
            <v>0</v>
          </cell>
          <cell r="AJ127">
            <v>-91273.970000000016</v>
          </cell>
          <cell r="AK127">
            <v>0</v>
          </cell>
          <cell r="AL127">
            <v>-10</v>
          </cell>
          <cell r="AM127">
            <v>0</v>
          </cell>
          <cell r="AN127">
            <v>-9127.3970000000027</v>
          </cell>
          <cell r="AO127">
            <v>0</v>
          </cell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G128">
            <v>0</v>
          </cell>
          <cell r="H128">
            <v>1231113.42</v>
          </cell>
          <cell r="I128">
            <v>0</v>
          </cell>
          <cell r="J128">
            <v>-17710.97</v>
          </cell>
          <cell r="K128">
            <v>0</v>
          </cell>
          <cell r="L128">
            <v>1213402.45</v>
          </cell>
          <cell r="M128">
            <v>0</v>
          </cell>
          <cell r="N128">
            <v>-17710.97</v>
          </cell>
          <cell r="O128">
            <v>0</v>
          </cell>
          <cell r="P128">
            <v>1195691.48</v>
          </cell>
          <cell r="Q128">
            <v>0</v>
          </cell>
          <cell r="R128">
            <v>208893</v>
          </cell>
          <cell r="S128">
            <v>0</v>
          </cell>
          <cell r="T128">
            <v>2.63</v>
          </cell>
          <cell r="U128">
            <v>0</v>
          </cell>
          <cell r="V128">
            <v>32145</v>
          </cell>
          <cell r="W128">
            <v>0</v>
          </cell>
          <cell r="X128">
            <v>-17710.97</v>
          </cell>
          <cell r="Y128">
            <v>0</v>
          </cell>
          <cell r="Z128">
            <v>-10</v>
          </cell>
          <cell r="AA128">
            <v>0</v>
          </cell>
          <cell r="AB128">
            <v>-1771.0970000000002</v>
          </cell>
          <cell r="AC128">
            <v>0</v>
          </cell>
          <cell r="AD128">
            <v>221555.93299999999</v>
          </cell>
          <cell r="AE128">
            <v>0</v>
          </cell>
          <cell r="AF128">
            <v>2.63</v>
          </cell>
          <cell r="AG128">
            <v>0</v>
          </cell>
          <cell r="AH128">
            <v>31680</v>
          </cell>
          <cell r="AI128">
            <v>0</v>
          </cell>
          <cell r="AJ128">
            <v>-17710.97</v>
          </cell>
          <cell r="AK128">
            <v>0</v>
          </cell>
          <cell r="AL128">
            <v>-10</v>
          </cell>
          <cell r="AM128">
            <v>0</v>
          </cell>
          <cell r="AN128">
            <v>-1771.0970000000002</v>
          </cell>
          <cell r="AO128">
            <v>0</v>
          </cell>
          <cell r="AP128">
            <v>233753.86599999998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 t="str">
            <v>TOTAL WYODAK</v>
          </cell>
          <cell r="G129">
            <v>0</v>
          </cell>
          <cell r="H129">
            <v>445757416.59000003</v>
          </cell>
          <cell r="I129">
            <v>0</v>
          </cell>
          <cell r="J129">
            <v>-2994650.32</v>
          </cell>
          <cell r="K129">
            <v>0</v>
          </cell>
          <cell r="L129">
            <v>442762766.26999998</v>
          </cell>
          <cell r="M129">
            <v>0</v>
          </cell>
          <cell r="N129">
            <v>-3086337.41</v>
          </cell>
          <cell r="O129">
            <v>0</v>
          </cell>
          <cell r="P129">
            <v>439676428.86000013</v>
          </cell>
          <cell r="Q129">
            <v>0</v>
          </cell>
          <cell r="R129">
            <v>144659685</v>
          </cell>
          <cell r="S129">
            <v>0</v>
          </cell>
          <cell r="T129">
            <v>0</v>
          </cell>
          <cell r="U129">
            <v>0</v>
          </cell>
          <cell r="V129">
            <v>7736456</v>
          </cell>
          <cell r="W129">
            <v>0</v>
          </cell>
          <cell r="X129">
            <v>-2994650.32</v>
          </cell>
          <cell r="Y129">
            <v>0</v>
          </cell>
          <cell r="Z129">
            <v>0</v>
          </cell>
          <cell r="AA129">
            <v>0</v>
          </cell>
          <cell r="AB129">
            <v>-361596.74</v>
          </cell>
          <cell r="AC129">
            <v>0</v>
          </cell>
          <cell r="AD129">
            <v>149039893.94</v>
          </cell>
          <cell r="AE129">
            <v>0</v>
          </cell>
          <cell r="AF129">
            <v>0</v>
          </cell>
          <cell r="AG129">
            <v>0</v>
          </cell>
          <cell r="AH129">
            <v>7682462</v>
          </cell>
          <cell r="AI129">
            <v>0</v>
          </cell>
          <cell r="AJ129">
            <v>-3086337.41</v>
          </cell>
          <cell r="AK129">
            <v>0</v>
          </cell>
          <cell r="AL129">
            <v>0</v>
          </cell>
          <cell r="AM129">
            <v>0</v>
          </cell>
          <cell r="AN129">
            <v>-372251.21850000002</v>
          </cell>
          <cell r="AO129">
            <v>0</v>
          </cell>
          <cell r="AP129">
            <v>153263767.31150001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 t="str">
            <v>TOTAL DEPRECIABLE STEAM PRODUCTION PLANT</v>
          </cell>
          <cell r="G131">
            <v>0</v>
          </cell>
          <cell r="H131">
            <v>6274413604.2299995</v>
          </cell>
          <cell r="I131">
            <v>0</v>
          </cell>
          <cell r="J131">
            <v>-41152696.74000001</v>
          </cell>
          <cell r="K131">
            <v>0</v>
          </cell>
          <cell r="L131">
            <v>6233260907.4899979</v>
          </cell>
          <cell r="M131">
            <v>0</v>
          </cell>
          <cell r="N131">
            <v>-42569201.579999983</v>
          </cell>
          <cell r="O131">
            <v>0</v>
          </cell>
          <cell r="P131">
            <v>6190691705.9100018</v>
          </cell>
          <cell r="Q131">
            <v>0</v>
          </cell>
          <cell r="R131">
            <v>2420929797</v>
          </cell>
          <cell r="S131">
            <v>0</v>
          </cell>
          <cell r="T131">
            <v>0</v>
          </cell>
          <cell r="U131">
            <v>0</v>
          </cell>
          <cell r="V131">
            <v>137076051</v>
          </cell>
          <cell r="W131">
            <v>0</v>
          </cell>
          <cell r="X131">
            <v>-41152696.74000001</v>
          </cell>
          <cell r="Y131">
            <v>0</v>
          </cell>
          <cell r="Z131">
            <v>0</v>
          </cell>
          <cell r="AA131">
            <v>0</v>
          </cell>
          <cell r="AB131">
            <v>-5057150.0830000006</v>
          </cell>
          <cell r="AC131">
            <v>0</v>
          </cell>
          <cell r="AD131">
            <v>2511796001.177</v>
          </cell>
          <cell r="AE131">
            <v>0</v>
          </cell>
          <cell r="AF131">
            <v>0</v>
          </cell>
          <cell r="AG131">
            <v>0</v>
          </cell>
          <cell r="AH131">
            <v>136166081</v>
          </cell>
          <cell r="AI131">
            <v>0</v>
          </cell>
          <cell r="AJ131">
            <v>-42569201.579999983</v>
          </cell>
          <cell r="AK131">
            <v>0</v>
          </cell>
          <cell r="AL131">
            <v>0</v>
          </cell>
          <cell r="AM131">
            <v>0</v>
          </cell>
          <cell r="AN131">
            <v>-5228588.4354999997</v>
          </cell>
          <cell r="AO131">
            <v>0</v>
          </cell>
          <cell r="AP131">
            <v>2600164292.1615009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310.3</v>
          </cell>
          <cell r="F133" t="str">
            <v>Water Rights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G134">
            <v>0</v>
          </cell>
          <cell r="H134">
            <v>865460.63</v>
          </cell>
          <cell r="I134">
            <v>0</v>
          </cell>
          <cell r="J134">
            <v>0</v>
          </cell>
          <cell r="K134">
            <v>0</v>
          </cell>
          <cell r="L134">
            <v>865460.63</v>
          </cell>
          <cell r="M134">
            <v>0</v>
          </cell>
          <cell r="N134">
            <v>0</v>
          </cell>
          <cell r="O134">
            <v>0</v>
          </cell>
          <cell r="P134">
            <v>865460.63</v>
          </cell>
          <cell r="Q134">
            <v>0</v>
          </cell>
          <cell r="R134">
            <v>683010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683010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G135">
            <v>0</v>
          </cell>
          <cell r="H135">
            <v>9700996.6099999994</v>
          </cell>
          <cell r="I135">
            <v>0</v>
          </cell>
          <cell r="J135">
            <v>0</v>
          </cell>
          <cell r="K135">
            <v>0</v>
          </cell>
          <cell r="L135">
            <v>9700996.6099999994</v>
          </cell>
          <cell r="M135">
            <v>0</v>
          </cell>
          <cell r="N135">
            <v>0</v>
          </cell>
          <cell r="O135">
            <v>0</v>
          </cell>
          <cell r="P135">
            <v>9700996.6099999994</v>
          </cell>
          <cell r="Q135">
            <v>0</v>
          </cell>
          <cell r="R135">
            <v>2534227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2534227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G136">
            <v>0</v>
          </cell>
          <cell r="H136">
            <v>8138.01</v>
          </cell>
          <cell r="I136">
            <v>0</v>
          </cell>
          <cell r="J136">
            <v>0</v>
          </cell>
          <cell r="K136">
            <v>0</v>
          </cell>
          <cell r="L136">
            <v>8138.01</v>
          </cell>
          <cell r="M136">
            <v>0</v>
          </cell>
          <cell r="N136">
            <v>0</v>
          </cell>
          <cell r="O136">
            <v>0</v>
          </cell>
          <cell r="P136">
            <v>8138.01</v>
          </cell>
          <cell r="Q136">
            <v>0</v>
          </cell>
          <cell r="R136">
            <v>12995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12995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G137">
            <v>0</v>
          </cell>
          <cell r="H137">
            <v>24271831.300000001</v>
          </cell>
          <cell r="I137">
            <v>0</v>
          </cell>
          <cell r="J137">
            <v>0</v>
          </cell>
          <cell r="K137">
            <v>0</v>
          </cell>
          <cell r="L137">
            <v>24271831.300000001</v>
          </cell>
          <cell r="M137">
            <v>0</v>
          </cell>
          <cell r="N137">
            <v>0</v>
          </cell>
          <cell r="O137">
            <v>0</v>
          </cell>
          <cell r="P137">
            <v>24271831.300000001</v>
          </cell>
          <cell r="Q137">
            <v>0</v>
          </cell>
          <cell r="R137">
            <v>10839179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10839179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G138">
            <v>0</v>
          </cell>
          <cell r="H138">
            <v>1471639</v>
          </cell>
          <cell r="I138">
            <v>0</v>
          </cell>
          <cell r="J138">
            <v>0</v>
          </cell>
          <cell r="K138">
            <v>0</v>
          </cell>
          <cell r="L138">
            <v>1471639</v>
          </cell>
          <cell r="M138">
            <v>0</v>
          </cell>
          <cell r="N138">
            <v>0</v>
          </cell>
          <cell r="O138">
            <v>0</v>
          </cell>
          <cell r="P138">
            <v>1471639</v>
          </cell>
          <cell r="Q138">
            <v>0</v>
          </cell>
          <cell r="R138">
            <v>981841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981841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G139">
            <v>0</v>
          </cell>
          <cell r="H139">
            <v>171270</v>
          </cell>
          <cell r="I139">
            <v>0</v>
          </cell>
          <cell r="J139">
            <v>0</v>
          </cell>
          <cell r="K139">
            <v>0</v>
          </cell>
          <cell r="L139">
            <v>171270</v>
          </cell>
          <cell r="M139">
            <v>0</v>
          </cell>
          <cell r="N139">
            <v>0</v>
          </cell>
          <cell r="O139">
            <v>0</v>
          </cell>
          <cell r="P139">
            <v>171270</v>
          </cell>
          <cell r="Q139">
            <v>0</v>
          </cell>
          <cell r="R139">
            <v>96463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96463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G140">
            <v>0</v>
          </cell>
          <cell r="H140">
            <v>690.97</v>
          </cell>
          <cell r="I140">
            <v>0</v>
          </cell>
          <cell r="J140">
            <v>0</v>
          </cell>
          <cell r="K140">
            <v>0</v>
          </cell>
          <cell r="L140">
            <v>690.97</v>
          </cell>
          <cell r="M140">
            <v>0</v>
          </cell>
          <cell r="N140">
            <v>0</v>
          </cell>
          <cell r="O140">
            <v>0</v>
          </cell>
          <cell r="P140">
            <v>690.97</v>
          </cell>
          <cell r="Q140">
            <v>0</v>
          </cell>
          <cell r="R140">
            <v>631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631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G141">
            <v>0</v>
          </cell>
          <cell r="H141">
            <v>13496.8</v>
          </cell>
          <cell r="I141">
            <v>0</v>
          </cell>
          <cell r="J141">
            <v>0</v>
          </cell>
          <cell r="K141">
            <v>0</v>
          </cell>
          <cell r="L141">
            <v>13496.8</v>
          </cell>
          <cell r="M141">
            <v>0</v>
          </cell>
          <cell r="N141">
            <v>0</v>
          </cell>
          <cell r="O141">
            <v>0</v>
          </cell>
          <cell r="P141">
            <v>13496.8</v>
          </cell>
          <cell r="Q141">
            <v>0</v>
          </cell>
          <cell r="R141">
            <v>7722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7722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7722</v>
          </cell>
        </row>
        <row r="142">
          <cell r="A142">
            <v>0</v>
          </cell>
          <cell r="B142">
            <v>0</v>
          </cell>
          <cell r="C142" t="str">
            <v>ProdTrans</v>
          </cell>
          <cell r="D142">
            <v>0</v>
          </cell>
          <cell r="E142">
            <v>0</v>
          </cell>
          <cell r="F142" t="str">
            <v>Total Account 310.30 Water Rights</v>
          </cell>
          <cell r="G142">
            <v>0</v>
          </cell>
          <cell r="H142">
            <v>36503523.319999993</v>
          </cell>
          <cell r="I142">
            <v>0</v>
          </cell>
          <cell r="J142">
            <v>0</v>
          </cell>
          <cell r="K142">
            <v>0</v>
          </cell>
          <cell r="L142">
            <v>36503523.319999993</v>
          </cell>
          <cell r="M142">
            <v>0</v>
          </cell>
          <cell r="N142">
            <v>0</v>
          </cell>
          <cell r="O142">
            <v>0</v>
          </cell>
          <cell r="P142">
            <v>36503523.319999993</v>
          </cell>
          <cell r="Q142">
            <v>0</v>
          </cell>
          <cell r="R142">
            <v>15156068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15156068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15156068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 t="str">
            <v>TOTAL STEAM PRODUCTION PLANT</v>
          </cell>
          <cell r="G144">
            <v>0</v>
          </cell>
          <cell r="H144">
            <v>6310917127.5500002</v>
          </cell>
          <cell r="I144">
            <v>0</v>
          </cell>
          <cell r="J144">
            <v>-41152696.74000001</v>
          </cell>
          <cell r="K144">
            <v>0</v>
          </cell>
          <cell r="L144">
            <v>6269764430.8099985</v>
          </cell>
          <cell r="M144">
            <v>0</v>
          </cell>
          <cell r="N144">
            <v>-42569201.579999983</v>
          </cell>
          <cell r="O144">
            <v>0</v>
          </cell>
          <cell r="P144">
            <v>6227195229.2300024</v>
          </cell>
          <cell r="Q144">
            <v>0</v>
          </cell>
          <cell r="R144">
            <v>2436085865</v>
          </cell>
          <cell r="S144">
            <v>0</v>
          </cell>
          <cell r="T144">
            <v>0</v>
          </cell>
          <cell r="U144">
            <v>0</v>
          </cell>
          <cell r="V144">
            <v>137076051</v>
          </cell>
          <cell r="W144">
            <v>0</v>
          </cell>
          <cell r="X144">
            <v>-41152696.74000001</v>
          </cell>
          <cell r="Y144">
            <v>0</v>
          </cell>
          <cell r="Z144">
            <v>0</v>
          </cell>
          <cell r="AA144">
            <v>0</v>
          </cell>
          <cell r="AB144">
            <v>-5057150.0830000006</v>
          </cell>
          <cell r="AC144">
            <v>0</v>
          </cell>
          <cell r="AD144">
            <v>2526952069.177</v>
          </cell>
          <cell r="AE144">
            <v>0</v>
          </cell>
          <cell r="AF144">
            <v>0</v>
          </cell>
          <cell r="AG144">
            <v>0</v>
          </cell>
          <cell r="AH144">
            <v>136166081</v>
          </cell>
          <cell r="AI144">
            <v>0</v>
          </cell>
          <cell r="AJ144">
            <v>-42569201.579999983</v>
          </cell>
          <cell r="AK144">
            <v>0</v>
          </cell>
          <cell r="AL144">
            <v>0</v>
          </cell>
          <cell r="AM144">
            <v>0</v>
          </cell>
          <cell r="AN144">
            <v>-5228588.4354999997</v>
          </cell>
          <cell r="AO144">
            <v>0</v>
          </cell>
          <cell r="AP144">
            <v>2615320360.1615009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 t="str">
            <v>HYDRAULIC PRODUCTION PLANT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 t="str">
            <v>ASHTON/ST. ANTHONY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G150">
            <v>0</v>
          </cell>
          <cell r="H150">
            <v>28699.78</v>
          </cell>
          <cell r="I150">
            <v>0</v>
          </cell>
          <cell r="J150">
            <v>0</v>
          </cell>
          <cell r="K150">
            <v>0</v>
          </cell>
          <cell r="L150">
            <v>28699.78</v>
          </cell>
          <cell r="M150">
            <v>0</v>
          </cell>
          <cell r="N150">
            <v>0</v>
          </cell>
          <cell r="O150">
            <v>0</v>
          </cell>
          <cell r="P150">
            <v>28699.78</v>
          </cell>
          <cell r="Q150">
            <v>0</v>
          </cell>
          <cell r="R150">
            <v>15790</v>
          </cell>
          <cell r="S150">
            <v>0</v>
          </cell>
          <cell r="T150">
            <v>2.9631657541065208</v>
          </cell>
          <cell r="U150">
            <v>0</v>
          </cell>
          <cell r="V150">
            <v>850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16640</v>
          </cell>
          <cell r="AE150">
            <v>0</v>
          </cell>
          <cell r="AF150">
            <v>2.9631657541065208</v>
          </cell>
          <cell r="AG150">
            <v>0</v>
          </cell>
          <cell r="AH150">
            <v>850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G151">
            <v>0</v>
          </cell>
          <cell r="H151">
            <v>1179468.81</v>
          </cell>
          <cell r="I151">
            <v>0</v>
          </cell>
          <cell r="J151">
            <v>-3152.9700000000003</v>
          </cell>
          <cell r="K151">
            <v>0</v>
          </cell>
          <cell r="L151">
            <v>1176315.8400000001</v>
          </cell>
          <cell r="M151">
            <v>0</v>
          </cell>
          <cell r="N151">
            <v>-3197.6999999999994</v>
          </cell>
          <cell r="O151">
            <v>0</v>
          </cell>
          <cell r="P151">
            <v>1173118.1400000001</v>
          </cell>
          <cell r="Q151">
            <v>0</v>
          </cell>
          <cell r="R151">
            <v>599314</v>
          </cell>
          <cell r="S151">
            <v>0</v>
          </cell>
          <cell r="T151">
            <v>2.9077950919274027</v>
          </cell>
          <cell r="U151">
            <v>0</v>
          </cell>
          <cell r="V151">
            <v>34251</v>
          </cell>
          <cell r="W151">
            <v>0</v>
          </cell>
          <cell r="X151">
            <v>-3152.9700000000003</v>
          </cell>
          <cell r="Y151">
            <v>0</v>
          </cell>
          <cell r="Z151">
            <v>-40</v>
          </cell>
          <cell r="AA151">
            <v>0</v>
          </cell>
          <cell r="AB151">
            <v>-1261.1880000000001</v>
          </cell>
          <cell r="AC151">
            <v>0</v>
          </cell>
          <cell r="AD151">
            <v>629150.84200000006</v>
          </cell>
          <cell r="AE151">
            <v>0</v>
          </cell>
          <cell r="AF151">
            <v>2.9077950919274027</v>
          </cell>
          <cell r="AG151">
            <v>0</v>
          </cell>
          <cell r="AH151">
            <v>34158</v>
          </cell>
          <cell r="AI151">
            <v>0</v>
          </cell>
          <cell r="AJ151">
            <v>-3197.6999999999994</v>
          </cell>
          <cell r="AK151">
            <v>0</v>
          </cell>
          <cell r="AL151">
            <v>-40</v>
          </cell>
          <cell r="AM151">
            <v>0</v>
          </cell>
          <cell r="AN151">
            <v>-1279.0799999999997</v>
          </cell>
          <cell r="AO151">
            <v>0</v>
          </cell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G152">
            <v>0</v>
          </cell>
          <cell r="H152">
            <v>14951743.140000001</v>
          </cell>
          <cell r="I152">
            <v>0</v>
          </cell>
          <cell r="J152">
            <v>-17050.059999999998</v>
          </cell>
          <cell r="K152">
            <v>0</v>
          </cell>
          <cell r="L152">
            <v>14934693.08</v>
          </cell>
          <cell r="M152">
            <v>0</v>
          </cell>
          <cell r="N152">
            <v>-17484.510000000002</v>
          </cell>
          <cell r="O152">
            <v>0</v>
          </cell>
          <cell r="P152">
            <v>14917208.57</v>
          </cell>
          <cell r="Q152">
            <v>0</v>
          </cell>
          <cell r="R152">
            <v>2905527</v>
          </cell>
          <cell r="S152">
            <v>0</v>
          </cell>
          <cell r="T152">
            <v>3.0637697053772963</v>
          </cell>
          <cell r="U152">
            <v>0</v>
          </cell>
          <cell r="V152">
            <v>457826</v>
          </cell>
          <cell r="W152">
            <v>0</v>
          </cell>
          <cell r="X152">
            <v>-17050.059999999998</v>
          </cell>
          <cell r="Y152">
            <v>0</v>
          </cell>
          <cell r="Z152">
            <v>-40</v>
          </cell>
          <cell r="AA152">
            <v>0</v>
          </cell>
          <cell r="AB152">
            <v>-6820.0239999999994</v>
          </cell>
          <cell r="AC152">
            <v>0</v>
          </cell>
          <cell r="AD152">
            <v>3339482.9159999997</v>
          </cell>
          <cell r="AE152">
            <v>0</v>
          </cell>
          <cell r="AF152">
            <v>3.0637697053772963</v>
          </cell>
          <cell r="AG152">
            <v>0</v>
          </cell>
          <cell r="AH152">
            <v>457297</v>
          </cell>
          <cell r="AI152">
            <v>0</v>
          </cell>
          <cell r="AJ152">
            <v>-17484.510000000002</v>
          </cell>
          <cell r="AK152">
            <v>0</v>
          </cell>
          <cell r="AL152">
            <v>-40</v>
          </cell>
          <cell r="AM152">
            <v>0</v>
          </cell>
          <cell r="AN152">
            <v>-6993.804000000001</v>
          </cell>
          <cell r="AO152">
            <v>0</v>
          </cell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G153">
            <v>0</v>
          </cell>
          <cell r="H153">
            <v>2448998.34</v>
          </cell>
          <cell r="I153">
            <v>0</v>
          </cell>
          <cell r="J153">
            <v>-8628.3499999999985</v>
          </cell>
          <cell r="K153">
            <v>0</v>
          </cell>
          <cell r="L153">
            <v>2440369.9899999998</v>
          </cell>
          <cell r="M153">
            <v>0</v>
          </cell>
          <cell r="N153">
            <v>-8967.9</v>
          </cell>
          <cell r="O153">
            <v>0</v>
          </cell>
          <cell r="P153">
            <v>2431402.09</v>
          </cell>
          <cell r="Q153">
            <v>0</v>
          </cell>
          <cell r="R153">
            <v>1289204</v>
          </cell>
          <cell r="S153">
            <v>0</v>
          </cell>
          <cell r="T153">
            <v>3.160186581523571</v>
          </cell>
          <cell r="U153">
            <v>0</v>
          </cell>
          <cell r="V153">
            <v>77257</v>
          </cell>
          <cell r="W153">
            <v>0</v>
          </cell>
          <cell r="X153">
            <v>-8628.3499999999985</v>
          </cell>
          <cell r="Y153">
            <v>0</v>
          </cell>
          <cell r="Z153">
            <v>-40</v>
          </cell>
          <cell r="AA153">
            <v>0</v>
          </cell>
          <cell r="AB153">
            <v>-3451.3399999999992</v>
          </cell>
          <cell r="AC153">
            <v>0</v>
          </cell>
          <cell r="AD153">
            <v>1354381.3099999998</v>
          </cell>
          <cell r="AE153">
            <v>0</v>
          </cell>
          <cell r="AF153">
            <v>3.160186581523571</v>
          </cell>
          <cell r="AG153">
            <v>0</v>
          </cell>
          <cell r="AH153">
            <v>76979</v>
          </cell>
          <cell r="AI153">
            <v>0</v>
          </cell>
          <cell r="AJ153">
            <v>-8967.9</v>
          </cell>
          <cell r="AK153">
            <v>0</v>
          </cell>
          <cell r="AL153">
            <v>-40</v>
          </cell>
          <cell r="AM153">
            <v>0</v>
          </cell>
          <cell r="AN153">
            <v>-3587.16</v>
          </cell>
          <cell r="AO153">
            <v>0</v>
          </cell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G154">
            <v>0</v>
          </cell>
          <cell r="H154">
            <v>1385149.56</v>
          </cell>
          <cell r="I154">
            <v>0</v>
          </cell>
          <cell r="J154">
            <v>-13146.809999999996</v>
          </cell>
          <cell r="K154">
            <v>0</v>
          </cell>
          <cell r="L154">
            <v>1372002.75</v>
          </cell>
          <cell r="M154">
            <v>0</v>
          </cell>
          <cell r="N154">
            <v>-13324.33</v>
          </cell>
          <cell r="O154">
            <v>0</v>
          </cell>
          <cell r="P154">
            <v>1358678.42</v>
          </cell>
          <cell r="Q154">
            <v>0</v>
          </cell>
          <cell r="R154">
            <v>674765</v>
          </cell>
          <cell r="S154">
            <v>0</v>
          </cell>
          <cell r="T154">
            <v>3.239595179053679</v>
          </cell>
          <cell r="U154">
            <v>0</v>
          </cell>
          <cell r="V154">
            <v>44660</v>
          </cell>
          <cell r="W154">
            <v>0</v>
          </cell>
          <cell r="X154">
            <v>-13146.809999999996</v>
          </cell>
          <cell r="Y154">
            <v>0</v>
          </cell>
          <cell r="Z154">
            <v>-20</v>
          </cell>
          <cell r="AA154">
            <v>0</v>
          </cell>
          <cell r="AB154">
            <v>-2629.3619999999992</v>
          </cell>
          <cell r="AC154">
            <v>0</v>
          </cell>
          <cell r="AD154">
            <v>703648.8280000001</v>
          </cell>
          <cell r="AE154">
            <v>0</v>
          </cell>
          <cell r="AF154">
            <v>3.239595179053679</v>
          </cell>
          <cell r="AG154">
            <v>0</v>
          </cell>
          <cell r="AH154">
            <v>44232</v>
          </cell>
          <cell r="AI154">
            <v>0</v>
          </cell>
          <cell r="AJ154">
            <v>-13324.33</v>
          </cell>
          <cell r="AK154">
            <v>0</v>
          </cell>
          <cell r="AL154">
            <v>-20</v>
          </cell>
          <cell r="AM154">
            <v>0</v>
          </cell>
          <cell r="AN154">
            <v>-2664.866</v>
          </cell>
          <cell r="AO154">
            <v>0</v>
          </cell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G155">
            <v>0</v>
          </cell>
          <cell r="H155">
            <v>8649.9699999999993</v>
          </cell>
          <cell r="I155">
            <v>0</v>
          </cell>
          <cell r="J155">
            <v>-65.39</v>
          </cell>
          <cell r="K155">
            <v>0</v>
          </cell>
          <cell r="L155">
            <v>8584.58</v>
          </cell>
          <cell r="M155">
            <v>0</v>
          </cell>
          <cell r="N155">
            <v>-65.78</v>
          </cell>
          <cell r="O155">
            <v>0</v>
          </cell>
          <cell r="P155">
            <v>8518.7999999999993</v>
          </cell>
          <cell r="Q155">
            <v>0</v>
          </cell>
          <cell r="R155">
            <v>5093</v>
          </cell>
          <cell r="S155">
            <v>0</v>
          </cell>
          <cell r="T155">
            <v>2.8162572607266174</v>
          </cell>
          <cell r="U155">
            <v>0</v>
          </cell>
          <cell r="V155">
            <v>243</v>
          </cell>
          <cell r="W155">
            <v>0</v>
          </cell>
          <cell r="X155">
            <v>-65.39</v>
          </cell>
          <cell r="Y155">
            <v>0</v>
          </cell>
          <cell r="Z155">
            <v>-10</v>
          </cell>
          <cell r="AA155">
            <v>0</v>
          </cell>
          <cell r="AB155">
            <v>-6.5389999999999997</v>
          </cell>
          <cell r="AC155">
            <v>0</v>
          </cell>
          <cell r="AD155">
            <v>5264.0709999999999</v>
          </cell>
          <cell r="AE155">
            <v>0</v>
          </cell>
          <cell r="AF155">
            <v>2.8162572607266174</v>
          </cell>
          <cell r="AG155">
            <v>0</v>
          </cell>
          <cell r="AH155">
            <v>241</v>
          </cell>
          <cell r="AI155">
            <v>0</v>
          </cell>
          <cell r="AJ155">
            <v>-65.78</v>
          </cell>
          <cell r="AK155">
            <v>0</v>
          </cell>
          <cell r="AL155">
            <v>-10</v>
          </cell>
          <cell r="AM155">
            <v>0</v>
          </cell>
          <cell r="AN155">
            <v>-6.5779999999999994</v>
          </cell>
          <cell r="AO155">
            <v>0</v>
          </cell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G156">
            <v>0</v>
          </cell>
          <cell r="H156">
            <v>744.3</v>
          </cell>
          <cell r="I156">
            <v>0</v>
          </cell>
          <cell r="J156">
            <v>-6.08</v>
          </cell>
          <cell r="K156">
            <v>0</v>
          </cell>
          <cell r="L156">
            <v>738.21999999999991</v>
          </cell>
          <cell r="M156">
            <v>0</v>
          </cell>
          <cell r="N156">
            <v>-6.16</v>
          </cell>
          <cell r="O156">
            <v>0</v>
          </cell>
          <cell r="P156">
            <v>732.06</v>
          </cell>
          <cell r="Q156">
            <v>0</v>
          </cell>
          <cell r="R156">
            <v>598</v>
          </cell>
          <cell r="S156">
            <v>0</v>
          </cell>
          <cell r="T156">
            <v>1.7918564199873495</v>
          </cell>
          <cell r="U156">
            <v>0</v>
          </cell>
          <cell r="V156">
            <v>13</v>
          </cell>
          <cell r="W156">
            <v>0</v>
          </cell>
          <cell r="X156">
            <v>-6.08</v>
          </cell>
          <cell r="Y156">
            <v>0</v>
          </cell>
          <cell r="Z156">
            <v>-40</v>
          </cell>
          <cell r="AA156">
            <v>0</v>
          </cell>
          <cell r="AB156">
            <v>-2.4319999999999999</v>
          </cell>
          <cell r="AC156">
            <v>0</v>
          </cell>
          <cell r="AD156">
            <v>602.48799999999994</v>
          </cell>
          <cell r="AE156">
            <v>0</v>
          </cell>
          <cell r="AF156">
            <v>1.7918564199873495</v>
          </cell>
          <cell r="AG156">
            <v>0</v>
          </cell>
          <cell r="AH156">
            <v>13</v>
          </cell>
          <cell r="AI156">
            <v>0</v>
          </cell>
          <cell r="AJ156">
            <v>-6.16</v>
          </cell>
          <cell r="AK156">
            <v>0</v>
          </cell>
          <cell r="AL156">
            <v>-40</v>
          </cell>
          <cell r="AM156">
            <v>0</v>
          </cell>
          <cell r="AN156">
            <v>-2.464</v>
          </cell>
          <cell r="AO156">
            <v>0</v>
          </cell>
          <cell r="AP156">
            <v>606.86399999999992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 t="str">
            <v>TOTAL ASHTON/ST. ANTHONY</v>
          </cell>
          <cell r="G157">
            <v>0</v>
          </cell>
          <cell r="H157">
            <v>20003453.899999999</v>
          </cell>
          <cell r="I157">
            <v>0</v>
          </cell>
          <cell r="J157">
            <v>-42049.659999999996</v>
          </cell>
          <cell r="K157">
            <v>0</v>
          </cell>
          <cell r="L157">
            <v>19961404.239999995</v>
          </cell>
          <cell r="M157">
            <v>0</v>
          </cell>
          <cell r="N157">
            <v>-43046.380000000005</v>
          </cell>
          <cell r="O157">
            <v>0</v>
          </cell>
          <cell r="P157">
            <v>19918357.859999999</v>
          </cell>
          <cell r="Q157">
            <v>0</v>
          </cell>
          <cell r="R157">
            <v>5490291</v>
          </cell>
          <cell r="S157">
            <v>0</v>
          </cell>
          <cell r="T157">
            <v>0</v>
          </cell>
          <cell r="U157">
            <v>0</v>
          </cell>
          <cell r="V157">
            <v>615100</v>
          </cell>
          <cell r="W157">
            <v>0</v>
          </cell>
          <cell r="X157">
            <v>-42049.659999999996</v>
          </cell>
          <cell r="Y157">
            <v>0</v>
          </cell>
          <cell r="Z157">
            <v>0</v>
          </cell>
          <cell r="AA157">
            <v>0</v>
          </cell>
          <cell r="AB157">
            <v>-14170.885</v>
          </cell>
          <cell r="AC157">
            <v>0</v>
          </cell>
          <cell r="AD157">
            <v>6049170.4550000001</v>
          </cell>
          <cell r="AE157">
            <v>0</v>
          </cell>
          <cell r="AF157">
            <v>0</v>
          </cell>
          <cell r="AG157">
            <v>0</v>
          </cell>
          <cell r="AH157">
            <v>613770</v>
          </cell>
          <cell r="AI157">
            <v>0</v>
          </cell>
          <cell r="AJ157">
            <v>-43046.380000000005</v>
          </cell>
          <cell r="AK157">
            <v>0</v>
          </cell>
          <cell r="AL157">
            <v>0</v>
          </cell>
          <cell r="AM157">
            <v>0</v>
          </cell>
          <cell r="AN157">
            <v>-14533.951999999999</v>
          </cell>
          <cell r="AO157">
            <v>0</v>
          </cell>
          <cell r="AP157">
            <v>6605360.1230000006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 t="str">
            <v>BEAR RIVER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G160">
            <v>0</v>
          </cell>
          <cell r="H160">
            <v>5879.43</v>
          </cell>
          <cell r="I160">
            <v>0</v>
          </cell>
          <cell r="J160">
            <v>0</v>
          </cell>
          <cell r="K160">
            <v>0</v>
          </cell>
          <cell r="L160">
            <v>5879.43</v>
          </cell>
          <cell r="M160">
            <v>0</v>
          </cell>
          <cell r="N160">
            <v>0</v>
          </cell>
          <cell r="O160">
            <v>0</v>
          </cell>
          <cell r="P160">
            <v>5879.43</v>
          </cell>
          <cell r="Q160">
            <v>0</v>
          </cell>
          <cell r="R160">
            <v>4113</v>
          </cell>
          <cell r="S160">
            <v>0</v>
          </cell>
          <cell r="T160">
            <v>1.3954250218921083</v>
          </cell>
          <cell r="U160">
            <v>0</v>
          </cell>
          <cell r="V160">
            <v>82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4195</v>
          </cell>
          <cell r="AE160">
            <v>0</v>
          </cell>
          <cell r="AF160">
            <v>1.3954250218921083</v>
          </cell>
          <cell r="AG160">
            <v>0</v>
          </cell>
          <cell r="AH160">
            <v>82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G161">
            <v>0</v>
          </cell>
          <cell r="H161">
            <v>4674162.68</v>
          </cell>
          <cell r="I161">
            <v>0</v>
          </cell>
          <cell r="J161">
            <v>-17826.799999999996</v>
          </cell>
          <cell r="K161">
            <v>0</v>
          </cell>
          <cell r="L161">
            <v>4656335.88</v>
          </cell>
          <cell r="M161">
            <v>0</v>
          </cell>
          <cell r="N161">
            <v>-18065.360000000004</v>
          </cell>
          <cell r="O161">
            <v>0</v>
          </cell>
          <cell r="P161">
            <v>4638270.5199999996</v>
          </cell>
          <cell r="Q161">
            <v>0</v>
          </cell>
          <cell r="R161">
            <v>1885457</v>
          </cell>
          <cell r="S161">
            <v>0</v>
          </cell>
          <cell r="T161">
            <v>1.846801277527933</v>
          </cell>
          <cell r="U161">
            <v>0</v>
          </cell>
          <cell r="V161">
            <v>86158</v>
          </cell>
          <cell r="W161">
            <v>0</v>
          </cell>
          <cell r="X161">
            <v>-17826.799999999996</v>
          </cell>
          <cell r="Y161">
            <v>0</v>
          </cell>
          <cell r="Z161">
            <v>-40</v>
          </cell>
          <cell r="AA161">
            <v>0</v>
          </cell>
          <cell r="AB161">
            <v>-7130.7199999999975</v>
          </cell>
          <cell r="AC161">
            <v>0</v>
          </cell>
          <cell r="AD161">
            <v>1946657.48</v>
          </cell>
          <cell r="AE161">
            <v>0</v>
          </cell>
          <cell r="AF161">
            <v>1.846801277527933</v>
          </cell>
          <cell r="AG161">
            <v>0</v>
          </cell>
          <cell r="AH161">
            <v>85826</v>
          </cell>
          <cell r="AI161">
            <v>0</v>
          </cell>
          <cell r="AJ161">
            <v>-18065.360000000004</v>
          </cell>
          <cell r="AK161">
            <v>0</v>
          </cell>
          <cell r="AL161">
            <v>-40</v>
          </cell>
          <cell r="AM161">
            <v>0</v>
          </cell>
          <cell r="AN161">
            <v>-7226.1440000000011</v>
          </cell>
          <cell r="AO161">
            <v>0</v>
          </cell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G162">
            <v>0</v>
          </cell>
          <cell r="H162">
            <v>25220204.32</v>
          </cell>
          <cell r="I162">
            <v>0</v>
          </cell>
          <cell r="J162">
            <v>-70894.3</v>
          </cell>
          <cell r="K162">
            <v>0</v>
          </cell>
          <cell r="L162">
            <v>25149310.02</v>
          </cell>
          <cell r="M162">
            <v>0</v>
          </cell>
          <cell r="N162">
            <v>-72291.900000000009</v>
          </cell>
          <cell r="O162">
            <v>0</v>
          </cell>
          <cell r="P162">
            <v>25077018.120000001</v>
          </cell>
          <cell r="Q162">
            <v>0</v>
          </cell>
          <cell r="R162">
            <v>9868843</v>
          </cell>
          <cell r="S162">
            <v>0</v>
          </cell>
          <cell r="T162">
            <v>1.9560204143584277</v>
          </cell>
          <cell r="U162">
            <v>0</v>
          </cell>
          <cell r="V162">
            <v>492619</v>
          </cell>
          <cell r="W162">
            <v>0</v>
          </cell>
          <cell r="X162">
            <v>-70894.3</v>
          </cell>
          <cell r="Y162">
            <v>0</v>
          </cell>
          <cell r="Z162">
            <v>-40</v>
          </cell>
          <cell r="AA162">
            <v>0</v>
          </cell>
          <cell r="AB162">
            <v>-28357.72</v>
          </cell>
          <cell r="AC162">
            <v>0</v>
          </cell>
          <cell r="AD162">
            <v>10262209.979999999</v>
          </cell>
          <cell r="AE162">
            <v>0</v>
          </cell>
          <cell r="AF162">
            <v>1.9560204143584277</v>
          </cell>
          <cell r="AG162">
            <v>0</v>
          </cell>
          <cell r="AH162">
            <v>491219</v>
          </cell>
          <cell r="AI162">
            <v>0</v>
          </cell>
          <cell r="AJ162">
            <v>-72291.900000000009</v>
          </cell>
          <cell r="AK162">
            <v>0</v>
          </cell>
          <cell r="AL162">
            <v>-40</v>
          </cell>
          <cell r="AM162">
            <v>0</v>
          </cell>
          <cell r="AN162">
            <v>-28916.760000000006</v>
          </cell>
          <cell r="AO162">
            <v>0</v>
          </cell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G163">
            <v>0</v>
          </cell>
          <cell r="H163">
            <v>10723401.779999999</v>
          </cell>
          <cell r="I163">
            <v>0</v>
          </cell>
          <cell r="J163">
            <v>-42692.990000000013</v>
          </cell>
          <cell r="K163">
            <v>0</v>
          </cell>
          <cell r="L163">
            <v>10680708.789999999</v>
          </cell>
          <cell r="M163">
            <v>0</v>
          </cell>
          <cell r="N163">
            <v>-43619.669999999991</v>
          </cell>
          <cell r="O163">
            <v>0</v>
          </cell>
          <cell r="P163">
            <v>10637089.119999999</v>
          </cell>
          <cell r="Q163">
            <v>0</v>
          </cell>
          <cell r="R163">
            <v>3513175</v>
          </cell>
          <cell r="S163">
            <v>0</v>
          </cell>
          <cell r="T163">
            <v>2.32550760613249</v>
          </cell>
          <cell r="U163">
            <v>0</v>
          </cell>
          <cell r="V163">
            <v>248877</v>
          </cell>
          <cell r="W163">
            <v>0</v>
          </cell>
          <cell r="X163">
            <v>-42692.990000000013</v>
          </cell>
          <cell r="Y163">
            <v>0</v>
          </cell>
          <cell r="Z163">
            <v>-40</v>
          </cell>
          <cell r="AA163">
            <v>0</v>
          </cell>
          <cell r="AB163">
            <v>-17077.196000000007</v>
          </cell>
          <cell r="AC163">
            <v>0</v>
          </cell>
          <cell r="AD163">
            <v>3702281.8139999998</v>
          </cell>
          <cell r="AE163">
            <v>0</v>
          </cell>
          <cell r="AF163">
            <v>2.32550760613249</v>
          </cell>
          <cell r="AG163">
            <v>0</v>
          </cell>
          <cell r="AH163">
            <v>247874</v>
          </cell>
          <cell r="AI163">
            <v>0</v>
          </cell>
          <cell r="AJ163">
            <v>-43619.669999999991</v>
          </cell>
          <cell r="AK163">
            <v>0</v>
          </cell>
          <cell r="AL163">
            <v>-40</v>
          </cell>
          <cell r="AM163">
            <v>0</v>
          </cell>
          <cell r="AN163">
            <v>-17447.867999999995</v>
          </cell>
          <cell r="AO163">
            <v>0</v>
          </cell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G164">
            <v>0</v>
          </cell>
          <cell r="H164">
            <v>4114781.19</v>
          </cell>
          <cell r="I164">
            <v>0</v>
          </cell>
          <cell r="J164">
            <v>-35580.540000000008</v>
          </cell>
          <cell r="K164">
            <v>0</v>
          </cell>
          <cell r="L164">
            <v>4079200.65</v>
          </cell>
          <cell r="M164">
            <v>0</v>
          </cell>
          <cell r="N164">
            <v>-36591.759999999995</v>
          </cell>
          <cell r="O164">
            <v>0</v>
          </cell>
          <cell r="P164">
            <v>4042608.89</v>
          </cell>
          <cell r="Q164">
            <v>0</v>
          </cell>
          <cell r="R164">
            <v>1293278</v>
          </cell>
          <cell r="S164">
            <v>0</v>
          </cell>
          <cell r="T164">
            <v>2.5808776422004174</v>
          </cell>
          <cell r="U164">
            <v>0</v>
          </cell>
          <cell r="V164">
            <v>105738</v>
          </cell>
          <cell r="W164">
            <v>0</v>
          </cell>
          <cell r="X164">
            <v>-35580.540000000008</v>
          </cell>
          <cell r="Y164">
            <v>0</v>
          </cell>
          <cell r="Z164">
            <v>-20</v>
          </cell>
          <cell r="AA164">
            <v>0</v>
          </cell>
          <cell r="AB164">
            <v>-7116.108000000002</v>
          </cell>
          <cell r="AC164">
            <v>0</v>
          </cell>
          <cell r="AD164">
            <v>1356319.352</v>
          </cell>
          <cell r="AE164">
            <v>0</v>
          </cell>
          <cell r="AF164">
            <v>2.5808776422004174</v>
          </cell>
          <cell r="AG164">
            <v>0</v>
          </cell>
          <cell r="AH164">
            <v>104807</v>
          </cell>
          <cell r="AI164">
            <v>0</v>
          </cell>
          <cell r="AJ164">
            <v>-36591.759999999995</v>
          </cell>
          <cell r="AK164">
            <v>0</v>
          </cell>
          <cell r="AL164">
            <v>-20</v>
          </cell>
          <cell r="AM164">
            <v>0</v>
          </cell>
          <cell r="AN164">
            <v>-7318.3519999999999</v>
          </cell>
          <cell r="AO164">
            <v>0</v>
          </cell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G165">
            <v>0</v>
          </cell>
          <cell r="H165">
            <v>82097</v>
          </cell>
          <cell r="I165">
            <v>0</v>
          </cell>
          <cell r="J165">
            <v>-580.66999999999996</v>
          </cell>
          <cell r="K165">
            <v>0</v>
          </cell>
          <cell r="L165">
            <v>81516.33</v>
          </cell>
          <cell r="M165">
            <v>0</v>
          </cell>
          <cell r="N165">
            <v>-584.5200000000001</v>
          </cell>
          <cell r="O165">
            <v>0</v>
          </cell>
          <cell r="P165">
            <v>80931.81</v>
          </cell>
          <cell r="Q165">
            <v>0</v>
          </cell>
          <cell r="R165">
            <v>38018</v>
          </cell>
          <cell r="S165">
            <v>0</v>
          </cell>
          <cell r="T165">
            <v>2.5009699077444538</v>
          </cell>
          <cell r="U165">
            <v>0</v>
          </cell>
          <cell r="V165">
            <v>2046</v>
          </cell>
          <cell r="W165">
            <v>0</v>
          </cell>
          <cell r="X165">
            <v>-580.66999999999996</v>
          </cell>
          <cell r="Y165">
            <v>0</v>
          </cell>
          <cell r="Z165">
            <v>-10</v>
          </cell>
          <cell r="AA165">
            <v>0</v>
          </cell>
          <cell r="AB165">
            <v>-58.067</v>
          </cell>
          <cell r="AC165">
            <v>0</v>
          </cell>
          <cell r="AD165">
            <v>39425.262999999999</v>
          </cell>
          <cell r="AE165">
            <v>0</v>
          </cell>
          <cell r="AF165">
            <v>2.5009699077444538</v>
          </cell>
          <cell r="AG165">
            <v>0</v>
          </cell>
          <cell r="AH165">
            <v>2031</v>
          </cell>
          <cell r="AI165">
            <v>0</v>
          </cell>
          <cell r="AJ165">
            <v>-584.5200000000001</v>
          </cell>
          <cell r="AK165">
            <v>0</v>
          </cell>
          <cell r="AL165">
            <v>-10</v>
          </cell>
          <cell r="AM165">
            <v>0</v>
          </cell>
          <cell r="AN165">
            <v>-58.452000000000005</v>
          </cell>
          <cell r="AO165">
            <v>0</v>
          </cell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G166">
            <v>0</v>
          </cell>
          <cell r="H166">
            <v>598124.93000000005</v>
          </cell>
          <cell r="I166">
            <v>0</v>
          </cell>
          <cell r="J166">
            <v>-1736.4499999999996</v>
          </cell>
          <cell r="K166">
            <v>0</v>
          </cell>
          <cell r="L166">
            <v>596388.4800000001</v>
          </cell>
          <cell r="M166">
            <v>0</v>
          </cell>
          <cell r="N166">
            <v>-1760.7900000000002</v>
          </cell>
          <cell r="O166">
            <v>0</v>
          </cell>
          <cell r="P166">
            <v>594627.69000000006</v>
          </cell>
          <cell r="Q166">
            <v>0</v>
          </cell>
          <cell r="R166">
            <v>250356</v>
          </cell>
          <cell r="S166">
            <v>0</v>
          </cell>
          <cell r="T166">
            <v>2.2832063258177064</v>
          </cell>
          <cell r="U166">
            <v>0</v>
          </cell>
          <cell r="V166">
            <v>13637</v>
          </cell>
          <cell r="W166">
            <v>0</v>
          </cell>
          <cell r="X166">
            <v>-1736.4499999999996</v>
          </cell>
          <cell r="Y166">
            <v>0</v>
          </cell>
          <cell r="Z166">
            <v>-40</v>
          </cell>
          <cell r="AA166">
            <v>0</v>
          </cell>
          <cell r="AB166">
            <v>-694.57999999999981</v>
          </cell>
          <cell r="AC166">
            <v>0</v>
          </cell>
          <cell r="AD166">
            <v>261561.97</v>
          </cell>
          <cell r="AE166">
            <v>0</v>
          </cell>
          <cell r="AF166">
            <v>2.2832063258177064</v>
          </cell>
          <cell r="AG166">
            <v>0</v>
          </cell>
          <cell r="AH166">
            <v>13597</v>
          </cell>
          <cell r="AI166">
            <v>0</v>
          </cell>
          <cell r="AJ166">
            <v>-1760.7900000000002</v>
          </cell>
          <cell r="AK166">
            <v>0</v>
          </cell>
          <cell r="AL166">
            <v>-40</v>
          </cell>
          <cell r="AM166">
            <v>0</v>
          </cell>
          <cell r="AN166">
            <v>-704.31600000000003</v>
          </cell>
          <cell r="AO166">
            <v>0</v>
          </cell>
          <cell r="AP166">
            <v>272693.864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TOTAL BEAR RIVER</v>
          </cell>
          <cell r="G167">
            <v>0</v>
          </cell>
          <cell r="H167">
            <v>45418651.329999998</v>
          </cell>
          <cell r="I167">
            <v>0</v>
          </cell>
          <cell r="J167">
            <v>-169311.75000000006</v>
          </cell>
          <cell r="K167">
            <v>0</v>
          </cell>
          <cell r="L167">
            <v>45249339.579999991</v>
          </cell>
          <cell r="M167">
            <v>0</v>
          </cell>
          <cell r="N167">
            <v>-172914</v>
          </cell>
          <cell r="O167">
            <v>0</v>
          </cell>
          <cell r="P167">
            <v>45076425.579999998</v>
          </cell>
          <cell r="Q167">
            <v>0</v>
          </cell>
          <cell r="R167">
            <v>16853240</v>
          </cell>
          <cell r="S167">
            <v>0</v>
          </cell>
          <cell r="T167">
            <v>0</v>
          </cell>
          <cell r="U167">
            <v>0</v>
          </cell>
          <cell r="V167">
            <v>949157</v>
          </cell>
          <cell r="W167">
            <v>0</v>
          </cell>
          <cell r="X167">
            <v>-169311.75000000006</v>
          </cell>
          <cell r="Y167">
            <v>0</v>
          </cell>
          <cell r="Z167">
            <v>0</v>
          </cell>
          <cell r="AA167">
            <v>0</v>
          </cell>
          <cell r="AB167">
            <v>-60434.391000000018</v>
          </cell>
          <cell r="AC167">
            <v>0</v>
          </cell>
          <cell r="AD167">
            <v>17572650.858999997</v>
          </cell>
          <cell r="AE167">
            <v>0</v>
          </cell>
          <cell r="AF167">
            <v>0</v>
          </cell>
          <cell r="AG167">
            <v>0</v>
          </cell>
          <cell r="AH167">
            <v>945436</v>
          </cell>
          <cell r="AI167">
            <v>0</v>
          </cell>
          <cell r="AJ167">
            <v>-172914</v>
          </cell>
          <cell r="AK167">
            <v>0</v>
          </cell>
          <cell r="AL167">
            <v>0</v>
          </cell>
          <cell r="AM167">
            <v>0</v>
          </cell>
          <cell r="AN167">
            <v>-61671.892</v>
          </cell>
          <cell r="AO167">
            <v>0</v>
          </cell>
          <cell r="AP167">
            <v>18283500.967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 t="str">
            <v>BEND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G170">
            <v>0</v>
          </cell>
          <cell r="H170">
            <v>57076.38</v>
          </cell>
          <cell r="I170">
            <v>0</v>
          </cell>
          <cell r="J170">
            <v>-250.04</v>
          </cell>
          <cell r="K170">
            <v>0</v>
          </cell>
          <cell r="L170">
            <v>56826.34</v>
          </cell>
          <cell r="M170">
            <v>0</v>
          </cell>
          <cell r="N170">
            <v>-253.42</v>
          </cell>
          <cell r="O170">
            <v>0</v>
          </cell>
          <cell r="P170">
            <v>56572.92</v>
          </cell>
          <cell r="Q170">
            <v>0</v>
          </cell>
          <cell r="R170">
            <v>53749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-250.04</v>
          </cell>
          <cell r="Y170">
            <v>0</v>
          </cell>
          <cell r="Z170">
            <v>-40</v>
          </cell>
          <cell r="AA170">
            <v>0</v>
          </cell>
          <cell r="AB170">
            <v>-100.01600000000001</v>
          </cell>
          <cell r="AC170">
            <v>0</v>
          </cell>
          <cell r="AD170">
            <v>53398.943999999996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-253.42</v>
          </cell>
          <cell r="AK170">
            <v>0</v>
          </cell>
          <cell r="AL170">
            <v>-40</v>
          </cell>
          <cell r="AM170">
            <v>0</v>
          </cell>
          <cell r="AN170">
            <v>-101.36799999999999</v>
          </cell>
          <cell r="AO170">
            <v>0</v>
          </cell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G171">
            <v>0</v>
          </cell>
          <cell r="H171">
            <v>532904.86</v>
          </cell>
          <cell r="I171">
            <v>0</v>
          </cell>
          <cell r="J171">
            <v>-983.2</v>
          </cell>
          <cell r="K171">
            <v>0</v>
          </cell>
          <cell r="L171">
            <v>531921.66</v>
          </cell>
          <cell r="M171">
            <v>0</v>
          </cell>
          <cell r="N171">
            <v>-1004.6400000000001</v>
          </cell>
          <cell r="O171">
            <v>0</v>
          </cell>
          <cell r="P171">
            <v>530917.02</v>
          </cell>
          <cell r="Q171">
            <v>0</v>
          </cell>
          <cell r="R171">
            <v>253003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-983.2</v>
          </cell>
          <cell r="Y171">
            <v>0</v>
          </cell>
          <cell r="Z171">
            <v>-40</v>
          </cell>
          <cell r="AA171">
            <v>0</v>
          </cell>
          <cell r="AB171">
            <v>-393.28</v>
          </cell>
          <cell r="AC171">
            <v>0</v>
          </cell>
          <cell r="AD171">
            <v>251626.52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-1004.6400000000001</v>
          </cell>
          <cell r="AK171">
            <v>0</v>
          </cell>
          <cell r="AL171">
            <v>-40</v>
          </cell>
          <cell r="AM171">
            <v>0</v>
          </cell>
          <cell r="AN171">
            <v>-401.85600000000005</v>
          </cell>
          <cell r="AO171">
            <v>0</v>
          </cell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G172">
            <v>0</v>
          </cell>
          <cell r="H172">
            <v>97110.43</v>
          </cell>
          <cell r="I172">
            <v>0</v>
          </cell>
          <cell r="J172">
            <v>-1065.4900000000002</v>
          </cell>
          <cell r="K172">
            <v>0</v>
          </cell>
          <cell r="L172">
            <v>96044.939999999988</v>
          </cell>
          <cell r="M172">
            <v>0</v>
          </cell>
          <cell r="N172">
            <v>-1060.3800000000001</v>
          </cell>
          <cell r="O172">
            <v>0</v>
          </cell>
          <cell r="P172">
            <v>94984.559999999983</v>
          </cell>
          <cell r="Q172">
            <v>0</v>
          </cell>
          <cell r="R172">
            <v>79690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-1065.4900000000002</v>
          </cell>
          <cell r="Y172">
            <v>0</v>
          </cell>
          <cell r="Z172">
            <v>-40</v>
          </cell>
          <cell r="AA172">
            <v>0</v>
          </cell>
          <cell r="AB172">
            <v>-426.19600000000008</v>
          </cell>
          <cell r="AC172">
            <v>0</v>
          </cell>
          <cell r="AD172">
            <v>78198.313999999998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-1060.3800000000001</v>
          </cell>
          <cell r="AK172">
            <v>0</v>
          </cell>
          <cell r="AL172">
            <v>-40</v>
          </cell>
          <cell r="AM172">
            <v>0</v>
          </cell>
          <cell r="AN172">
            <v>-424.15200000000004</v>
          </cell>
          <cell r="AO172">
            <v>0</v>
          </cell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G173">
            <v>0</v>
          </cell>
          <cell r="H173">
            <v>627584.39</v>
          </cell>
          <cell r="I173">
            <v>0</v>
          </cell>
          <cell r="J173">
            <v>-6404.83</v>
          </cell>
          <cell r="K173">
            <v>0</v>
          </cell>
          <cell r="L173">
            <v>621179.56000000006</v>
          </cell>
          <cell r="M173">
            <v>0</v>
          </cell>
          <cell r="N173">
            <v>-6455.04</v>
          </cell>
          <cell r="O173">
            <v>0</v>
          </cell>
          <cell r="P173">
            <v>614724.52</v>
          </cell>
          <cell r="Q173">
            <v>0</v>
          </cell>
          <cell r="R173">
            <v>566062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-6404.83</v>
          </cell>
          <cell r="Y173">
            <v>0</v>
          </cell>
          <cell r="Z173">
            <v>-20</v>
          </cell>
          <cell r="AA173">
            <v>0</v>
          </cell>
          <cell r="AB173">
            <v>-1280.9660000000001</v>
          </cell>
          <cell r="AC173">
            <v>0</v>
          </cell>
          <cell r="AD173">
            <v>558376.20400000003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-6455.04</v>
          </cell>
          <cell r="AK173">
            <v>0</v>
          </cell>
          <cell r="AL173">
            <v>-20</v>
          </cell>
          <cell r="AM173">
            <v>0</v>
          </cell>
          <cell r="AN173">
            <v>-1291.008</v>
          </cell>
          <cell r="AO173">
            <v>0</v>
          </cell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G174">
            <v>0</v>
          </cell>
          <cell r="H174">
            <v>15383.82</v>
          </cell>
          <cell r="I174">
            <v>0</v>
          </cell>
          <cell r="J174">
            <v>-88.84</v>
          </cell>
          <cell r="K174">
            <v>0</v>
          </cell>
          <cell r="L174">
            <v>15294.98</v>
          </cell>
          <cell r="M174">
            <v>0</v>
          </cell>
          <cell r="N174">
            <v>-89.33</v>
          </cell>
          <cell r="O174">
            <v>0</v>
          </cell>
          <cell r="P174">
            <v>15205.65</v>
          </cell>
          <cell r="Q174">
            <v>0</v>
          </cell>
          <cell r="R174">
            <v>11669</v>
          </cell>
          <cell r="S174">
            <v>0</v>
          </cell>
          <cell r="T174">
            <v>7.2139820266177495</v>
          </cell>
          <cell r="U174">
            <v>0</v>
          </cell>
          <cell r="V174">
            <v>1107</v>
          </cell>
          <cell r="W174">
            <v>0</v>
          </cell>
          <cell r="X174">
            <v>-88.84</v>
          </cell>
          <cell r="Y174">
            <v>0</v>
          </cell>
          <cell r="Z174">
            <v>-10</v>
          </cell>
          <cell r="AA174">
            <v>0</v>
          </cell>
          <cell r="AB174">
            <v>-8.8840000000000003</v>
          </cell>
          <cell r="AC174">
            <v>0</v>
          </cell>
          <cell r="AD174">
            <v>12678.276</v>
          </cell>
          <cell r="AE174">
            <v>0</v>
          </cell>
          <cell r="AF174">
            <v>7.2139820266177495</v>
          </cell>
          <cell r="AG174">
            <v>0</v>
          </cell>
          <cell r="AH174">
            <v>1100</v>
          </cell>
          <cell r="AI174">
            <v>0</v>
          </cell>
          <cell r="AJ174">
            <v>-89.33</v>
          </cell>
          <cell r="AK174">
            <v>0</v>
          </cell>
          <cell r="AL174">
            <v>-10</v>
          </cell>
          <cell r="AM174">
            <v>0</v>
          </cell>
          <cell r="AN174">
            <v>-8.9329999999999998</v>
          </cell>
          <cell r="AO174">
            <v>0</v>
          </cell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G175">
            <v>0</v>
          </cell>
          <cell r="H175">
            <v>174.4</v>
          </cell>
          <cell r="I175">
            <v>0</v>
          </cell>
          <cell r="J175">
            <v>-0.97</v>
          </cell>
          <cell r="K175">
            <v>0</v>
          </cell>
          <cell r="L175">
            <v>173.43</v>
          </cell>
          <cell r="M175">
            <v>0</v>
          </cell>
          <cell r="N175">
            <v>-0.98</v>
          </cell>
          <cell r="O175">
            <v>0</v>
          </cell>
          <cell r="P175">
            <v>172.45000000000002</v>
          </cell>
          <cell r="Q175">
            <v>0</v>
          </cell>
          <cell r="R175">
            <v>176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-0.97</v>
          </cell>
          <cell r="Y175">
            <v>0</v>
          </cell>
          <cell r="Z175">
            <v>-40</v>
          </cell>
          <cell r="AA175">
            <v>0</v>
          </cell>
          <cell r="AB175">
            <v>-0.38799999999999996</v>
          </cell>
          <cell r="AC175">
            <v>0</v>
          </cell>
          <cell r="AD175">
            <v>174.642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-0.98</v>
          </cell>
          <cell r="AK175">
            <v>0</v>
          </cell>
          <cell r="AL175">
            <v>-40</v>
          </cell>
          <cell r="AM175">
            <v>0</v>
          </cell>
          <cell r="AN175">
            <v>-0.39200000000000002</v>
          </cell>
          <cell r="AO175">
            <v>0</v>
          </cell>
          <cell r="AP175">
            <v>173.27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TOTAL BEND</v>
          </cell>
          <cell r="G176">
            <v>0</v>
          </cell>
          <cell r="H176">
            <v>1330234.28</v>
          </cell>
          <cell r="I176">
            <v>0</v>
          </cell>
          <cell r="J176">
            <v>-8793.3700000000008</v>
          </cell>
          <cell r="K176">
            <v>0</v>
          </cell>
          <cell r="L176">
            <v>1321440.9099999999</v>
          </cell>
          <cell r="M176">
            <v>0</v>
          </cell>
          <cell r="N176">
            <v>-8863.7899999999991</v>
          </cell>
          <cell r="O176">
            <v>0</v>
          </cell>
          <cell r="P176">
            <v>1312577.1199999999</v>
          </cell>
          <cell r="Q176">
            <v>0</v>
          </cell>
          <cell r="R176">
            <v>964349</v>
          </cell>
          <cell r="S176">
            <v>0</v>
          </cell>
          <cell r="T176">
            <v>0</v>
          </cell>
          <cell r="U176">
            <v>0</v>
          </cell>
          <cell r="V176">
            <v>1107</v>
          </cell>
          <cell r="W176">
            <v>0</v>
          </cell>
          <cell r="X176">
            <v>-8793.3700000000008</v>
          </cell>
          <cell r="Y176">
            <v>0</v>
          </cell>
          <cell r="Z176">
            <v>0</v>
          </cell>
          <cell r="AA176">
            <v>0</v>
          </cell>
          <cell r="AB176">
            <v>-2209.73</v>
          </cell>
          <cell r="AC176">
            <v>0</v>
          </cell>
          <cell r="AD176">
            <v>954452.9</v>
          </cell>
          <cell r="AE176">
            <v>0</v>
          </cell>
          <cell r="AF176">
            <v>0</v>
          </cell>
          <cell r="AG176">
            <v>0</v>
          </cell>
          <cell r="AH176">
            <v>1100</v>
          </cell>
          <cell r="AI176">
            <v>0</v>
          </cell>
          <cell r="AJ176">
            <v>-8863.7899999999991</v>
          </cell>
          <cell r="AK176">
            <v>0</v>
          </cell>
          <cell r="AL176">
            <v>0</v>
          </cell>
          <cell r="AM176">
            <v>0</v>
          </cell>
          <cell r="AN176">
            <v>-2227.7089999999998</v>
          </cell>
          <cell r="AO176">
            <v>0</v>
          </cell>
          <cell r="AP176">
            <v>944461.40100000007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 t="str">
            <v>BIG FORK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G179">
            <v>0</v>
          </cell>
          <cell r="H179">
            <v>606391.29</v>
          </cell>
          <cell r="I179">
            <v>0</v>
          </cell>
          <cell r="J179">
            <v>-1444.34</v>
          </cell>
          <cell r="K179">
            <v>0</v>
          </cell>
          <cell r="L179">
            <v>604946.95000000007</v>
          </cell>
          <cell r="M179">
            <v>0</v>
          </cell>
          <cell r="N179">
            <v>-1465.0000000000002</v>
          </cell>
          <cell r="O179">
            <v>0</v>
          </cell>
          <cell r="P179">
            <v>603481.95000000007</v>
          </cell>
          <cell r="Q179">
            <v>0</v>
          </cell>
          <cell r="R179">
            <v>307876</v>
          </cell>
          <cell r="S179">
            <v>0</v>
          </cell>
          <cell r="T179">
            <v>0.29281923269694393</v>
          </cell>
          <cell r="U179">
            <v>0</v>
          </cell>
          <cell r="V179">
            <v>1774</v>
          </cell>
          <cell r="W179">
            <v>0</v>
          </cell>
          <cell r="X179">
            <v>-1444.34</v>
          </cell>
          <cell r="Y179">
            <v>0</v>
          </cell>
          <cell r="Z179">
            <v>-40</v>
          </cell>
          <cell r="AA179">
            <v>0</v>
          </cell>
          <cell r="AB179">
            <v>-577.73599999999999</v>
          </cell>
          <cell r="AC179">
            <v>0</v>
          </cell>
          <cell r="AD179">
            <v>307627.924</v>
          </cell>
          <cell r="AE179">
            <v>0</v>
          </cell>
          <cell r="AF179">
            <v>0.29281923269694393</v>
          </cell>
          <cell r="AG179">
            <v>0</v>
          </cell>
          <cell r="AH179">
            <v>1769</v>
          </cell>
          <cell r="AI179">
            <v>0</v>
          </cell>
          <cell r="AJ179">
            <v>-1465.0000000000002</v>
          </cell>
          <cell r="AK179">
            <v>0</v>
          </cell>
          <cell r="AL179">
            <v>-40</v>
          </cell>
          <cell r="AM179">
            <v>0</v>
          </cell>
          <cell r="AN179">
            <v>-586.00000000000011</v>
          </cell>
          <cell r="AO179">
            <v>0</v>
          </cell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G180">
            <v>0</v>
          </cell>
          <cell r="H180">
            <v>4696998.58</v>
          </cell>
          <cell r="I180">
            <v>0</v>
          </cell>
          <cell r="J180">
            <v>-7628.05</v>
          </cell>
          <cell r="K180">
            <v>0</v>
          </cell>
          <cell r="L180">
            <v>4689370.53</v>
          </cell>
          <cell r="M180">
            <v>0</v>
          </cell>
          <cell r="N180">
            <v>-7796.15</v>
          </cell>
          <cell r="O180">
            <v>0</v>
          </cell>
          <cell r="P180">
            <v>4681574.38</v>
          </cell>
          <cell r="Q180">
            <v>0</v>
          </cell>
          <cell r="R180">
            <v>2448184</v>
          </cell>
          <cell r="S180">
            <v>0</v>
          </cell>
          <cell r="T180">
            <v>1.1093806408498781</v>
          </cell>
          <cell r="U180">
            <v>0</v>
          </cell>
          <cell r="V180">
            <v>52065</v>
          </cell>
          <cell r="W180">
            <v>0</v>
          </cell>
          <cell r="X180">
            <v>-7628.05</v>
          </cell>
          <cell r="Y180">
            <v>0</v>
          </cell>
          <cell r="Z180">
            <v>-40</v>
          </cell>
          <cell r="AA180">
            <v>0</v>
          </cell>
          <cell r="AB180">
            <v>-3051.22</v>
          </cell>
          <cell r="AC180">
            <v>0</v>
          </cell>
          <cell r="AD180">
            <v>2489569.73</v>
          </cell>
          <cell r="AE180">
            <v>0</v>
          </cell>
          <cell r="AF180">
            <v>1.1093806408498781</v>
          </cell>
          <cell r="AG180">
            <v>0</v>
          </cell>
          <cell r="AH180">
            <v>51980</v>
          </cell>
          <cell r="AI180">
            <v>0</v>
          </cell>
          <cell r="AJ180">
            <v>-7796.15</v>
          </cell>
          <cell r="AK180">
            <v>0</v>
          </cell>
          <cell r="AL180">
            <v>-40</v>
          </cell>
          <cell r="AM180">
            <v>0</v>
          </cell>
          <cell r="AN180">
            <v>-3118.46</v>
          </cell>
          <cell r="AO180">
            <v>0</v>
          </cell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G181">
            <v>0</v>
          </cell>
          <cell r="H181">
            <v>1495500.81</v>
          </cell>
          <cell r="I181">
            <v>0</v>
          </cell>
          <cell r="J181">
            <v>-3471.0699999999997</v>
          </cell>
          <cell r="K181">
            <v>0</v>
          </cell>
          <cell r="L181">
            <v>1492029.74</v>
          </cell>
          <cell r="M181">
            <v>0</v>
          </cell>
          <cell r="N181">
            <v>-3630.7200000000003</v>
          </cell>
          <cell r="O181">
            <v>0</v>
          </cell>
          <cell r="P181">
            <v>1488399.02</v>
          </cell>
          <cell r="Q181">
            <v>0</v>
          </cell>
          <cell r="R181">
            <v>769672</v>
          </cell>
          <cell r="S181">
            <v>0</v>
          </cell>
          <cell r="T181">
            <v>1.2226165730369283</v>
          </cell>
          <cell r="U181">
            <v>0</v>
          </cell>
          <cell r="V181">
            <v>18263</v>
          </cell>
          <cell r="W181">
            <v>0</v>
          </cell>
          <cell r="X181">
            <v>-3471.0699999999997</v>
          </cell>
          <cell r="Y181">
            <v>0</v>
          </cell>
          <cell r="Z181">
            <v>-40</v>
          </cell>
          <cell r="AA181">
            <v>0</v>
          </cell>
          <cell r="AB181">
            <v>-1388.4279999999999</v>
          </cell>
          <cell r="AC181">
            <v>0</v>
          </cell>
          <cell r="AD181">
            <v>783075.50200000009</v>
          </cell>
          <cell r="AE181">
            <v>0</v>
          </cell>
          <cell r="AF181">
            <v>1.2226165730369283</v>
          </cell>
          <cell r="AG181">
            <v>0</v>
          </cell>
          <cell r="AH181">
            <v>18220</v>
          </cell>
          <cell r="AI181">
            <v>0</v>
          </cell>
          <cell r="AJ181">
            <v>-3630.7200000000003</v>
          </cell>
          <cell r="AK181">
            <v>0</v>
          </cell>
          <cell r="AL181">
            <v>-40</v>
          </cell>
          <cell r="AM181">
            <v>0</v>
          </cell>
          <cell r="AN181">
            <v>-1452.2880000000002</v>
          </cell>
          <cell r="AO181">
            <v>0</v>
          </cell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G182">
            <v>0</v>
          </cell>
          <cell r="H182">
            <v>300515.20000000001</v>
          </cell>
          <cell r="I182">
            <v>0</v>
          </cell>
          <cell r="J182">
            <v>-2622.6899999999996</v>
          </cell>
          <cell r="K182">
            <v>0</v>
          </cell>
          <cell r="L182">
            <v>297892.51</v>
          </cell>
          <cell r="M182">
            <v>0</v>
          </cell>
          <cell r="N182">
            <v>-2686.74</v>
          </cell>
          <cell r="O182">
            <v>0</v>
          </cell>
          <cell r="P182">
            <v>295205.77</v>
          </cell>
          <cell r="Q182">
            <v>0</v>
          </cell>
          <cell r="R182">
            <v>174744</v>
          </cell>
          <cell r="S182">
            <v>0</v>
          </cell>
          <cell r="T182">
            <v>0.45754760444180015</v>
          </cell>
          <cell r="U182">
            <v>0</v>
          </cell>
          <cell r="V182">
            <v>1369</v>
          </cell>
          <cell r="W182">
            <v>0</v>
          </cell>
          <cell r="X182">
            <v>-2622.6899999999996</v>
          </cell>
          <cell r="Y182">
            <v>0</v>
          </cell>
          <cell r="Z182">
            <v>-20</v>
          </cell>
          <cell r="AA182">
            <v>0</v>
          </cell>
          <cell r="AB182">
            <v>-524.5379999999999</v>
          </cell>
          <cell r="AC182">
            <v>0</v>
          </cell>
          <cell r="AD182">
            <v>172965.772</v>
          </cell>
          <cell r="AE182">
            <v>0</v>
          </cell>
          <cell r="AF182">
            <v>0.45754760444180015</v>
          </cell>
          <cell r="AG182">
            <v>0</v>
          </cell>
          <cell r="AH182">
            <v>1357</v>
          </cell>
          <cell r="AI182">
            <v>0</v>
          </cell>
          <cell r="AJ182">
            <v>-2686.74</v>
          </cell>
          <cell r="AK182">
            <v>0</v>
          </cell>
          <cell r="AL182">
            <v>-20</v>
          </cell>
          <cell r="AM182">
            <v>0</v>
          </cell>
          <cell r="AN182">
            <v>-537.34799999999996</v>
          </cell>
          <cell r="AO182">
            <v>0</v>
          </cell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G183">
            <v>0</v>
          </cell>
          <cell r="H183">
            <v>232133.05</v>
          </cell>
          <cell r="I183">
            <v>0</v>
          </cell>
          <cell r="J183">
            <v>-390.6</v>
          </cell>
          <cell r="K183">
            <v>0</v>
          </cell>
          <cell r="L183">
            <v>231742.44999999998</v>
          </cell>
          <cell r="M183">
            <v>0</v>
          </cell>
          <cell r="N183">
            <v>-396.46999999999997</v>
          </cell>
          <cell r="O183">
            <v>0</v>
          </cell>
          <cell r="P183">
            <v>231345.97999999998</v>
          </cell>
          <cell r="Q183">
            <v>0</v>
          </cell>
          <cell r="R183">
            <v>52429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-390.6</v>
          </cell>
          <cell r="Y183">
            <v>0</v>
          </cell>
          <cell r="Z183">
            <v>-40</v>
          </cell>
          <cell r="AA183">
            <v>0</v>
          </cell>
          <cell r="AB183">
            <v>-156.24</v>
          </cell>
          <cell r="AC183">
            <v>0</v>
          </cell>
          <cell r="AD183">
            <v>51882.16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-396.46999999999997</v>
          </cell>
          <cell r="AK183">
            <v>0</v>
          </cell>
          <cell r="AL183">
            <v>-40</v>
          </cell>
          <cell r="AM183">
            <v>0</v>
          </cell>
          <cell r="AN183">
            <v>-158.58799999999999</v>
          </cell>
          <cell r="AO183">
            <v>0</v>
          </cell>
          <cell r="AP183">
            <v>51327.101999999999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 t="str">
            <v>TOTAL BIG FORK</v>
          </cell>
          <cell r="G184">
            <v>0</v>
          </cell>
          <cell r="H184">
            <v>7331538.9299999997</v>
          </cell>
          <cell r="I184">
            <v>0</v>
          </cell>
          <cell r="J184">
            <v>-15556.749999999998</v>
          </cell>
          <cell r="K184">
            <v>0</v>
          </cell>
          <cell r="L184">
            <v>7315982.1800000006</v>
          </cell>
          <cell r="M184">
            <v>0</v>
          </cell>
          <cell r="N184">
            <v>-15975.079999999998</v>
          </cell>
          <cell r="O184">
            <v>0</v>
          </cell>
          <cell r="P184">
            <v>7300007.0999999996</v>
          </cell>
          <cell r="Q184">
            <v>0</v>
          </cell>
          <cell r="R184">
            <v>3752905</v>
          </cell>
          <cell r="S184">
            <v>0</v>
          </cell>
          <cell r="T184">
            <v>0</v>
          </cell>
          <cell r="U184">
            <v>0</v>
          </cell>
          <cell r="V184">
            <v>73471</v>
          </cell>
          <cell r="W184">
            <v>0</v>
          </cell>
          <cell r="X184">
            <v>-15556.749999999998</v>
          </cell>
          <cell r="Y184">
            <v>0</v>
          </cell>
          <cell r="Z184">
            <v>0</v>
          </cell>
          <cell r="AA184">
            <v>0</v>
          </cell>
          <cell r="AB184">
            <v>-5698.1619999999994</v>
          </cell>
          <cell r="AC184">
            <v>0</v>
          </cell>
          <cell r="AD184">
            <v>3805121.0880000005</v>
          </cell>
          <cell r="AE184">
            <v>0</v>
          </cell>
          <cell r="AF184">
            <v>0</v>
          </cell>
          <cell r="AG184">
            <v>0</v>
          </cell>
          <cell r="AH184">
            <v>73326</v>
          </cell>
          <cell r="AI184">
            <v>0</v>
          </cell>
          <cell r="AJ184">
            <v>-15975.079999999998</v>
          </cell>
          <cell r="AK184">
            <v>0</v>
          </cell>
          <cell r="AL184">
            <v>0</v>
          </cell>
          <cell r="AM184">
            <v>0</v>
          </cell>
          <cell r="AN184">
            <v>-5852.6840000000002</v>
          </cell>
          <cell r="AO184">
            <v>0</v>
          </cell>
          <cell r="AP184">
            <v>3856619.3240000005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 t="str">
            <v>CONDIT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G187">
            <v>0</v>
          </cell>
          <cell r="H187">
            <v>172.28</v>
          </cell>
          <cell r="I187">
            <v>0</v>
          </cell>
          <cell r="J187">
            <v>-172.28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172</v>
          </cell>
          <cell r="S187">
            <v>0</v>
          </cell>
          <cell r="T187">
            <v>9.5930232558139537</v>
          </cell>
          <cell r="U187">
            <v>0</v>
          </cell>
          <cell r="V187">
            <v>8</v>
          </cell>
          <cell r="W187">
            <v>0</v>
          </cell>
          <cell r="X187">
            <v>-172.28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7.7199999999999989</v>
          </cell>
          <cell r="AE187">
            <v>0</v>
          </cell>
          <cell r="AF187">
            <v>9.5930232558139537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G188">
            <v>0</v>
          </cell>
          <cell r="H188">
            <v>2963.75</v>
          </cell>
          <cell r="I188">
            <v>0</v>
          </cell>
          <cell r="J188">
            <v>-2963.75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2964</v>
          </cell>
          <cell r="S188">
            <v>0</v>
          </cell>
          <cell r="T188">
            <v>9.3117408906882595</v>
          </cell>
          <cell r="U188">
            <v>0</v>
          </cell>
          <cell r="V188">
            <v>138</v>
          </cell>
          <cell r="W188">
            <v>0</v>
          </cell>
          <cell r="X188">
            <v>-2963.75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138.25</v>
          </cell>
          <cell r="AE188">
            <v>0</v>
          </cell>
          <cell r="AF188">
            <v>9.3117408906882595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G189">
            <v>0</v>
          </cell>
          <cell r="H189">
            <v>1038010.77</v>
          </cell>
          <cell r="I189">
            <v>0</v>
          </cell>
          <cell r="J189">
            <v>-1038010.7699999999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1012852</v>
          </cell>
          <cell r="S189">
            <v>0</v>
          </cell>
          <cell r="T189">
            <v>11.110501985420495</v>
          </cell>
          <cell r="U189">
            <v>0</v>
          </cell>
          <cell r="V189">
            <v>57664</v>
          </cell>
          <cell r="W189">
            <v>0</v>
          </cell>
          <cell r="X189">
            <v>-1038010.7699999999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32505.230000000098</v>
          </cell>
          <cell r="AE189">
            <v>0</v>
          </cell>
          <cell r="AF189">
            <v>11.110501985420495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G190">
            <v>0</v>
          </cell>
          <cell r="H190">
            <v>76393.33</v>
          </cell>
          <cell r="I190">
            <v>0</v>
          </cell>
          <cell r="J190">
            <v>-76393.329999999987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76393</v>
          </cell>
          <cell r="S190">
            <v>0</v>
          </cell>
          <cell r="T190">
            <v>10.77243106137926</v>
          </cell>
          <cell r="U190">
            <v>0</v>
          </cell>
          <cell r="V190">
            <v>4115</v>
          </cell>
          <cell r="W190">
            <v>0</v>
          </cell>
          <cell r="X190">
            <v>-76393.329999999987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4114.6700000000128</v>
          </cell>
          <cell r="AE190">
            <v>0</v>
          </cell>
          <cell r="AF190">
            <v>10.77243106137926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G191">
            <v>0</v>
          </cell>
          <cell r="H191">
            <v>87928.29</v>
          </cell>
          <cell r="I191">
            <v>0</v>
          </cell>
          <cell r="J191">
            <v>-87928.29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76631</v>
          </cell>
          <cell r="S191">
            <v>0</v>
          </cell>
          <cell r="T191">
            <v>11.999244015681656</v>
          </cell>
          <cell r="U191">
            <v>0</v>
          </cell>
          <cell r="V191">
            <v>5275</v>
          </cell>
          <cell r="W191">
            <v>0</v>
          </cell>
          <cell r="X191">
            <v>-87928.29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-6022.2899999999936</v>
          </cell>
          <cell r="AE191">
            <v>0</v>
          </cell>
          <cell r="AF191">
            <v>11.999244015681656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G192">
            <v>0</v>
          </cell>
          <cell r="H192">
            <v>132519.20000000001</v>
          </cell>
          <cell r="I192">
            <v>0</v>
          </cell>
          <cell r="J192">
            <v>-132519.19999999998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132519</v>
          </cell>
          <cell r="S192">
            <v>0</v>
          </cell>
          <cell r="T192">
            <v>11.744816748618645</v>
          </cell>
          <cell r="U192">
            <v>0</v>
          </cell>
          <cell r="V192">
            <v>7782</v>
          </cell>
          <cell r="W192">
            <v>0</v>
          </cell>
          <cell r="X192">
            <v>-132519.19999999998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7781.8000000000175</v>
          </cell>
          <cell r="AE192">
            <v>0</v>
          </cell>
          <cell r="AF192">
            <v>11.744816748618645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G193">
            <v>0</v>
          </cell>
          <cell r="H193">
            <v>3588.26</v>
          </cell>
          <cell r="I193">
            <v>0</v>
          </cell>
          <cell r="J193">
            <v>-3588.26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3588</v>
          </cell>
          <cell r="S193">
            <v>0</v>
          </cell>
          <cell r="T193">
            <v>14.381270903010032</v>
          </cell>
          <cell r="U193">
            <v>0</v>
          </cell>
          <cell r="V193">
            <v>258</v>
          </cell>
          <cell r="W193">
            <v>0</v>
          </cell>
          <cell r="X193">
            <v>-3588.26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257.73999999999978</v>
          </cell>
          <cell r="AE193">
            <v>0</v>
          </cell>
          <cell r="AF193">
            <v>14.381270903010032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G194">
            <v>0</v>
          </cell>
          <cell r="H194">
            <v>59738.080000000002</v>
          </cell>
          <cell r="I194">
            <v>0</v>
          </cell>
          <cell r="J194">
            <v>-59738.079999999994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59738</v>
          </cell>
          <cell r="S194">
            <v>0</v>
          </cell>
          <cell r="T194">
            <v>10.089055542535739</v>
          </cell>
          <cell r="U194">
            <v>0</v>
          </cell>
          <cell r="V194">
            <v>3014</v>
          </cell>
          <cell r="W194">
            <v>0</v>
          </cell>
          <cell r="X194">
            <v>-59738.079999999994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3013.9200000000055</v>
          </cell>
          <cell r="AE194">
            <v>0</v>
          </cell>
          <cell r="AF194">
            <v>10.089055542535739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3013.9200000000055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 t="str">
            <v>TOTAL CONDIT</v>
          </cell>
          <cell r="G195">
            <v>0</v>
          </cell>
          <cell r="H195">
            <v>1401313.9600000002</v>
          </cell>
          <cell r="I195">
            <v>0</v>
          </cell>
          <cell r="J195">
            <v>-1401313.96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1364857</v>
          </cell>
          <cell r="S195">
            <v>0</v>
          </cell>
          <cell r="T195">
            <v>0</v>
          </cell>
          <cell r="U195">
            <v>0</v>
          </cell>
          <cell r="V195">
            <v>78254</v>
          </cell>
          <cell r="W195">
            <v>0</v>
          </cell>
          <cell r="X195">
            <v>-1401313.96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41797.040000000139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41797.040000000139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 t="str">
            <v>CUTLER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G198">
            <v>0</v>
          </cell>
          <cell r="H198">
            <v>4818.3100000000004</v>
          </cell>
          <cell r="I198">
            <v>0</v>
          </cell>
          <cell r="J198">
            <v>0</v>
          </cell>
          <cell r="K198">
            <v>0</v>
          </cell>
          <cell r="L198">
            <v>4818.3100000000004</v>
          </cell>
          <cell r="M198">
            <v>0</v>
          </cell>
          <cell r="N198">
            <v>0</v>
          </cell>
          <cell r="O198">
            <v>0</v>
          </cell>
          <cell r="P198">
            <v>4818.3100000000004</v>
          </cell>
          <cell r="Q198">
            <v>0</v>
          </cell>
          <cell r="R198">
            <v>2949</v>
          </cell>
          <cell r="S198">
            <v>0</v>
          </cell>
          <cell r="T198">
            <v>2.2704211060375443</v>
          </cell>
          <cell r="U198">
            <v>0</v>
          </cell>
          <cell r="V198">
            <v>109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3058</v>
          </cell>
          <cell r="AE198">
            <v>0</v>
          </cell>
          <cell r="AF198">
            <v>2.2704211060375443</v>
          </cell>
          <cell r="AG198">
            <v>0</v>
          </cell>
          <cell r="AH198">
            <v>109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G199">
            <v>0</v>
          </cell>
          <cell r="H199">
            <v>90968.42</v>
          </cell>
          <cell r="I199">
            <v>0</v>
          </cell>
          <cell r="J199">
            <v>0</v>
          </cell>
          <cell r="K199">
            <v>0</v>
          </cell>
          <cell r="L199">
            <v>90968.42</v>
          </cell>
          <cell r="M199">
            <v>0</v>
          </cell>
          <cell r="N199">
            <v>0</v>
          </cell>
          <cell r="O199">
            <v>0</v>
          </cell>
          <cell r="P199">
            <v>90968.42</v>
          </cell>
          <cell r="Q199">
            <v>0</v>
          </cell>
          <cell r="R199">
            <v>53064</v>
          </cell>
          <cell r="S199">
            <v>0</v>
          </cell>
          <cell r="T199">
            <v>2.5123608790392713</v>
          </cell>
          <cell r="U199">
            <v>0</v>
          </cell>
          <cell r="V199">
            <v>2285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55349</v>
          </cell>
          <cell r="AE199">
            <v>0</v>
          </cell>
          <cell r="AF199">
            <v>2.5123608790392713</v>
          </cell>
          <cell r="AG199">
            <v>0</v>
          </cell>
          <cell r="AH199">
            <v>2285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G200">
            <v>0</v>
          </cell>
          <cell r="H200">
            <v>3968892.28</v>
          </cell>
          <cell r="I200">
            <v>0</v>
          </cell>
          <cell r="J200">
            <v>-10181.610000000002</v>
          </cell>
          <cell r="K200">
            <v>0</v>
          </cell>
          <cell r="L200">
            <v>3958710.67</v>
          </cell>
          <cell r="M200">
            <v>0</v>
          </cell>
          <cell r="N200">
            <v>-10330.4</v>
          </cell>
          <cell r="O200">
            <v>0</v>
          </cell>
          <cell r="P200">
            <v>3948380.27</v>
          </cell>
          <cell r="Q200">
            <v>0</v>
          </cell>
          <cell r="R200">
            <v>1565277</v>
          </cell>
          <cell r="S200">
            <v>0</v>
          </cell>
          <cell r="T200">
            <v>3.5730551421973047</v>
          </cell>
          <cell r="U200">
            <v>0</v>
          </cell>
          <cell r="V200">
            <v>141629</v>
          </cell>
          <cell r="W200">
            <v>0</v>
          </cell>
          <cell r="X200">
            <v>-10181.610000000002</v>
          </cell>
          <cell r="Y200">
            <v>0</v>
          </cell>
          <cell r="Z200">
            <v>-40</v>
          </cell>
          <cell r="AA200">
            <v>0</v>
          </cell>
          <cell r="AB200">
            <v>-4072.6440000000007</v>
          </cell>
          <cell r="AC200">
            <v>0</v>
          </cell>
          <cell r="AD200">
            <v>1692651.7459999998</v>
          </cell>
          <cell r="AE200">
            <v>0</v>
          </cell>
          <cell r="AF200">
            <v>3.5730551421973047</v>
          </cell>
          <cell r="AG200">
            <v>0</v>
          </cell>
          <cell r="AH200">
            <v>141262</v>
          </cell>
          <cell r="AI200">
            <v>0</v>
          </cell>
          <cell r="AJ200">
            <v>-10330.4</v>
          </cell>
          <cell r="AK200">
            <v>0</v>
          </cell>
          <cell r="AL200">
            <v>-40</v>
          </cell>
          <cell r="AM200">
            <v>0</v>
          </cell>
          <cell r="AN200">
            <v>-4132.16</v>
          </cell>
          <cell r="AO200">
            <v>0</v>
          </cell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G201">
            <v>0</v>
          </cell>
          <cell r="H201">
            <v>7553630.7599999998</v>
          </cell>
          <cell r="I201">
            <v>0</v>
          </cell>
          <cell r="J201">
            <v>-20906.499999999996</v>
          </cell>
          <cell r="K201">
            <v>0</v>
          </cell>
          <cell r="L201">
            <v>7532724.2599999998</v>
          </cell>
          <cell r="M201">
            <v>0</v>
          </cell>
          <cell r="N201">
            <v>-21326.660000000007</v>
          </cell>
          <cell r="O201">
            <v>0</v>
          </cell>
          <cell r="P201">
            <v>7511397.5999999996</v>
          </cell>
          <cell r="Q201">
            <v>0</v>
          </cell>
          <cell r="R201">
            <v>3110868</v>
          </cell>
          <cell r="S201">
            <v>0</v>
          </cell>
          <cell r="T201">
            <v>2.9960498283834496</v>
          </cell>
          <cell r="U201">
            <v>0</v>
          </cell>
          <cell r="V201">
            <v>225997</v>
          </cell>
          <cell r="W201">
            <v>0</v>
          </cell>
          <cell r="X201">
            <v>-20906.499999999996</v>
          </cell>
          <cell r="Y201">
            <v>0</v>
          </cell>
          <cell r="Z201">
            <v>-40</v>
          </cell>
          <cell r="AA201">
            <v>0</v>
          </cell>
          <cell r="AB201">
            <v>-8362.5999999999985</v>
          </cell>
          <cell r="AC201">
            <v>0</v>
          </cell>
          <cell r="AD201">
            <v>3307595.9</v>
          </cell>
          <cell r="AE201">
            <v>0</v>
          </cell>
          <cell r="AF201">
            <v>2.9960498283834496</v>
          </cell>
          <cell r="AG201">
            <v>0</v>
          </cell>
          <cell r="AH201">
            <v>225365</v>
          </cell>
          <cell r="AI201">
            <v>0</v>
          </cell>
          <cell r="AJ201">
            <v>-21326.660000000007</v>
          </cell>
          <cell r="AK201">
            <v>0</v>
          </cell>
          <cell r="AL201">
            <v>-40</v>
          </cell>
          <cell r="AM201">
            <v>0</v>
          </cell>
          <cell r="AN201">
            <v>-8530.6640000000025</v>
          </cell>
          <cell r="AO201">
            <v>0</v>
          </cell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G202">
            <v>0</v>
          </cell>
          <cell r="H202">
            <v>11999063.029999999</v>
          </cell>
          <cell r="I202">
            <v>0</v>
          </cell>
          <cell r="J202">
            <v>-15164.779999999997</v>
          </cell>
          <cell r="K202">
            <v>0</v>
          </cell>
          <cell r="L202">
            <v>11983898.25</v>
          </cell>
          <cell r="M202">
            <v>0</v>
          </cell>
          <cell r="N202">
            <v>-16072.03</v>
          </cell>
          <cell r="O202">
            <v>0</v>
          </cell>
          <cell r="P202">
            <v>11967826.220000001</v>
          </cell>
          <cell r="Q202">
            <v>0</v>
          </cell>
          <cell r="R202">
            <v>2130854</v>
          </cell>
          <cell r="S202">
            <v>0</v>
          </cell>
          <cell r="T202">
            <v>2.5866739492598643</v>
          </cell>
          <cell r="U202">
            <v>0</v>
          </cell>
          <cell r="V202">
            <v>310181</v>
          </cell>
          <cell r="W202">
            <v>0</v>
          </cell>
          <cell r="X202">
            <v>-15164.779999999997</v>
          </cell>
          <cell r="Y202">
            <v>0</v>
          </cell>
          <cell r="Z202">
            <v>-40</v>
          </cell>
          <cell r="AA202">
            <v>0</v>
          </cell>
          <cell r="AB202">
            <v>-6065.9119999999984</v>
          </cell>
          <cell r="AC202">
            <v>0</v>
          </cell>
          <cell r="AD202">
            <v>2419804.3080000002</v>
          </cell>
          <cell r="AE202">
            <v>0</v>
          </cell>
          <cell r="AF202">
            <v>2.5866739492598643</v>
          </cell>
          <cell r="AG202">
            <v>0</v>
          </cell>
          <cell r="AH202">
            <v>309777</v>
          </cell>
          <cell r="AI202">
            <v>0</v>
          </cell>
          <cell r="AJ202">
            <v>-16072.03</v>
          </cell>
          <cell r="AK202">
            <v>0</v>
          </cell>
          <cell r="AL202">
            <v>-40</v>
          </cell>
          <cell r="AM202">
            <v>0</v>
          </cell>
          <cell r="AN202">
            <v>-6428.8120000000008</v>
          </cell>
          <cell r="AO202">
            <v>0</v>
          </cell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G203">
            <v>0</v>
          </cell>
          <cell r="H203">
            <v>2564703.0099999998</v>
          </cell>
          <cell r="I203">
            <v>0</v>
          </cell>
          <cell r="J203">
            <v>-14780.76</v>
          </cell>
          <cell r="K203">
            <v>0</v>
          </cell>
          <cell r="L203">
            <v>2549922.25</v>
          </cell>
          <cell r="M203">
            <v>0</v>
          </cell>
          <cell r="N203">
            <v>-15661.689999999999</v>
          </cell>
          <cell r="O203">
            <v>0</v>
          </cell>
          <cell r="P203">
            <v>2534260.56</v>
          </cell>
          <cell r="Q203">
            <v>0</v>
          </cell>
          <cell r="R203">
            <v>510863</v>
          </cell>
          <cell r="S203">
            <v>0</v>
          </cell>
          <cell r="T203">
            <v>3.0716569624021646</v>
          </cell>
          <cell r="U203">
            <v>0</v>
          </cell>
          <cell r="V203">
            <v>78552</v>
          </cell>
          <cell r="W203">
            <v>0</v>
          </cell>
          <cell r="X203">
            <v>-14780.76</v>
          </cell>
          <cell r="Y203">
            <v>0</v>
          </cell>
          <cell r="Z203">
            <v>-20</v>
          </cell>
          <cell r="AA203">
            <v>0</v>
          </cell>
          <cell r="AB203">
            <v>-2956.152</v>
          </cell>
          <cell r="AC203">
            <v>0</v>
          </cell>
          <cell r="AD203">
            <v>571678.08799999999</v>
          </cell>
          <cell r="AE203">
            <v>0</v>
          </cell>
          <cell r="AF203">
            <v>3.0716569624021646</v>
          </cell>
          <cell r="AG203">
            <v>0</v>
          </cell>
          <cell r="AH203">
            <v>78084</v>
          </cell>
          <cell r="AI203">
            <v>0</v>
          </cell>
          <cell r="AJ203">
            <v>-15661.689999999999</v>
          </cell>
          <cell r="AK203">
            <v>0</v>
          </cell>
          <cell r="AL203">
            <v>-20</v>
          </cell>
          <cell r="AM203">
            <v>0</v>
          </cell>
          <cell r="AN203">
            <v>-3132.3379999999997</v>
          </cell>
          <cell r="AO203">
            <v>0</v>
          </cell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G204">
            <v>0</v>
          </cell>
          <cell r="H204">
            <v>12554.11</v>
          </cell>
          <cell r="I204">
            <v>0</v>
          </cell>
          <cell r="J204">
            <v>-88.29</v>
          </cell>
          <cell r="K204">
            <v>0</v>
          </cell>
          <cell r="L204">
            <v>12465.82</v>
          </cell>
          <cell r="M204">
            <v>0</v>
          </cell>
          <cell r="N204">
            <v>-88.87</v>
          </cell>
          <cell r="O204">
            <v>0</v>
          </cell>
          <cell r="P204">
            <v>12376.949999999999</v>
          </cell>
          <cell r="Q204">
            <v>0</v>
          </cell>
          <cell r="R204">
            <v>5906</v>
          </cell>
          <cell r="S204">
            <v>0</v>
          </cell>
          <cell r="T204">
            <v>3.5124058118111714</v>
          </cell>
          <cell r="U204">
            <v>0</v>
          </cell>
          <cell r="V204">
            <v>439</v>
          </cell>
          <cell r="W204">
            <v>0</v>
          </cell>
          <cell r="X204">
            <v>-88.29</v>
          </cell>
          <cell r="Y204">
            <v>0</v>
          </cell>
          <cell r="Z204">
            <v>-10</v>
          </cell>
          <cell r="AA204">
            <v>0</v>
          </cell>
          <cell r="AB204">
            <v>-8.8290000000000006</v>
          </cell>
          <cell r="AC204">
            <v>0</v>
          </cell>
          <cell r="AD204">
            <v>6247.8810000000003</v>
          </cell>
          <cell r="AE204">
            <v>0</v>
          </cell>
          <cell r="AF204">
            <v>3.5124058118111714</v>
          </cell>
          <cell r="AG204">
            <v>0</v>
          </cell>
          <cell r="AH204">
            <v>436</v>
          </cell>
          <cell r="AI204">
            <v>0</v>
          </cell>
          <cell r="AJ204">
            <v>-88.87</v>
          </cell>
          <cell r="AK204">
            <v>0</v>
          </cell>
          <cell r="AL204">
            <v>-10</v>
          </cell>
          <cell r="AM204">
            <v>0</v>
          </cell>
          <cell r="AN204">
            <v>-8.8870000000000005</v>
          </cell>
          <cell r="AO204">
            <v>0</v>
          </cell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G205">
            <v>0</v>
          </cell>
          <cell r="H205">
            <v>572059.24</v>
          </cell>
          <cell r="I205">
            <v>0</v>
          </cell>
          <cell r="J205">
            <v>-1420.18</v>
          </cell>
          <cell r="K205">
            <v>0</v>
          </cell>
          <cell r="L205">
            <v>570639.05999999994</v>
          </cell>
          <cell r="M205">
            <v>0</v>
          </cell>
          <cell r="N205">
            <v>-1440.52</v>
          </cell>
          <cell r="O205">
            <v>0</v>
          </cell>
          <cell r="P205">
            <v>569198.53999999992</v>
          </cell>
          <cell r="Q205">
            <v>0</v>
          </cell>
          <cell r="R205">
            <v>259659</v>
          </cell>
          <cell r="S205">
            <v>0</v>
          </cell>
          <cell r="T205">
            <v>3.4165922180778332</v>
          </cell>
          <cell r="U205">
            <v>0</v>
          </cell>
          <cell r="V205">
            <v>19521</v>
          </cell>
          <cell r="W205">
            <v>0</v>
          </cell>
          <cell r="X205">
            <v>-1420.18</v>
          </cell>
          <cell r="Y205">
            <v>0</v>
          </cell>
          <cell r="Z205">
            <v>-40</v>
          </cell>
          <cell r="AA205">
            <v>0</v>
          </cell>
          <cell r="AB205">
            <v>-568.072</v>
          </cell>
          <cell r="AC205">
            <v>0</v>
          </cell>
          <cell r="AD205">
            <v>277191.74800000002</v>
          </cell>
          <cell r="AE205">
            <v>0</v>
          </cell>
          <cell r="AF205">
            <v>3.4165922180778332</v>
          </cell>
          <cell r="AG205">
            <v>0</v>
          </cell>
          <cell r="AH205">
            <v>19472</v>
          </cell>
          <cell r="AI205">
            <v>0</v>
          </cell>
          <cell r="AJ205">
            <v>-1440.52</v>
          </cell>
          <cell r="AK205">
            <v>0</v>
          </cell>
          <cell r="AL205">
            <v>-40</v>
          </cell>
          <cell r="AM205">
            <v>0</v>
          </cell>
          <cell r="AN205">
            <v>-576.20800000000008</v>
          </cell>
          <cell r="AO205">
            <v>0</v>
          </cell>
          <cell r="AP205">
            <v>294647.02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 t="str">
            <v>TOTAL CUTLER</v>
          </cell>
          <cell r="G206">
            <v>0</v>
          </cell>
          <cell r="H206">
            <v>26766689.159999993</v>
          </cell>
          <cell r="I206">
            <v>0</v>
          </cell>
          <cell r="J206">
            <v>-62542.12</v>
          </cell>
          <cell r="K206">
            <v>0</v>
          </cell>
          <cell r="L206">
            <v>26704147.039999999</v>
          </cell>
          <cell r="M206">
            <v>0</v>
          </cell>
          <cell r="N206">
            <v>-64920.17</v>
          </cell>
          <cell r="O206">
            <v>0</v>
          </cell>
          <cell r="P206">
            <v>26639226.869999997</v>
          </cell>
          <cell r="Q206">
            <v>0</v>
          </cell>
          <cell r="R206">
            <v>7639440</v>
          </cell>
          <cell r="S206">
            <v>0</v>
          </cell>
          <cell r="T206">
            <v>0</v>
          </cell>
          <cell r="U206">
            <v>0</v>
          </cell>
          <cell r="V206">
            <v>778713</v>
          </cell>
          <cell r="W206">
            <v>0</v>
          </cell>
          <cell r="X206">
            <v>-62542.12</v>
          </cell>
          <cell r="Y206">
            <v>0</v>
          </cell>
          <cell r="Z206">
            <v>0</v>
          </cell>
          <cell r="AA206">
            <v>0</v>
          </cell>
          <cell r="AB206">
            <v>-22034.208999999999</v>
          </cell>
          <cell r="AC206">
            <v>0</v>
          </cell>
          <cell r="AD206">
            <v>8333576.6709999992</v>
          </cell>
          <cell r="AE206">
            <v>0</v>
          </cell>
          <cell r="AF206">
            <v>0</v>
          </cell>
          <cell r="AG206">
            <v>0</v>
          </cell>
          <cell r="AH206">
            <v>776790</v>
          </cell>
          <cell r="AI206">
            <v>0</v>
          </cell>
          <cell r="AJ206">
            <v>-64920.17</v>
          </cell>
          <cell r="AK206">
            <v>0</v>
          </cell>
          <cell r="AL206">
            <v>0</v>
          </cell>
          <cell r="AM206">
            <v>0</v>
          </cell>
          <cell r="AN206">
            <v>-22809.069</v>
          </cell>
          <cell r="AO206">
            <v>0</v>
          </cell>
          <cell r="AP206">
            <v>9022637.432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 t="str">
            <v>EAGLE POINT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G209">
            <v>0</v>
          </cell>
          <cell r="H209">
            <v>12122.48</v>
          </cell>
          <cell r="I209">
            <v>0</v>
          </cell>
          <cell r="J209">
            <v>0</v>
          </cell>
          <cell r="K209">
            <v>0</v>
          </cell>
          <cell r="L209">
            <v>12122.48</v>
          </cell>
          <cell r="M209">
            <v>0</v>
          </cell>
          <cell r="N209">
            <v>0</v>
          </cell>
          <cell r="O209">
            <v>0</v>
          </cell>
          <cell r="P209">
            <v>12122.48</v>
          </cell>
          <cell r="Q209">
            <v>0</v>
          </cell>
          <cell r="R209">
            <v>12122</v>
          </cell>
          <cell r="S209">
            <v>0</v>
          </cell>
          <cell r="T209">
            <v>7.2942627150287875E-2</v>
          </cell>
          <cell r="U209">
            <v>0</v>
          </cell>
          <cell r="V209">
            <v>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12131</v>
          </cell>
          <cell r="AE209">
            <v>0</v>
          </cell>
          <cell r="AF209">
            <v>7.2942627150287875E-2</v>
          </cell>
          <cell r="AG209">
            <v>0</v>
          </cell>
          <cell r="AH209">
            <v>9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G210">
            <v>0</v>
          </cell>
          <cell r="H210">
            <v>138479.88</v>
          </cell>
          <cell r="I210">
            <v>0</v>
          </cell>
          <cell r="J210">
            <v>-354.88999999999993</v>
          </cell>
          <cell r="K210">
            <v>0</v>
          </cell>
          <cell r="L210">
            <v>138124.99</v>
          </cell>
          <cell r="M210">
            <v>0</v>
          </cell>
          <cell r="N210">
            <v>-360.01</v>
          </cell>
          <cell r="O210">
            <v>0</v>
          </cell>
          <cell r="P210">
            <v>137764.97999999998</v>
          </cell>
          <cell r="Q210">
            <v>0</v>
          </cell>
          <cell r="R210">
            <v>115570</v>
          </cell>
          <cell r="S210">
            <v>0</v>
          </cell>
          <cell r="T210">
            <v>1.1694642350154496</v>
          </cell>
          <cell r="U210">
            <v>0</v>
          </cell>
          <cell r="V210">
            <v>1617</v>
          </cell>
          <cell r="W210">
            <v>0</v>
          </cell>
          <cell r="X210">
            <v>-354.88999999999993</v>
          </cell>
          <cell r="Y210">
            <v>0</v>
          </cell>
          <cell r="Z210">
            <v>-40</v>
          </cell>
          <cell r="AA210">
            <v>0</v>
          </cell>
          <cell r="AB210">
            <v>-141.95599999999996</v>
          </cell>
          <cell r="AC210">
            <v>0</v>
          </cell>
          <cell r="AD210">
            <v>116690.15399999999</v>
          </cell>
          <cell r="AE210">
            <v>0</v>
          </cell>
          <cell r="AF210">
            <v>1.1694642350154496</v>
          </cell>
          <cell r="AG210">
            <v>0</v>
          </cell>
          <cell r="AH210">
            <v>1613</v>
          </cell>
          <cell r="AI210">
            <v>0</v>
          </cell>
          <cell r="AJ210">
            <v>-360.01</v>
          </cell>
          <cell r="AK210">
            <v>0</v>
          </cell>
          <cell r="AL210">
            <v>-40</v>
          </cell>
          <cell r="AM210">
            <v>0</v>
          </cell>
          <cell r="AN210">
            <v>-144.00399999999999</v>
          </cell>
          <cell r="AO210">
            <v>0</v>
          </cell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G211">
            <v>0</v>
          </cell>
          <cell r="H211">
            <v>1227012.53</v>
          </cell>
          <cell r="I211">
            <v>0</v>
          </cell>
          <cell r="J211">
            <v>-2059.11</v>
          </cell>
          <cell r="K211">
            <v>0</v>
          </cell>
          <cell r="L211">
            <v>1224953.42</v>
          </cell>
          <cell r="M211">
            <v>0</v>
          </cell>
          <cell r="N211">
            <v>-2107.35</v>
          </cell>
          <cell r="O211">
            <v>0</v>
          </cell>
          <cell r="P211">
            <v>1222846.0699999998</v>
          </cell>
          <cell r="Q211">
            <v>0</v>
          </cell>
          <cell r="R211">
            <v>1017939</v>
          </cell>
          <cell r="S211">
            <v>0</v>
          </cell>
          <cell r="T211">
            <v>1.6526839577760699</v>
          </cell>
          <cell r="U211">
            <v>0</v>
          </cell>
          <cell r="V211">
            <v>20262</v>
          </cell>
          <cell r="W211">
            <v>0</v>
          </cell>
          <cell r="X211">
            <v>-2059.11</v>
          </cell>
          <cell r="Y211">
            <v>0</v>
          </cell>
          <cell r="Z211">
            <v>-40</v>
          </cell>
          <cell r="AA211">
            <v>0</v>
          </cell>
          <cell r="AB211">
            <v>-823.64400000000012</v>
          </cell>
          <cell r="AC211">
            <v>0</v>
          </cell>
          <cell r="AD211">
            <v>1035318.246</v>
          </cell>
          <cell r="AE211">
            <v>0</v>
          </cell>
          <cell r="AF211">
            <v>1.6526839577760699</v>
          </cell>
          <cell r="AG211">
            <v>0</v>
          </cell>
          <cell r="AH211">
            <v>20227</v>
          </cell>
          <cell r="AI211">
            <v>0</v>
          </cell>
          <cell r="AJ211">
            <v>-2107.35</v>
          </cell>
          <cell r="AK211">
            <v>0</v>
          </cell>
          <cell r="AL211">
            <v>-40</v>
          </cell>
          <cell r="AM211">
            <v>0</v>
          </cell>
          <cell r="AN211">
            <v>-842.94</v>
          </cell>
          <cell r="AO211">
            <v>0</v>
          </cell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G212">
            <v>0</v>
          </cell>
          <cell r="H212">
            <v>251541.42</v>
          </cell>
          <cell r="I212">
            <v>0</v>
          </cell>
          <cell r="J212">
            <v>-1901.5500000000002</v>
          </cell>
          <cell r="K212">
            <v>0</v>
          </cell>
          <cell r="L212">
            <v>249639.87000000002</v>
          </cell>
          <cell r="M212">
            <v>0</v>
          </cell>
          <cell r="N212">
            <v>-1938.9200000000003</v>
          </cell>
          <cell r="O212">
            <v>0</v>
          </cell>
          <cell r="P212">
            <v>247700.95</v>
          </cell>
          <cell r="Q212">
            <v>0</v>
          </cell>
          <cell r="R212">
            <v>249873</v>
          </cell>
          <cell r="S212">
            <v>0</v>
          </cell>
          <cell r="T212">
            <v>0.81335808985811919</v>
          </cell>
          <cell r="U212">
            <v>0</v>
          </cell>
          <cell r="V212">
            <v>2038</v>
          </cell>
          <cell r="W212">
            <v>0</v>
          </cell>
          <cell r="X212">
            <v>-1901.5500000000002</v>
          </cell>
          <cell r="Y212">
            <v>0</v>
          </cell>
          <cell r="Z212">
            <v>-40</v>
          </cell>
          <cell r="AA212">
            <v>0</v>
          </cell>
          <cell r="AB212">
            <v>-760.62</v>
          </cell>
          <cell r="AC212">
            <v>0</v>
          </cell>
          <cell r="AD212">
            <v>249248.83000000002</v>
          </cell>
          <cell r="AE212">
            <v>0</v>
          </cell>
          <cell r="AF212">
            <v>0.81335808985811919</v>
          </cell>
          <cell r="AG212">
            <v>0</v>
          </cell>
          <cell r="AH212">
            <v>2023</v>
          </cell>
          <cell r="AI212">
            <v>0</v>
          </cell>
          <cell r="AJ212">
            <v>-1938.9200000000003</v>
          </cell>
          <cell r="AK212">
            <v>0</v>
          </cell>
          <cell r="AL212">
            <v>-40</v>
          </cell>
          <cell r="AM212">
            <v>0</v>
          </cell>
          <cell r="AN212">
            <v>-775.56800000000021</v>
          </cell>
          <cell r="AO212">
            <v>0</v>
          </cell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G213">
            <v>0</v>
          </cell>
          <cell r="H213">
            <v>98714.47</v>
          </cell>
          <cell r="I213">
            <v>0</v>
          </cell>
          <cell r="J213">
            <v>-928.99</v>
          </cell>
          <cell r="K213">
            <v>0</v>
          </cell>
          <cell r="L213">
            <v>97785.48</v>
          </cell>
          <cell r="M213">
            <v>0</v>
          </cell>
          <cell r="N213">
            <v>-955.18999999999994</v>
          </cell>
          <cell r="O213">
            <v>0</v>
          </cell>
          <cell r="P213">
            <v>96830.29</v>
          </cell>
          <cell r="Q213">
            <v>0</v>
          </cell>
          <cell r="R213">
            <v>69132</v>
          </cell>
          <cell r="S213">
            <v>0</v>
          </cell>
          <cell r="T213">
            <v>1.0560680823591184</v>
          </cell>
          <cell r="U213">
            <v>0</v>
          </cell>
          <cell r="V213">
            <v>1038</v>
          </cell>
          <cell r="W213">
            <v>0</v>
          </cell>
          <cell r="X213">
            <v>-928.99</v>
          </cell>
          <cell r="Y213">
            <v>0</v>
          </cell>
          <cell r="Z213">
            <v>-20</v>
          </cell>
          <cell r="AA213">
            <v>0</v>
          </cell>
          <cell r="AB213">
            <v>-185.798</v>
          </cell>
          <cell r="AC213">
            <v>0</v>
          </cell>
          <cell r="AD213">
            <v>69055.212</v>
          </cell>
          <cell r="AE213">
            <v>0</v>
          </cell>
          <cell r="AF213">
            <v>1.0560680823591184</v>
          </cell>
          <cell r="AG213">
            <v>0</v>
          </cell>
          <cell r="AH213">
            <v>1028</v>
          </cell>
          <cell r="AI213">
            <v>0</v>
          </cell>
          <cell r="AJ213">
            <v>-955.18999999999994</v>
          </cell>
          <cell r="AK213">
            <v>0</v>
          </cell>
          <cell r="AL213">
            <v>-20</v>
          </cell>
          <cell r="AM213">
            <v>0</v>
          </cell>
          <cell r="AN213">
            <v>-191.03799999999998</v>
          </cell>
          <cell r="AO213">
            <v>0</v>
          </cell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G214">
            <v>0</v>
          </cell>
          <cell r="H214">
            <v>105740.65</v>
          </cell>
          <cell r="I214">
            <v>0</v>
          </cell>
          <cell r="J214">
            <v>-199.65</v>
          </cell>
          <cell r="K214">
            <v>0</v>
          </cell>
          <cell r="L214">
            <v>105541</v>
          </cell>
          <cell r="M214">
            <v>0</v>
          </cell>
          <cell r="N214">
            <v>-202.76000000000002</v>
          </cell>
          <cell r="O214">
            <v>0</v>
          </cell>
          <cell r="P214">
            <v>105338.24000000001</v>
          </cell>
          <cell r="Q214">
            <v>0</v>
          </cell>
          <cell r="R214">
            <v>63989</v>
          </cell>
          <cell r="S214">
            <v>0</v>
          </cell>
          <cell r="T214">
            <v>2.8241577739242083</v>
          </cell>
          <cell r="U214">
            <v>0</v>
          </cell>
          <cell r="V214">
            <v>2983</v>
          </cell>
          <cell r="W214">
            <v>0</v>
          </cell>
          <cell r="X214">
            <v>-199.65</v>
          </cell>
          <cell r="Y214">
            <v>0</v>
          </cell>
          <cell r="Z214">
            <v>-40</v>
          </cell>
          <cell r="AA214">
            <v>0</v>
          </cell>
          <cell r="AB214">
            <v>-79.86</v>
          </cell>
          <cell r="AC214">
            <v>0</v>
          </cell>
          <cell r="AD214">
            <v>66692.490000000005</v>
          </cell>
          <cell r="AE214">
            <v>0</v>
          </cell>
          <cell r="AF214">
            <v>2.8241577739242083</v>
          </cell>
          <cell r="AG214">
            <v>0</v>
          </cell>
          <cell r="AH214">
            <v>2978</v>
          </cell>
          <cell r="AI214">
            <v>0</v>
          </cell>
          <cell r="AJ214">
            <v>-202.76000000000002</v>
          </cell>
          <cell r="AK214">
            <v>0</v>
          </cell>
          <cell r="AL214">
            <v>-40</v>
          </cell>
          <cell r="AM214">
            <v>0</v>
          </cell>
          <cell r="AN214">
            <v>-81.103999999999999</v>
          </cell>
          <cell r="AO214">
            <v>0</v>
          </cell>
          <cell r="AP214">
            <v>69386.626000000004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 t="str">
            <v>TOTAL EAGLE POINT</v>
          </cell>
          <cell r="G215">
            <v>0</v>
          </cell>
          <cell r="H215">
            <v>1833611.43</v>
          </cell>
          <cell r="I215">
            <v>0</v>
          </cell>
          <cell r="J215">
            <v>-5444.19</v>
          </cell>
          <cell r="K215">
            <v>0</v>
          </cell>
          <cell r="L215">
            <v>1828167.24</v>
          </cell>
          <cell r="M215">
            <v>0</v>
          </cell>
          <cell r="N215">
            <v>-5564.23</v>
          </cell>
          <cell r="O215">
            <v>0</v>
          </cell>
          <cell r="P215">
            <v>1822603.0099999998</v>
          </cell>
          <cell r="Q215">
            <v>0</v>
          </cell>
          <cell r="R215">
            <v>1528625</v>
          </cell>
          <cell r="S215">
            <v>0</v>
          </cell>
          <cell r="T215">
            <v>0</v>
          </cell>
          <cell r="U215">
            <v>0</v>
          </cell>
          <cell r="V215">
            <v>27947</v>
          </cell>
          <cell r="W215">
            <v>0</v>
          </cell>
          <cell r="X215">
            <v>-5444.19</v>
          </cell>
          <cell r="Y215">
            <v>0</v>
          </cell>
          <cell r="Z215">
            <v>0</v>
          </cell>
          <cell r="AA215">
            <v>0</v>
          </cell>
          <cell r="AB215">
            <v>-1991.8780000000002</v>
          </cell>
          <cell r="AC215">
            <v>0</v>
          </cell>
          <cell r="AD215">
            <v>1549135.9320000003</v>
          </cell>
          <cell r="AE215">
            <v>0</v>
          </cell>
          <cell r="AF215">
            <v>0</v>
          </cell>
          <cell r="AG215">
            <v>0</v>
          </cell>
          <cell r="AH215">
            <v>27878</v>
          </cell>
          <cell r="AI215">
            <v>0</v>
          </cell>
          <cell r="AJ215">
            <v>-5564.23</v>
          </cell>
          <cell r="AK215">
            <v>0</v>
          </cell>
          <cell r="AL215">
            <v>0</v>
          </cell>
          <cell r="AM215">
            <v>0</v>
          </cell>
          <cell r="AN215">
            <v>-2034.6540000000002</v>
          </cell>
          <cell r="AO215">
            <v>0</v>
          </cell>
          <cell r="AP215">
            <v>1569415.0479999997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 t="str">
            <v>FOUNTAIN GREEN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G218">
            <v>0</v>
          </cell>
          <cell r="H218">
            <v>35549.64</v>
          </cell>
          <cell r="I218">
            <v>0</v>
          </cell>
          <cell r="J218">
            <v>-35549.64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35550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-35549.64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0.36000000000058208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G219">
            <v>0</v>
          </cell>
          <cell r="H219">
            <v>318832.62</v>
          </cell>
          <cell r="I219">
            <v>0</v>
          </cell>
          <cell r="J219">
            <v>-318832.62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228155</v>
          </cell>
          <cell r="S219">
            <v>0</v>
          </cell>
          <cell r="T219">
            <v>1.3024407922900259</v>
          </cell>
          <cell r="U219">
            <v>0</v>
          </cell>
          <cell r="V219">
            <v>2076</v>
          </cell>
          <cell r="W219">
            <v>0</v>
          </cell>
          <cell r="X219">
            <v>-318832.62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-88601.62</v>
          </cell>
          <cell r="AE219">
            <v>0</v>
          </cell>
          <cell r="AF219">
            <v>1.3024407922900259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G220">
            <v>0</v>
          </cell>
          <cell r="H220">
            <v>92199.14</v>
          </cell>
          <cell r="I220">
            <v>0</v>
          </cell>
          <cell r="J220">
            <v>-92199.14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92199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-92199.14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-0.13999999999941792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G221">
            <v>0</v>
          </cell>
          <cell r="H221">
            <v>145374.73000000001</v>
          </cell>
          <cell r="I221">
            <v>0</v>
          </cell>
          <cell r="J221">
            <v>-145374.72999999998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78464</v>
          </cell>
          <cell r="S221">
            <v>0</v>
          </cell>
          <cell r="T221">
            <v>0.23831225654046118</v>
          </cell>
          <cell r="U221">
            <v>0</v>
          </cell>
          <cell r="V221">
            <v>173</v>
          </cell>
          <cell r="W221">
            <v>0</v>
          </cell>
          <cell r="X221">
            <v>-145374.72999999998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-66737.729999999981</v>
          </cell>
          <cell r="AE221">
            <v>0</v>
          </cell>
          <cell r="AF221">
            <v>0.23831225654046118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G222">
            <v>0</v>
          </cell>
          <cell r="H222">
            <v>1261.1500000000001</v>
          </cell>
          <cell r="I222">
            <v>0</v>
          </cell>
          <cell r="J222">
            <v>-1261.1500000000001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1261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-1261.1500000000001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-0.15000000000009095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-0.15000000000009095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 t="str">
            <v>TOTAL FOUNTAIN GREEN</v>
          </cell>
          <cell r="G223">
            <v>0</v>
          </cell>
          <cell r="H223">
            <v>593217.28000000003</v>
          </cell>
          <cell r="I223">
            <v>0</v>
          </cell>
          <cell r="J223">
            <v>-593217.28000000003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435629</v>
          </cell>
          <cell r="S223">
            <v>0</v>
          </cell>
          <cell r="T223">
            <v>0</v>
          </cell>
          <cell r="U223">
            <v>0</v>
          </cell>
          <cell r="V223">
            <v>2249</v>
          </cell>
          <cell r="W223">
            <v>0</v>
          </cell>
          <cell r="X223">
            <v>-593217.28000000003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-155339.27999999997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-155339.27999999997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 t="str">
            <v>GRANITE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G226">
            <v>0</v>
          </cell>
          <cell r="H226">
            <v>534780.84</v>
          </cell>
          <cell r="I226">
            <v>0</v>
          </cell>
          <cell r="J226">
            <v>-1168.6200000000001</v>
          </cell>
          <cell r="K226">
            <v>0</v>
          </cell>
          <cell r="L226">
            <v>533612.22</v>
          </cell>
          <cell r="M226">
            <v>0</v>
          </cell>
          <cell r="N226">
            <v>-1184.5800000000002</v>
          </cell>
          <cell r="O226">
            <v>0</v>
          </cell>
          <cell r="P226">
            <v>532427.64</v>
          </cell>
          <cell r="Q226">
            <v>0</v>
          </cell>
          <cell r="R226">
            <v>130303</v>
          </cell>
          <cell r="S226">
            <v>0</v>
          </cell>
          <cell r="T226">
            <v>2.164497105249513</v>
          </cell>
          <cell r="U226">
            <v>0</v>
          </cell>
          <cell r="V226">
            <v>11563</v>
          </cell>
          <cell r="W226">
            <v>0</v>
          </cell>
          <cell r="X226">
            <v>-1168.6200000000001</v>
          </cell>
          <cell r="Y226">
            <v>0</v>
          </cell>
          <cell r="Z226">
            <v>-40</v>
          </cell>
          <cell r="AA226">
            <v>0</v>
          </cell>
          <cell r="AB226">
            <v>-467.44800000000004</v>
          </cell>
          <cell r="AC226">
            <v>0</v>
          </cell>
          <cell r="AD226">
            <v>140229.932</v>
          </cell>
          <cell r="AE226">
            <v>0</v>
          </cell>
          <cell r="AF226">
            <v>2.164497105249513</v>
          </cell>
          <cell r="AG226">
            <v>0</v>
          </cell>
          <cell r="AH226">
            <v>11537</v>
          </cell>
          <cell r="AI226">
            <v>0</v>
          </cell>
          <cell r="AJ226">
            <v>-1184.5800000000002</v>
          </cell>
          <cell r="AK226">
            <v>0</v>
          </cell>
          <cell r="AL226">
            <v>-40</v>
          </cell>
          <cell r="AM226">
            <v>0</v>
          </cell>
          <cell r="AN226">
            <v>-473.83200000000005</v>
          </cell>
          <cell r="AO226">
            <v>0</v>
          </cell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G227">
            <v>0</v>
          </cell>
          <cell r="H227">
            <v>3769782.29</v>
          </cell>
          <cell r="I227">
            <v>0</v>
          </cell>
          <cell r="J227">
            <v>-5048.33</v>
          </cell>
          <cell r="K227">
            <v>0</v>
          </cell>
          <cell r="L227">
            <v>3764733.96</v>
          </cell>
          <cell r="M227">
            <v>0</v>
          </cell>
          <cell r="N227">
            <v>-5165.7800000000007</v>
          </cell>
          <cell r="O227">
            <v>0</v>
          </cell>
          <cell r="P227">
            <v>3759568.18</v>
          </cell>
          <cell r="Q227">
            <v>0</v>
          </cell>
          <cell r="R227">
            <v>1289268</v>
          </cell>
          <cell r="S227">
            <v>0</v>
          </cell>
          <cell r="T227">
            <v>3.29072038816782</v>
          </cell>
          <cell r="U227">
            <v>0</v>
          </cell>
          <cell r="V227">
            <v>123970</v>
          </cell>
          <cell r="W227">
            <v>0</v>
          </cell>
          <cell r="X227">
            <v>-5048.33</v>
          </cell>
          <cell r="Y227">
            <v>0</v>
          </cell>
          <cell r="Z227">
            <v>-40</v>
          </cell>
          <cell r="AA227">
            <v>0</v>
          </cell>
          <cell r="AB227">
            <v>-2019.3320000000001</v>
          </cell>
          <cell r="AC227">
            <v>0</v>
          </cell>
          <cell r="AD227">
            <v>1406170.338</v>
          </cell>
          <cell r="AE227">
            <v>0</v>
          </cell>
          <cell r="AF227">
            <v>3.29072038816782</v>
          </cell>
          <cell r="AG227">
            <v>0</v>
          </cell>
          <cell r="AH227">
            <v>123802</v>
          </cell>
          <cell r="AI227">
            <v>0</v>
          </cell>
          <cell r="AJ227">
            <v>-5165.7800000000007</v>
          </cell>
          <cell r="AK227">
            <v>0</v>
          </cell>
          <cell r="AL227">
            <v>-40</v>
          </cell>
          <cell r="AM227">
            <v>0</v>
          </cell>
          <cell r="AN227">
            <v>-2066.3119999999999</v>
          </cell>
          <cell r="AO227">
            <v>0</v>
          </cell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G228">
            <v>0</v>
          </cell>
          <cell r="H228">
            <v>720702.06</v>
          </cell>
          <cell r="I228">
            <v>0</v>
          </cell>
          <cell r="J228">
            <v>-2666.7000000000003</v>
          </cell>
          <cell r="K228">
            <v>0</v>
          </cell>
          <cell r="L228">
            <v>718035.3600000001</v>
          </cell>
          <cell r="M228">
            <v>0</v>
          </cell>
          <cell r="N228">
            <v>-2788.06</v>
          </cell>
          <cell r="O228">
            <v>0</v>
          </cell>
          <cell r="P228">
            <v>715247.3</v>
          </cell>
          <cell r="Q228">
            <v>0</v>
          </cell>
          <cell r="R228">
            <v>356684</v>
          </cell>
          <cell r="S228">
            <v>0</v>
          </cell>
          <cell r="T228">
            <v>2.5991505221554254</v>
          </cell>
          <cell r="U228">
            <v>0</v>
          </cell>
          <cell r="V228">
            <v>18697</v>
          </cell>
          <cell r="W228">
            <v>0</v>
          </cell>
          <cell r="X228">
            <v>-2666.7000000000003</v>
          </cell>
          <cell r="Y228">
            <v>0</v>
          </cell>
          <cell r="Z228">
            <v>-40</v>
          </cell>
          <cell r="AA228">
            <v>0</v>
          </cell>
          <cell r="AB228">
            <v>-1066.68</v>
          </cell>
          <cell r="AC228">
            <v>0</v>
          </cell>
          <cell r="AD228">
            <v>371647.62</v>
          </cell>
          <cell r="AE228">
            <v>0</v>
          </cell>
          <cell r="AF228">
            <v>2.5991505221554254</v>
          </cell>
          <cell r="AG228">
            <v>0</v>
          </cell>
          <cell r="AH228">
            <v>18627</v>
          </cell>
          <cell r="AI228">
            <v>0</v>
          </cell>
          <cell r="AJ228">
            <v>-2788.06</v>
          </cell>
          <cell r="AK228">
            <v>0</v>
          </cell>
          <cell r="AL228">
            <v>-40</v>
          </cell>
          <cell r="AM228">
            <v>0</v>
          </cell>
          <cell r="AN228">
            <v>-1115.2239999999999</v>
          </cell>
          <cell r="AO228">
            <v>0</v>
          </cell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G229">
            <v>0</v>
          </cell>
          <cell r="H229">
            <v>210624.63</v>
          </cell>
          <cell r="I229">
            <v>0</v>
          </cell>
          <cell r="J229">
            <v>-1919.35</v>
          </cell>
          <cell r="K229">
            <v>0</v>
          </cell>
          <cell r="L229">
            <v>208705.28</v>
          </cell>
          <cell r="M229">
            <v>0</v>
          </cell>
          <cell r="N229">
            <v>-1957.5699999999997</v>
          </cell>
          <cell r="O229">
            <v>0</v>
          </cell>
          <cell r="P229">
            <v>206747.71</v>
          </cell>
          <cell r="Q229">
            <v>0</v>
          </cell>
          <cell r="R229">
            <v>88372</v>
          </cell>
          <cell r="S229">
            <v>0</v>
          </cell>
          <cell r="T229">
            <v>2.870011370390853</v>
          </cell>
          <cell r="U229">
            <v>0</v>
          </cell>
          <cell r="V229">
            <v>6017</v>
          </cell>
          <cell r="W229">
            <v>0</v>
          </cell>
          <cell r="X229">
            <v>-1919.35</v>
          </cell>
          <cell r="Y229">
            <v>0</v>
          </cell>
          <cell r="Z229">
            <v>-20</v>
          </cell>
          <cell r="AA229">
            <v>0</v>
          </cell>
          <cell r="AB229">
            <v>-383.87</v>
          </cell>
          <cell r="AC229">
            <v>0</v>
          </cell>
          <cell r="AD229">
            <v>92085.78</v>
          </cell>
          <cell r="AE229">
            <v>0</v>
          </cell>
          <cell r="AF229">
            <v>2.870011370390853</v>
          </cell>
          <cell r="AG229">
            <v>0</v>
          </cell>
          <cell r="AH229">
            <v>5962</v>
          </cell>
          <cell r="AI229">
            <v>0</v>
          </cell>
          <cell r="AJ229">
            <v>-1957.5699999999997</v>
          </cell>
          <cell r="AK229">
            <v>0</v>
          </cell>
          <cell r="AL229">
            <v>-20</v>
          </cell>
          <cell r="AM229">
            <v>0</v>
          </cell>
          <cell r="AN229">
            <v>-391.51399999999995</v>
          </cell>
          <cell r="AO229">
            <v>0</v>
          </cell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G230">
            <v>0</v>
          </cell>
          <cell r="H230">
            <v>1409.81</v>
          </cell>
          <cell r="I230">
            <v>0</v>
          </cell>
          <cell r="J230">
            <v>-12.18</v>
          </cell>
          <cell r="K230">
            <v>0</v>
          </cell>
          <cell r="L230">
            <v>1397.6299999999999</v>
          </cell>
          <cell r="M230">
            <v>0</v>
          </cell>
          <cell r="N230">
            <v>-12.28</v>
          </cell>
          <cell r="O230">
            <v>0</v>
          </cell>
          <cell r="P230">
            <v>1385.35</v>
          </cell>
          <cell r="Q230">
            <v>0</v>
          </cell>
          <cell r="R230">
            <v>832</v>
          </cell>
          <cell r="S230">
            <v>0</v>
          </cell>
          <cell r="T230">
            <v>2.3201483352453667</v>
          </cell>
          <cell r="U230">
            <v>0</v>
          </cell>
          <cell r="V230">
            <v>33</v>
          </cell>
          <cell r="W230">
            <v>0</v>
          </cell>
          <cell r="X230">
            <v>-12.18</v>
          </cell>
          <cell r="Y230">
            <v>0</v>
          </cell>
          <cell r="Z230">
            <v>-10</v>
          </cell>
          <cell r="AA230">
            <v>0</v>
          </cell>
          <cell r="AB230">
            <v>-1.218</v>
          </cell>
          <cell r="AC230">
            <v>0</v>
          </cell>
          <cell r="AD230">
            <v>851.60200000000009</v>
          </cell>
          <cell r="AE230">
            <v>0</v>
          </cell>
          <cell r="AF230">
            <v>2.3201483352453667</v>
          </cell>
          <cell r="AG230">
            <v>0</v>
          </cell>
          <cell r="AH230">
            <v>32</v>
          </cell>
          <cell r="AI230">
            <v>0</v>
          </cell>
          <cell r="AJ230">
            <v>-12.28</v>
          </cell>
          <cell r="AK230">
            <v>0</v>
          </cell>
          <cell r="AL230">
            <v>-10</v>
          </cell>
          <cell r="AM230">
            <v>0</v>
          </cell>
          <cell r="AN230">
            <v>-1.228</v>
          </cell>
          <cell r="AO230">
            <v>0</v>
          </cell>
          <cell r="AP230">
            <v>870.09400000000016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 t="str">
            <v>TOTAL GRANITE</v>
          </cell>
          <cell r="G231">
            <v>0</v>
          </cell>
          <cell r="H231">
            <v>5237299.629999999</v>
          </cell>
          <cell r="I231">
            <v>0</v>
          </cell>
          <cell r="J231">
            <v>-10815.18</v>
          </cell>
          <cell r="K231">
            <v>0</v>
          </cell>
          <cell r="L231">
            <v>5226484.45</v>
          </cell>
          <cell r="M231">
            <v>0</v>
          </cell>
          <cell r="N231">
            <v>-11108.27</v>
          </cell>
          <cell r="O231">
            <v>0</v>
          </cell>
          <cell r="P231">
            <v>5215376.18</v>
          </cell>
          <cell r="Q231">
            <v>0</v>
          </cell>
          <cell r="R231">
            <v>1865459</v>
          </cell>
          <cell r="S231">
            <v>0</v>
          </cell>
          <cell r="T231">
            <v>0</v>
          </cell>
          <cell r="U231">
            <v>0</v>
          </cell>
          <cell r="V231">
            <v>160280</v>
          </cell>
          <cell r="W231">
            <v>0</v>
          </cell>
          <cell r="X231">
            <v>-10815.18</v>
          </cell>
          <cell r="Y231">
            <v>0</v>
          </cell>
          <cell r="Z231">
            <v>0</v>
          </cell>
          <cell r="AA231">
            <v>0</v>
          </cell>
          <cell r="AB231">
            <v>-3938.5479999999998</v>
          </cell>
          <cell r="AC231">
            <v>0</v>
          </cell>
          <cell r="AD231">
            <v>2010985.2720000001</v>
          </cell>
          <cell r="AE231">
            <v>0</v>
          </cell>
          <cell r="AF231">
            <v>0</v>
          </cell>
          <cell r="AG231">
            <v>0</v>
          </cell>
          <cell r="AH231">
            <v>159960</v>
          </cell>
          <cell r="AI231">
            <v>0</v>
          </cell>
          <cell r="AJ231">
            <v>-11108.27</v>
          </cell>
          <cell r="AK231">
            <v>0</v>
          </cell>
          <cell r="AL231">
            <v>0</v>
          </cell>
          <cell r="AM231">
            <v>0</v>
          </cell>
          <cell r="AN231">
            <v>-4048.1099999999997</v>
          </cell>
          <cell r="AO231">
            <v>0</v>
          </cell>
          <cell r="AP231">
            <v>2155788.892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 t="str">
            <v>KLAMATH RIVER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G234">
            <v>0</v>
          </cell>
          <cell r="H234">
            <v>638992.96</v>
          </cell>
          <cell r="I234">
            <v>0</v>
          </cell>
          <cell r="J234">
            <v>0</v>
          </cell>
          <cell r="K234">
            <v>0</v>
          </cell>
          <cell r="L234">
            <v>638992.96</v>
          </cell>
          <cell r="M234">
            <v>0</v>
          </cell>
          <cell r="N234">
            <v>0</v>
          </cell>
          <cell r="O234">
            <v>0</v>
          </cell>
          <cell r="P234">
            <v>638992.96</v>
          </cell>
          <cell r="Q234">
            <v>0</v>
          </cell>
          <cell r="R234">
            <v>301660</v>
          </cell>
          <cell r="S234">
            <v>0</v>
          </cell>
          <cell r="T234">
            <v>1.8115655343018586</v>
          </cell>
          <cell r="U234">
            <v>0</v>
          </cell>
          <cell r="V234">
            <v>11576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313236</v>
          </cell>
          <cell r="AE234">
            <v>0</v>
          </cell>
          <cell r="AF234">
            <v>1.8115655343018586</v>
          </cell>
          <cell r="AG234">
            <v>0</v>
          </cell>
          <cell r="AH234">
            <v>11576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G235">
            <v>0</v>
          </cell>
          <cell r="H235">
            <v>252509.75</v>
          </cell>
          <cell r="I235">
            <v>0</v>
          </cell>
          <cell r="J235">
            <v>0</v>
          </cell>
          <cell r="K235">
            <v>0</v>
          </cell>
          <cell r="L235">
            <v>252509.75</v>
          </cell>
          <cell r="M235">
            <v>0</v>
          </cell>
          <cell r="N235">
            <v>0</v>
          </cell>
          <cell r="O235">
            <v>0</v>
          </cell>
          <cell r="P235">
            <v>252509.75</v>
          </cell>
          <cell r="Q235">
            <v>0</v>
          </cell>
          <cell r="R235">
            <v>152481</v>
          </cell>
          <cell r="S235">
            <v>0</v>
          </cell>
          <cell r="T235">
            <v>1.3507192187395232</v>
          </cell>
          <cell r="U235">
            <v>0</v>
          </cell>
          <cell r="V235">
            <v>3411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155892</v>
          </cell>
          <cell r="AE235">
            <v>0</v>
          </cell>
          <cell r="AF235">
            <v>1.3507192187395232</v>
          </cell>
          <cell r="AG235">
            <v>0</v>
          </cell>
          <cell r="AH235">
            <v>3411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G236">
            <v>0</v>
          </cell>
          <cell r="H236">
            <v>902611.29</v>
          </cell>
          <cell r="I236">
            <v>0</v>
          </cell>
          <cell r="J236">
            <v>-2434.4500000000003</v>
          </cell>
          <cell r="K236">
            <v>0</v>
          </cell>
          <cell r="L236">
            <v>900176.84000000008</v>
          </cell>
          <cell r="M236">
            <v>0</v>
          </cell>
          <cell r="N236">
            <v>-2468.6</v>
          </cell>
          <cell r="O236">
            <v>0</v>
          </cell>
          <cell r="P236">
            <v>897708.24000000011</v>
          </cell>
          <cell r="Q236">
            <v>0</v>
          </cell>
          <cell r="R236">
            <v>394187</v>
          </cell>
          <cell r="S236">
            <v>0</v>
          </cell>
          <cell r="T236">
            <v>1.6240967096476795</v>
          </cell>
          <cell r="U236">
            <v>0</v>
          </cell>
          <cell r="V236">
            <v>14640</v>
          </cell>
          <cell r="W236">
            <v>0</v>
          </cell>
          <cell r="X236">
            <v>-2434.4500000000003</v>
          </cell>
          <cell r="Y236">
            <v>0</v>
          </cell>
          <cell r="Z236">
            <v>-40</v>
          </cell>
          <cell r="AA236">
            <v>0</v>
          </cell>
          <cell r="AB236">
            <v>-973.7800000000002</v>
          </cell>
          <cell r="AC236">
            <v>0</v>
          </cell>
          <cell r="AD236">
            <v>405418.76999999996</v>
          </cell>
          <cell r="AE236">
            <v>0</v>
          </cell>
          <cell r="AF236">
            <v>1.6240967096476795</v>
          </cell>
          <cell r="AG236">
            <v>0</v>
          </cell>
          <cell r="AH236">
            <v>14600</v>
          </cell>
          <cell r="AI236">
            <v>0</v>
          </cell>
          <cell r="AJ236">
            <v>-2468.6</v>
          </cell>
          <cell r="AK236">
            <v>0</v>
          </cell>
          <cell r="AL236">
            <v>-40</v>
          </cell>
          <cell r="AM236">
            <v>0</v>
          </cell>
          <cell r="AN236">
            <v>-987.44</v>
          </cell>
          <cell r="AO236">
            <v>0</v>
          </cell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G237">
            <v>0</v>
          </cell>
          <cell r="H237">
            <v>11773874.4</v>
          </cell>
          <cell r="I237">
            <v>0</v>
          </cell>
          <cell r="J237">
            <v>-28665.649999999998</v>
          </cell>
          <cell r="K237">
            <v>0</v>
          </cell>
          <cell r="L237">
            <v>11745208.75</v>
          </cell>
          <cell r="M237">
            <v>0</v>
          </cell>
          <cell r="N237">
            <v>-29287.499999999996</v>
          </cell>
          <cell r="O237">
            <v>0</v>
          </cell>
          <cell r="P237">
            <v>11715921.25</v>
          </cell>
          <cell r="Q237">
            <v>0</v>
          </cell>
          <cell r="R237">
            <v>6851048</v>
          </cell>
          <cell r="S237">
            <v>0</v>
          </cell>
          <cell r="T237">
            <v>1.5260961681651486</v>
          </cell>
          <cell r="U237">
            <v>0</v>
          </cell>
          <cell r="V237">
            <v>179462</v>
          </cell>
          <cell r="W237">
            <v>0</v>
          </cell>
          <cell r="X237">
            <v>-28665.649999999998</v>
          </cell>
          <cell r="Y237">
            <v>0</v>
          </cell>
          <cell r="Z237">
            <v>-40</v>
          </cell>
          <cell r="AA237">
            <v>0</v>
          </cell>
          <cell r="AB237">
            <v>-11466.26</v>
          </cell>
          <cell r="AC237">
            <v>0</v>
          </cell>
          <cell r="AD237">
            <v>6990378.0899999999</v>
          </cell>
          <cell r="AE237">
            <v>0</v>
          </cell>
          <cell r="AF237">
            <v>1.5260961681651486</v>
          </cell>
          <cell r="AG237">
            <v>0</v>
          </cell>
          <cell r="AH237">
            <v>179020</v>
          </cell>
          <cell r="AI237">
            <v>0</v>
          </cell>
          <cell r="AJ237">
            <v>-29287.499999999996</v>
          </cell>
          <cell r="AK237">
            <v>0</v>
          </cell>
          <cell r="AL237">
            <v>-40</v>
          </cell>
          <cell r="AM237">
            <v>0</v>
          </cell>
          <cell r="AN237">
            <v>-11714.999999999998</v>
          </cell>
          <cell r="AO237">
            <v>0</v>
          </cell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G238">
            <v>0</v>
          </cell>
          <cell r="H238">
            <v>284202.95</v>
          </cell>
          <cell r="I238">
            <v>0</v>
          </cell>
          <cell r="J238">
            <v>-3496.5899999999997</v>
          </cell>
          <cell r="K238">
            <v>0</v>
          </cell>
          <cell r="L238">
            <v>280706.36</v>
          </cell>
          <cell r="M238">
            <v>0</v>
          </cell>
          <cell r="N238">
            <v>-3481.72</v>
          </cell>
          <cell r="O238">
            <v>0</v>
          </cell>
          <cell r="P238">
            <v>277224.64</v>
          </cell>
          <cell r="Q238">
            <v>0</v>
          </cell>
          <cell r="R238">
            <v>175105</v>
          </cell>
          <cell r="S238">
            <v>0</v>
          </cell>
          <cell r="T238">
            <v>2.0138392488502475</v>
          </cell>
          <cell r="U238">
            <v>0</v>
          </cell>
          <cell r="V238">
            <v>5688</v>
          </cell>
          <cell r="W238">
            <v>0</v>
          </cell>
          <cell r="X238">
            <v>-3496.5899999999997</v>
          </cell>
          <cell r="Y238">
            <v>0</v>
          </cell>
          <cell r="Z238">
            <v>-40</v>
          </cell>
          <cell r="AA238">
            <v>0</v>
          </cell>
          <cell r="AB238">
            <v>-1398.6359999999997</v>
          </cell>
          <cell r="AC238">
            <v>0</v>
          </cell>
          <cell r="AD238">
            <v>175897.774</v>
          </cell>
          <cell r="AE238">
            <v>0</v>
          </cell>
          <cell r="AF238">
            <v>2.0138392488502475</v>
          </cell>
          <cell r="AG238">
            <v>0</v>
          </cell>
          <cell r="AH238">
            <v>5618</v>
          </cell>
          <cell r="AI238">
            <v>0</v>
          </cell>
          <cell r="AJ238">
            <v>-3481.72</v>
          </cell>
          <cell r="AK238">
            <v>0</v>
          </cell>
          <cell r="AL238">
            <v>-40</v>
          </cell>
          <cell r="AM238">
            <v>0</v>
          </cell>
          <cell r="AN238">
            <v>-1392.6879999999999</v>
          </cell>
          <cell r="AO238">
            <v>0</v>
          </cell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G239">
            <v>0</v>
          </cell>
          <cell r="H239">
            <v>850584.91</v>
          </cell>
          <cell r="I239">
            <v>0</v>
          </cell>
          <cell r="J239">
            <v>-6897.67</v>
          </cell>
          <cell r="K239">
            <v>0</v>
          </cell>
          <cell r="L239">
            <v>843687.24</v>
          </cell>
          <cell r="M239">
            <v>0</v>
          </cell>
          <cell r="N239">
            <v>-7073.21</v>
          </cell>
          <cell r="O239">
            <v>0</v>
          </cell>
          <cell r="P239">
            <v>836614.03</v>
          </cell>
          <cell r="Q239">
            <v>0</v>
          </cell>
          <cell r="R239">
            <v>349150</v>
          </cell>
          <cell r="S239">
            <v>0</v>
          </cell>
          <cell r="T239">
            <v>2.3552261041477278</v>
          </cell>
          <cell r="U239">
            <v>0</v>
          </cell>
          <cell r="V239">
            <v>19952</v>
          </cell>
          <cell r="W239">
            <v>0</v>
          </cell>
          <cell r="X239">
            <v>-6897.67</v>
          </cell>
          <cell r="Y239">
            <v>0</v>
          </cell>
          <cell r="Z239">
            <v>-20</v>
          </cell>
          <cell r="AA239">
            <v>0</v>
          </cell>
          <cell r="AB239">
            <v>-1379.5339999999999</v>
          </cell>
          <cell r="AC239">
            <v>0</v>
          </cell>
          <cell r="AD239">
            <v>360824.79600000003</v>
          </cell>
          <cell r="AE239">
            <v>0</v>
          </cell>
          <cell r="AF239">
            <v>2.3552261041477278</v>
          </cell>
          <cell r="AG239">
            <v>0</v>
          </cell>
          <cell r="AH239">
            <v>19787</v>
          </cell>
          <cell r="AI239">
            <v>0</v>
          </cell>
          <cell r="AJ239">
            <v>-7073.21</v>
          </cell>
          <cell r="AK239">
            <v>0</v>
          </cell>
          <cell r="AL239">
            <v>-20</v>
          </cell>
          <cell r="AM239">
            <v>0</v>
          </cell>
          <cell r="AN239">
            <v>-1414.6420000000001</v>
          </cell>
          <cell r="AO239">
            <v>0</v>
          </cell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G240">
            <v>0</v>
          </cell>
          <cell r="H240">
            <v>61787.58</v>
          </cell>
          <cell r="I240">
            <v>0</v>
          </cell>
          <cell r="J240">
            <v>-647.87</v>
          </cell>
          <cell r="K240">
            <v>0</v>
          </cell>
          <cell r="L240">
            <v>61139.71</v>
          </cell>
          <cell r="M240">
            <v>0</v>
          </cell>
          <cell r="N240">
            <v>-651.02</v>
          </cell>
          <cell r="O240">
            <v>0</v>
          </cell>
          <cell r="P240">
            <v>60488.69</v>
          </cell>
          <cell r="Q240">
            <v>0</v>
          </cell>
          <cell r="R240">
            <v>32488</v>
          </cell>
          <cell r="S240">
            <v>0</v>
          </cell>
          <cell r="T240">
            <v>1.4512088393941012</v>
          </cell>
          <cell r="U240">
            <v>0</v>
          </cell>
          <cell r="V240">
            <v>892</v>
          </cell>
          <cell r="W240">
            <v>0</v>
          </cell>
          <cell r="X240">
            <v>-647.87</v>
          </cell>
          <cell r="Y240">
            <v>0</v>
          </cell>
          <cell r="Z240">
            <v>-10</v>
          </cell>
          <cell r="AA240">
            <v>0</v>
          </cell>
          <cell r="AB240">
            <v>-64.786999999999992</v>
          </cell>
          <cell r="AC240">
            <v>0</v>
          </cell>
          <cell r="AD240">
            <v>32667.343000000001</v>
          </cell>
          <cell r="AE240">
            <v>0</v>
          </cell>
          <cell r="AF240">
            <v>1.4512088393941012</v>
          </cell>
          <cell r="AG240">
            <v>0</v>
          </cell>
          <cell r="AH240">
            <v>883</v>
          </cell>
          <cell r="AI240">
            <v>0</v>
          </cell>
          <cell r="AJ240">
            <v>-651.02</v>
          </cell>
          <cell r="AK240">
            <v>0</v>
          </cell>
          <cell r="AL240">
            <v>-10</v>
          </cell>
          <cell r="AM240">
            <v>0</v>
          </cell>
          <cell r="AN240">
            <v>-65.102000000000004</v>
          </cell>
          <cell r="AO240">
            <v>0</v>
          </cell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G241">
            <v>0</v>
          </cell>
          <cell r="H241">
            <v>241074.81</v>
          </cell>
          <cell r="I241">
            <v>0</v>
          </cell>
          <cell r="J241">
            <v>-615.86</v>
          </cell>
          <cell r="K241">
            <v>0</v>
          </cell>
          <cell r="L241">
            <v>240458.95</v>
          </cell>
          <cell r="M241">
            <v>0</v>
          </cell>
          <cell r="N241">
            <v>-624.79000000000008</v>
          </cell>
          <cell r="O241">
            <v>0</v>
          </cell>
          <cell r="P241">
            <v>239834.16</v>
          </cell>
          <cell r="Q241">
            <v>0</v>
          </cell>
          <cell r="R241">
            <v>112137</v>
          </cell>
          <cell r="S241">
            <v>0</v>
          </cell>
          <cell r="T241">
            <v>1.757372347736557</v>
          </cell>
          <cell r="U241">
            <v>0</v>
          </cell>
          <cell r="V241">
            <v>4231</v>
          </cell>
          <cell r="W241">
            <v>0</v>
          </cell>
          <cell r="X241">
            <v>-615.86</v>
          </cell>
          <cell r="Y241">
            <v>0</v>
          </cell>
          <cell r="Z241">
            <v>-40</v>
          </cell>
          <cell r="AA241">
            <v>0</v>
          </cell>
          <cell r="AB241">
            <v>-246.34400000000002</v>
          </cell>
          <cell r="AC241">
            <v>0</v>
          </cell>
          <cell r="AD241">
            <v>115505.796</v>
          </cell>
          <cell r="AE241">
            <v>0</v>
          </cell>
          <cell r="AF241">
            <v>1.757372347736557</v>
          </cell>
          <cell r="AG241">
            <v>0</v>
          </cell>
          <cell r="AH241">
            <v>4220</v>
          </cell>
          <cell r="AI241">
            <v>0</v>
          </cell>
          <cell r="AJ241">
            <v>-624.79000000000008</v>
          </cell>
          <cell r="AK241">
            <v>0</v>
          </cell>
          <cell r="AL241">
            <v>-40</v>
          </cell>
          <cell r="AM241">
            <v>0</v>
          </cell>
          <cell r="AN241">
            <v>-249.91600000000003</v>
          </cell>
          <cell r="AO241">
            <v>0</v>
          </cell>
          <cell r="AP241">
            <v>118851.09000000001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 t="str">
            <v>TOTAL KLAMATH RIVER</v>
          </cell>
          <cell r="G242">
            <v>0</v>
          </cell>
          <cell r="H242">
            <v>15005638.65</v>
          </cell>
          <cell r="I242">
            <v>0</v>
          </cell>
          <cell r="J242">
            <v>-42758.09</v>
          </cell>
          <cell r="K242">
            <v>0</v>
          </cell>
          <cell r="L242">
            <v>14962880.560000001</v>
          </cell>
          <cell r="M242">
            <v>0</v>
          </cell>
          <cell r="N242">
            <v>-43586.839999999989</v>
          </cell>
          <cell r="O242">
            <v>0</v>
          </cell>
          <cell r="P242">
            <v>14919293.719999999</v>
          </cell>
          <cell r="Q242">
            <v>0</v>
          </cell>
          <cell r="R242">
            <v>8368256</v>
          </cell>
          <cell r="S242">
            <v>0</v>
          </cell>
          <cell r="T242">
            <v>0</v>
          </cell>
          <cell r="U242">
            <v>0</v>
          </cell>
          <cell r="V242">
            <v>239852</v>
          </cell>
          <cell r="W242">
            <v>0</v>
          </cell>
          <cell r="X242">
            <v>-42758.09</v>
          </cell>
          <cell r="Y242">
            <v>0</v>
          </cell>
          <cell r="Z242">
            <v>0</v>
          </cell>
          <cell r="AA242">
            <v>0</v>
          </cell>
          <cell r="AB242">
            <v>-15529.341</v>
          </cell>
          <cell r="AC242">
            <v>0</v>
          </cell>
          <cell r="AD242">
            <v>8549820.5690000001</v>
          </cell>
          <cell r="AE242">
            <v>0</v>
          </cell>
          <cell r="AF242">
            <v>0</v>
          </cell>
          <cell r="AG242">
            <v>0</v>
          </cell>
          <cell r="AH242">
            <v>239115</v>
          </cell>
          <cell r="AI242">
            <v>0</v>
          </cell>
          <cell r="AJ242">
            <v>-43586.839999999989</v>
          </cell>
          <cell r="AK242">
            <v>0</v>
          </cell>
          <cell r="AL242">
            <v>0</v>
          </cell>
          <cell r="AM242">
            <v>0</v>
          </cell>
          <cell r="AN242">
            <v>-15824.787999999999</v>
          </cell>
          <cell r="AO242">
            <v>0</v>
          </cell>
          <cell r="AP242">
            <v>8729523.9410000015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 t="str">
            <v>KLAMATH RIVER - ACCELERATED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G245">
            <v>0</v>
          </cell>
          <cell r="H245">
            <v>40941.300000000003</v>
          </cell>
          <cell r="I245">
            <v>0</v>
          </cell>
          <cell r="J245">
            <v>0</v>
          </cell>
          <cell r="K245">
            <v>0</v>
          </cell>
          <cell r="L245">
            <v>40941.300000000003</v>
          </cell>
          <cell r="M245">
            <v>0</v>
          </cell>
          <cell r="N245">
            <v>0</v>
          </cell>
          <cell r="O245">
            <v>0</v>
          </cell>
          <cell r="P245">
            <v>40941.300000000003</v>
          </cell>
          <cell r="Q245">
            <v>0</v>
          </cell>
          <cell r="R245">
            <v>22851</v>
          </cell>
          <cell r="S245">
            <v>0</v>
          </cell>
          <cell r="T245">
            <v>5.45</v>
          </cell>
          <cell r="U245">
            <v>0</v>
          </cell>
          <cell r="V245">
            <v>2231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25082</v>
          </cell>
          <cell r="AE245">
            <v>0</v>
          </cell>
          <cell r="AF245">
            <v>5.45</v>
          </cell>
          <cell r="AG245">
            <v>0</v>
          </cell>
          <cell r="AH245">
            <v>2231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G246">
            <v>0</v>
          </cell>
          <cell r="H246">
            <v>1029.5</v>
          </cell>
          <cell r="I246">
            <v>0</v>
          </cell>
          <cell r="J246">
            <v>0</v>
          </cell>
          <cell r="K246">
            <v>0</v>
          </cell>
          <cell r="L246">
            <v>1029.5</v>
          </cell>
          <cell r="M246">
            <v>0</v>
          </cell>
          <cell r="N246">
            <v>0</v>
          </cell>
          <cell r="O246">
            <v>0</v>
          </cell>
          <cell r="P246">
            <v>1029.5</v>
          </cell>
          <cell r="Q246">
            <v>0</v>
          </cell>
          <cell r="R246">
            <v>575</v>
          </cell>
          <cell r="S246">
            <v>0</v>
          </cell>
          <cell r="T246">
            <v>5.44</v>
          </cell>
          <cell r="U246">
            <v>0</v>
          </cell>
          <cell r="V246">
            <v>56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631</v>
          </cell>
          <cell r="AE246">
            <v>0</v>
          </cell>
          <cell r="AF246">
            <v>5.44</v>
          </cell>
          <cell r="AG246">
            <v>0</v>
          </cell>
          <cell r="AH246">
            <v>56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G247">
            <v>0</v>
          </cell>
          <cell r="H247">
            <v>13625273.83</v>
          </cell>
          <cell r="I247">
            <v>0</v>
          </cell>
          <cell r="J247">
            <v>0</v>
          </cell>
          <cell r="K247">
            <v>0</v>
          </cell>
          <cell r="L247">
            <v>13625273.83</v>
          </cell>
          <cell r="M247">
            <v>0</v>
          </cell>
          <cell r="N247">
            <v>0</v>
          </cell>
          <cell r="O247">
            <v>0</v>
          </cell>
          <cell r="P247">
            <v>13625273.83</v>
          </cell>
          <cell r="Q247">
            <v>0</v>
          </cell>
          <cell r="R247">
            <v>4600664</v>
          </cell>
          <cell r="S247">
            <v>0</v>
          </cell>
          <cell r="T247">
            <v>8.2799999999999994</v>
          </cell>
          <cell r="U247">
            <v>0</v>
          </cell>
          <cell r="V247">
            <v>1128173</v>
          </cell>
          <cell r="W247">
            <v>0</v>
          </cell>
          <cell r="X247">
            <v>0</v>
          </cell>
          <cell r="Y247">
            <v>0</v>
          </cell>
          <cell r="Z247">
            <v>-40</v>
          </cell>
          <cell r="AA247">
            <v>0</v>
          </cell>
          <cell r="AB247">
            <v>0</v>
          </cell>
          <cell r="AC247">
            <v>0</v>
          </cell>
          <cell r="AD247">
            <v>5728837</v>
          </cell>
          <cell r="AE247">
            <v>0</v>
          </cell>
          <cell r="AF247">
            <v>8.2799999999999994</v>
          </cell>
          <cell r="AG247">
            <v>0</v>
          </cell>
          <cell r="AH247">
            <v>1128173</v>
          </cell>
          <cell r="AI247">
            <v>0</v>
          </cell>
          <cell r="AJ247">
            <v>0</v>
          </cell>
          <cell r="AK247">
            <v>0</v>
          </cell>
          <cell r="AL247">
            <v>-40</v>
          </cell>
          <cell r="AM247">
            <v>0</v>
          </cell>
          <cell r="AN247">
            <v>0</v>
          </cell>
          <cell r="AO247">
            <v>0</v>
          </cell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G248">
            <v>0</v>
          </cell>
          <cell r="H248">
            <v>33571693.159999996</v>
          </cell>
          <cell r="I248">
            <v>0</v>
          </cell>
          <cell r="J248">
            <v>0</v>
          </cell>
          <cell r="K248">
            <v>0</v>
          </cell>
          <cell r="L248">
            <v>33571693.159999996</v>
          </cell>
          <cell r="M248">
            <v>0</v>
          </cell>
          <cell r="N248">
            <v>0</v>
          </cell>
          <cell r="O248">
            <v>0</v>
          </cell>
          <cell r="P248">
            <v>33571693.159999996</v>
          </cell>
          <cell r="Q248">
            <v>0</v>
          </cell>
          <cell r="R248">
            <v>14772572</v>
          </cell>
          <cell r="S248">
            <v>0</v>
          </cell>
          <cell r="T248">
            <v>7</v>
          </cell>
          <cell r="U248">
            <v>0</v>
          </cell>
          <cell r="V248">
            <v>2350019</v>
          </cell>
          <cell r="W248">
            <v>0</v>
          </cell>
          <cell r="X248">
            <v>0</v>
          </cell>
          <cell r="Y248">
            <v>0</v>
          </cell>
          <cell r="Z248">
            <v>-40</v>
          </cell>
          <cell r="AA248">
            <v>0</v>
          </cell>
          <cell r="AB248">
            <v>0</v>
          </cell>
          <cell r="AC248">
            <v>0</v>
          </cell>
          <cell r="AD248">
            <v>17122591</v>
          </cell>
          <cell r="AE248">
            <v>0</v>
          </cell>
          <cell r="AF248">
            <v>7</v>
          </cell>
          <cell r="AG248">
            <v>0</v>
          </cell>
          <cell r="AH248">
            <v>2350019</v>
          </cell>
          <cell r="AI248">
            <v>0</v>
          </cell>
          <cell r="AJ248">
            <v>0</v>
          </cell>
          <cell r="AK248">
            <v>0</v>
          </cell>
          <cell r="AL248">
            <v>-40</v>
          </cell>
          <cell r="AM248">
            <v>0</v>
          </cell>
          <cell r="AN248">
            <v>0</v>
          </cell>
          <cell r="AO248">
            <v>0</v>
          </cell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G249">
            <v>0</v>
          </cell>
          <cell r="H249">
            <v>17770236.870000001</v>
          </cell>
          <cell r="I249">
            <v>0</v>
          </cell>
          <cell r="J249">
            <v>0</v>
          </cell>
          <cell r="K249">
            <v>0</v>
          </cell>
          <cell r="L249">
            <v>17770236.870000001</v>
          </cell>
          <cell r="M249">
            <v>0</v>
          </cell>
          <cell r="N249">
            <v>0</v>
          </cell>
          <cell r="O249">
            <v>0</v>
          </cell>
          <cell r="P249">
            <v>17770236.870000001</v>
          </cell>
          <cell r="Q249">
            <v>0</v>
          </cell>
          <cell r="R249">
            <v>6645186</v>
          </cell>
          <cell r="S249">
            <v>0</v>
          </cell>
          <cell r="T249">
            <v>7.83</v>
          </cell>
          <cell r="U249">
            <v>0</v>
          </cell>
          <cell r="V249">
            <v>1391410</v>
          </cell>
          <cell r="W249">
            <v>0</v>
          </cell>
          <cell r="X249">
            <v>0</v>
          </cell>
          <cell r="Y249">
            <v>0</v>
          </cell>
          <cell r="Z249">
            <v>-40</v>
          </cell>
          <cell r="AA249">
            <v>0</v>
          </cell>
          <cell r="AB249">
            <v>0</v>
          </cell>
          <cell r="AC249">
            <v>0</v>
          </cell>
          <cell r="AD249">
            <v>8036596</v>
          </cell>
          <cell r="AE249">
            <v>0</v>
          </cell>
          <cell r="AF249">
            <v>7.83</v>
          </cell>
          <cell r="AG249">
            <v>0</v>
          </cell>
          <cell r="AH249">
            <v>1391410</v>
          </cell>
          <cell r="AI249">
            <v>0</v>
          </cell>
          <cell r="AJ249">
            <v>0</v>
          </cell>
          <cell r="AK249">
            <v>0</v>
          </cell>
          <cell r="AL249">
            <v>-40</v>
          </cell>
          <cell r="AM249">
            <v>0</v>
          </cell>
          <cell r="AN249">
            <v>0</v>
          </cell>
          <cell r="AO249">
            <v>0</v>
          </cell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G250">
            <v>0</v>
          </cell>
          <cell r="H250">
            <v>15513216.33</v>
          </cell>
          <cell r="I250">
            <v>0</v>
          </cell>
          <cell r="J250">
            <v>0</v>
          </cell>
          <cell r="K250">
            <v>0</v>
          </cell>
          <cell r="L250">
            <v>15513216.33</v>
          </cell>
          <cell r="M250">
            <v>0</v>
          </cell>
          <cell r="N250">
            <v>0</v>
          </cell>
          <cell r="O250">
            <v>0</v>
          </cell>
          <cell r="P250">
            <v>15513216.33</v>
          </cell>
          <cell r="Q250">
            <v>0</v>
          </cell>
          <cell r="R250">
            <v>4197579</v>
          </cell>
          <cell r="S250">
            <v>0</v>
          </cell>
          <cell r="T250">
            <v>9.1199999999999992</v>
          </cell>
          <cell r="U250">
            <v>0</v>
          </cell>
          <cell r="V250">
            <v>1414805</v>
          </cell>
          <cell r="W250">
            <v>0</v>
          </cell>
          <cell r="X250">
            <v>0</v>
          </cell>
          <cell r="Y250">
            <v>0</v>
          </cell>
          <cell r="Z250">
            <v>-20</v>
          </cell>
          <cell r="AA250">
            <v>0</v>
          </cell>
          <cell r="AB250">
            <v>0</v>
          </cell>
          <cell r="AC250">
            <v>0</v>
          </cell>
          <cell r="AD250">
            <v>5612384</v>
          </cell>
          <cell r="AE250">
            <v>0</v>
          </cell>
          <cell r="AF250">
            <v>9.1199999999999992</v>
          </cell>
          <cell r="AG250">
            <v>0</v>
          </cell>
          <cell r="AH250">
            <v>1414805</v>
          </cell>
          <cell r="AI250">
            <v>0</v>
          </cell>
          <cell r="AJ250">
            <v>0</v>
          </cell>
          <cell r="AK250">
            <v>0</v>
          </cell>
          <cell r="AL250">
            <v>-20</v>
          </cell>
          <cell r="AM250">
            <v>0</v>
          </cell>
          <cell r="AN250">
            <v>0</v>
          </cell>
          <cell r="AO250">
            <v>0</v>
          </cell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G251">
            <v>0</v>
          </cell>
          <cell r="H251">
            <v>169253.74</v>
          </cell>
          <cell r="I251">
            <v>0</v>
          </cell>
          <cell r="J251">
            <v>0</v>
          </cell>
          <cell r="K251">
            <v>0</v>
          </cell>
          <cell r="L251">
            <v>169253.74</v>
          </cell>
          <cell r="M251">
            <v>0</v>
          </cell>
          <cell r="N251">
            <v>0</v>
          </cell>
          <cell r="O251">
            <v>0</v>
          </cell>
          <cell r="P251">
            <v>169253.74</v>
          </cell>
          <cell r="Q251">
            <v>0</v>
          </cell>
          <cell r="R251">
            <v>84767</v>
          </cell>
          <cell r="S251">
            <v>0</v>
          </cell>
          <cell r="T251">
            <v>6.24</v>
          </cell>
          <cell r="U251">
            <v>0</v>
          </cell>
          <cell r="V251">
            <v>10561</v>
          </cell>
          <cell r="W251">
            <v>0</v>
          </cell>
          <cell r="X251">
            <v>0</v>
          </cell>
          <cell r="Y251">
            <v>0</v>
          </cell>
          <cell r="Z251">
            <v>-10</v>
          </cell>
          <cell r="AA251">
            <v>0</v>
          </cell>
          <cell r="AB251">
            <v>0</v>
          </cell>
          <cell r="AC251">
            <v>0</v>
          </cell>
          <cell r="AD251">
            <v>95328</v>
          </cell>
          <cell r="AE251">
            <v>0</v>
          </cell>
          <cell r="AF251">
            <v>6.24</v>
          </cell>
          <cell r="AG251">
            <v>0</v>
          </cell>
          <cell r="AH251">
            <v>10561</v>
          </cell>
          <cell r="AI251">
            <v>0</v>
          </cell>
          <cell r="AJ251">
            <v>0</v>
          </cell>
          <cell r="AK251">
            <v>0</v>
          </cell>
          <cell r="AL251">
            <v>-10</v>
          </cell>
          <cell r="AM251">
            <v>0</v>
          </cell>
          <cell r="AN251">
            <v>0</v>
          </cell>
          <cell r="AO251">
            <v>0</v>
          </cell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G252">
            <v>0</v>
          </cell>
          <cell r="H252">
            <v>2547856.13</v>
          </cell>
          <cell r="I252">
            <v>0</v>
          </cell>
          <cell r="J252">
            <v>0</v>
          </cell>
          <cell r="K252">
            <v>0</v>
          </cell>
          <cell r="L252">
            <v>2547856.13</v>
          </cell>
          <cell r="M252">
            <v>0</v>
          </cell>
          <cell r="N252">
            <v>0</v>
          </cell>
          <cell r="O252">
            <v>0</v>
          </cell>
          <cell r="P252">
            <v>2547856.13</v>
          </cell>
          <cell r="Q252">
            <v>0</v>
          </cell>
          <cell r="R252">
            <v>1023786</v>
          </cell>
          <cell r="S252">
            <v>0</v>
          </cell>
          <cell r="T252">
            <v>7.48</v>
          </cell>
          <cell r="U252">
            <v>0</v>
          </cell>
          <cell r="V252">
            <v>190580</v>
          </cell>
          <cell r="W252">
            <v>0</v>
          </cell>
          <cell r="X252">
            <v>0</v>
          </cell>
          <cell r="Y252">
            <v>0</v>
          </cell>
          <cell r="Z252">
            <v>-40</v>
          </cell>
          <cell r="AA252">
            <v>0</v>
          </cell>
          <cell r="AB252">
            <v>0</v>
          </cell>
          <cell r="AC252">
            <v>0</v>
          </cell>
          <cell r="AD252">
            <v>1214366</v>
          </cell>
          <cell r="AE252">
            <v>0</v>
          </cell>
          <cell r="AF252">
            <v>7.48</v>
          </cell>
          <cell r="AG252">
            <v>0</v>
          </cell>
          <cell r="AH252">
            <v>190580</v>
          </cell>
          <cell r="AI252">
            <v>0</v>
          </cell>
          <cell r="AJ252">
            <v>0</v>
          </cell>
          <cell r="AK252">
            <v>0</v>
          </cell>
          <cell r="AL252">
            <v>-40</v>
          </cell>
          <cell r="AM252">
            <v>0</v>
          </cell>
          <cell r="AN252">
            <v>0</v>
          </cell>
          <cell r="AO252">
            <v>0</v>
          </cell>
          <cell r="AP252">
            <v>1404946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 t="str">
            <v>TOTAL KLAMATH RIVER ACCELERATED</v>
          </cell>
          <cell r="G253">
            <v>0</v>
          </cell>
          <cell r="H253">
            <v>83239500.859999985</v>
          </cell>
          <cell r="I253">
            <v>0</v>
          </cell>
          <cell r="J253">
            <v>0</v>
          </cell>
          <cell r="K253">
            <v>0</v>
          </cell>
          <cell r="L253">
            <v>83239500.859999985</v>
          </cell>
          <cell r="M253">
            <v>0</v>
          </cell>
          <cell r="N253">
            <v>0</v>
          </cell>
          <cell r="O253">
            <v>0</v>
          </cell>
          <cell r="P253">
            <v>83239500.859999985</v>
          </cell>
          <cell r="Q253">
            <v>0</v>
          </cell>
          <cell r="R253">
            <v>31347980</v>
          </cell>
          <cell r="S253">
            <v>0</v>
          </cell>
          <cell r="T253">
            <v>0</v>
          </cell>
          <cell r="U253">
            <v>0</v>
          </cell>
          <cell r="V253">
            <v>6487835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37835815</v>
          </cell>
          <cell r="AE253">
            <v>0</v>
          </cell>
          <cell r="AF253">
            <v>0</v>
          </cell>
          <cell r="AG253">
            <v>0</v>
          </cell>
          <cell r="AH253">
            <v>6487835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44323650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 t="str">
            <v>LAST CHANCE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G256">
            <v>0</v>
          </cell>
          <cell r="H256">
            <v>448394.01</v>
          </cell>
          <cell r="I256">
            <v>0</v>
          </cell>
          <cell r="J256">
            <v>-1006.52</v>
          </cell>
          <cell r="K256">
            <v>0</v>
          </cell>
          <cell r="L256">
            <v>447387.49</v>
          </cell>
          <cell r="M256">
            <v>0</v>
          </cell>
          <cell r="N256">
            <v>-1020.6200000000001</v>
          </cell>
          <cell r="O256">
            <v>0</v>
          </cell>
          <cell r="P256">
            <v>446366.87</v>
          </cell>
          <cell r="Q256">
            <v>0</v>
          </cell>
          <cell r="R256">
            <v>244819</v>
          </cell>
          <cell r="S256">
            <v>0</v>
          </cell>
          <cell r="T256">
            <v>2.9793977598763832</v>
          </cell>
          <cell r="U256">
            <v>0</v>
          </cell>
          <cell r="V256">
            <v>13344</v>
          </cell>
          <cell r="W256">
            <v>0</v>
          </cell>
          <cell r="X256">
            <v>-1006.52</v>
          </cell>
          <cell r="Y256">
            <v>0</v>
          </cell>
          <cell r="Z256">
            <v>-40</v>
          </cell>
          <cell r="AA256">
            <v>0</v>
          </cell>
          <cell r="AB256">
            <v>-402.608</v>
          </cell>
          <cell r="AC256">
            <v>0</v>
          </cell>
          <cell r="AD256">
            <v>256753.872</v>
          </cell>
          <cell r="AE256">
            <v>0</v>
          </cell>
          <cell r="AF256">
            <v>2.9793977598763832</v>
          </cell>
          <cell r="AG256">
            <v>0</v>
          </cell>
          <cell r="AH256">
            <v>13314</v>
          </cell>
          <cell r="AI256">
            <v>0</v>
          </cell>
          <cell r="AJ256">
            <v>-1020.6200000000001</v>
          </cell>
          <cell r="AK256">
            <v>0</v>
          </cell>
          <cell r="AL256">
            <v>-40</v>
          </cell>
          <cell r="AM256">
            <v>0</v>
          </cell>
          <cell r="AN256">
            <v>-408.24800000000005</v>
          </cell>
          <cell r="AO256">
            <v>0</v>
          </cell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G257">
            <v>0</v>
          </cell>
          <cell r="H257">
            <v>959002.13</v>
          </cell>
          <cell r="I257">
            <v>0</v>
          </cell>
          <cell r="J257">
            <v>-1369.63</v>
          </cell>
          <cell r="K257">
            <v>0</v>
          </cell>
          <cell r="L257">
            <v>957632.5</v>
          </cell>
          <cell r="M257">
            <v>0</v>
          </cell>
          <cell r="N257">
            <v>-1403.1</v>
          </cell>
          <cell r="O257">
            <v>0</v>
          </cell>
          <cell r="P257">
            <v>956229.4</v>
          </cell>
          <cell r="Q257">
            <v>0</v>
          </cell>
          <cell r="R257">
            <v>454436</v>
          </cell>
          <cell r="S257">
            <v>0</v>
          </cell>
          <cell r="T257">
            <v>2.9881890259291586</v>
          </cell>
          <cell r="U257">
            <v>0</v>
          </cell>
          <cell r="V257">
            <v>28636</v>
          </cell>
          <cell r="W257">
            <v>0</v>
          </cell>
          <cell r="X257">
            <v>-1369.63</v>
          </cell>
          <cell r="Y257">
            <v>0</v>
          </cell>
          <cell r="Z257">
            <v>-40</v>
          </cell>
          <cell r="AA257">
            <v>0</v>
          </cell>
          <cell r="AB257">
            <v>-547.85200000000009</v>
          </cell>
          <cell r="AC257">
            <v>0</v>
          </cell>
          <cell r="AD257">
            <v>481154.51799999998</v>
          </cell>
          <cell r="AE257">
            <v>0</v>
          </cell>
          <cell r="AF257">
            <v>2.9881890259291586</v>
          </cell>
          <cell r="AG257">
            <v>0</v>
          </cell>
          <cell r="AH257">
            <v>28595</v>
          </cell>
          <cell r="AI257">
            <v>0</v>
          </cell>
          <cell r="AJ257">
            <v>-1403.1</v>
          </cell>
          <cell r="AK257">
            <v>0</v>
          </cell>
          <cell r="AL257">
            <v>-40</v>
          </cell>
          <cell r="AM257">
            <v>0</v>
          </cell>
          <cell r="AN257">
            <v>-561.24</v>
          </cell>
          <cell r="AO257">
            <v>0</v>
          </cell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G258">
            <v>0</v>
          </cell>
          <cell r="H258">
            <v>1068019.67</v>
          </cell>
          <cell r="I258">
            <v>0</v>
          </cell>
          <cell r="J258">
            <v>-3901.5499999999997</v>
          </cell>
          <cell r="K258">
            <v>0</v>
          </cell>
          <cell r="L258">
            <v>1064118.1199999999</v>
          </cell>
          <cell r="M258">
            <v>0</v>
          </cell>
          <cell r="N258">
            <v>-4083.14</v>
          </cell>
          <cell r="O258">
            <v>0</v>
          </cell>
          <cell r="P258">
            <v>1060034.98</v>
          </cell>
          <cell r="Q258">
            <v>0</v>
          </cell>
          <cell r="R258">
            <v>612312</v>
          </cell>
          <cell r="S258">
            <v>0</v>
          </cell>
          <cell r="T258">
            <v>3.0447646606703005</v>
          </cell>
          <cell r="U258">
            <v>0</v>
          </cell>
          <cell r="V258">
            <v>32459</v>
          </cell>
          <cell r="W258">
            <v>0</v>
          </cell>
          <cell r="X258">
            <v>-3901.5499999999997</v>
          </cell>
          <cell r="Y258">
            <v>0</v>
          </cell>
          <cell r="Z258">
            <v>-40</v>
          </cell>
          <cell r="AA258">
            <v>0</v>
          </cell>
          <cell r="AB258">
            <v>-1560.62</v>
          </cell>
          <cell r="AC258">
            <v>0</v>
          </cell>
          <cell r="AD258">
            <v>639308.82999999996</v>
          </cell>
          <cell r="AE258">
            <v>0</v>
          </cell>
          <cell r="AF258">
            <v>3.0447646606703005</v>
          </cell>
          <cell r="AG258">
            <v>0</v>
          </cell>
          <cell r="AH258">
            <v>32338</v>
          </cell>
          <cell r="AI258">
            <v>0</v>
          </cell>
          <cell r="AJ258">
            <v>-4083.14</v>
          </cell>
          <cell r="AK258">
            <v>0</v>
          </cell>
          <cell r="AL258">
            <v>-40</v>
          </cell>
          <cell r="AM258">
            <v>0</v>
          </cell>
          <cell r="AN258">
            <v>-1633.2560000000001</v>
          </cell>
          <cell r="AO258">
            <v>0</v>
          </cell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G259">
            <v>0</v>
          </cell>
          <cell r="H259">
            <v>261833.29</v>
          </cell>
          <cell r="I259">
            <v>0</v>
          </cell>
          <cell r="J259">
            <v>-1972.3500000000001</v>
          </cell>
          <cell r="K259">
            <v>0</v>
          </cell>
          <cell r="L259">
            <v>259860.94</v>
          </cell>
          <cell r="M259">
            <v>0</v>
          </cell>
          <cell r="N259">
            <v>-2037.39</v>
          </cell>
          <cell r="O259">
            <v>0</v>
          </cell>
          <cell r="P259">
            <v>257823.55</v>
          </cell>
          <cell r="Q259">
            <v>0</v>
          </cell>
          <cell r="R259">
            <v>99338</v>
          </cell>
          <cell r="S259">
            <v>0</v>
          </cell>
          <cell r="T259">
            <v>3.9217952792071049</v>
          </cell>
          <cell r="U259">
            <v>0</v>
          </cell>
          <cell r="V259">
            <v>10230</v>
          </cell>
          <cell r="W259">
            <v>0</v>
          </cell>
          <cell r="X259">
            <v>-1972.3500000000001</v>
          </cell>
          <cell r="Y259">
            <v>0</v>
          </cell>
          <cell r="Z259">
            <v>-20</v>
          </cell>
          <cell r="AA259">
            <v>0</v>
          </cell>
          <cell r="AB259">
            <v>-394.47</v>
          </cell>
          <cell r="AC259">
            <v>0</v>
          </cell>
          <cell r="AD259">
            <v>107201.18</v>
          </cell>
          <cell r="AE259">
            <v>0</v>
          </cell>
          <cell r="AF259">
            <v>3.9217952792071049</v>
          </cell>
          <cell r="AG259">
            <v>0</v>
          </cell>
          <cell r="AH259">
            <v>10151</v>
          </cell>
          <cell r="AI259">
            <v>0</v>
          </cell>
          <cell r="AJ259">
            <v>-2037.39</v>
          </cell>
          <cell r="AK259">
            <v>0</v>
          </cell>
          <cell r="AL259">
            <v>-20</v>
          </cell>
          <cell r="AM259">
            <v>0</v>
          </cell>
          <cell r="AN259">
            <v>-407.47800000000001</v>
          </cell>
          <cell r="AO259">
            <v>0</v>
          </cell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G260">
            <v>0</v>
          </cell>
          <cell r="H260">
            <v>65286.71</v>
          </cell>
          <cell r="I260">
            <v>0</v>
          </cell>
          <cell r="J260">
            <v>-155.63</v>
          </cell>
          <cell r="K260">
            <v>0</v>
          </cell>
          <cell r="L260">
            <v>65131.08</v>
          </cell>
          <cell r="M260">
            <v>0</v>
          </cell>
          <cell r="N260">
            <v>-157.76</v>
          </cell>
          <cell r="O260">
            <v>0</v>
          </cell>
          <cell r="P260">
            <v>64973.32</v>
          </cell>
          <cell r="Q260">
            <v>0</v>
          </cell>
          <cell r="R260">
            <v>38833</v>
          </cell>
          <cell r="S260">
            <v>0</v>
          </cell>
          <cell r="T260">
            <v>2.8149598875023067</v>
          </cell>
          <cell r="U260">
            <v>0</v>
          </cell>
          <cell r="V260">
            <v>1836</v>
          </cell>
          <cell r="W260">
            <v>0</v>
          </cell>
          <cell r="X260">
            <v>-155.63</v>
          </cell>
          <cell r="Y260">
            <v>0</v>
          </cell>
          <cell r="Z260">
            <v>-40</v>
          </cell>
          <cell r="AA260">
            <v>0</v>
          </cell>
          <cell r="AB260">
            <v>-62.251999999999995</v>
          </cell>
          <cell r="AC260">
            <v>0</v>
          </cell>
          <cell r="AD260">
            <v>40451.118000000002</v>
          </cell>
          <cell r="AE260">
            <v>0</v>
          </cell>
          <cell r="AF260">
            <v>2.8149598875023067</v>
          </cell>
          <cell r="AG260">
            <v>0</v>
          </cell>
          <cell r="AH260">
            <v>1831</v>
          </cell>
          <cell r="AI260">
            <v>0</v>
          </cell>
          <cell r="AJ260">
            <v>-157.76</v>
          </cell>
          <cell r="AK260">
            <v>0</v>
          </cell>
          <cell r="AL260">
            <v>-40</v>
          </cell>
          <cell r="AM260">
            <v>0</v>
          </cell>
          <cell r="AN260">
            <v>-63.103999999999999</v>
          </cell>
          <cell r="AO260">
            <v>0</v>
          </cell>
          <cell r="AP260">
            <v>42061.254000000001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 t="str">
            <v>TOTAL LAST CHANCE</v>
          </cell>
          <cell r="G261">
            <v>0</v>
          </cell>
          <cell r="H261">
            <v>2802535.81</v>
          </cell>
          <cell r="I261">
            <v>0</v>
          </cell>
          <cell r="J261">
            <v>-8405.6799999999985</v>
          </cell>
          <cell r="K261">
            <v>0</v>
          </cell>
          <cell r="L261">
            <v>2794130.13</v>
          </cell>
          <cell r="M261">
            <v>0</v>
          </cell>
          <cell r="N261">
            <v>-8702.01</v>
          </cell>
          <cell r="O261">
            <v>0</v>
          </cell>
          <cell r="P261">
            <v>2785428.1199999996</v>
          </cell>
          <cell r="Q261">
            <v>0</v>
          </cell>
          <cell r="R261">
            <v>1449738</v>
          </cell>
          <cell r="S261">
            <v>0</v>
          </cell>
          <cell r="T261">
            <v>0</v>
          </cell>
          <cell r="U261">
            <v>0</v>
          </cell>
          <cell r="V261">
            <v>86505</v>
          </cell>
          <cell r="W261">
            <v>0</v>
          </cell>
          <cell r="X261">
            <v>-8405.6799999999985</v>
          </cell>
          <cell r="Y261">
            <v>0</v>
          </cell>
          <cell r="Z261">
            <v>0</v>
          </cell>
          <cell r="AA261">
            <v>0</v>
          </cell>
          <cell r="AB261">
            <v>-2967.8020000000001</v>
          </cell>
          <cell r="AC261">
            <v>0</v>
          </cell>
          <cell r="AD261">
            <v>1524869.5179999999</v>
          </cell>
          <cell r="AE261">
            <v>0</v>
          </cell>
          <cell r="AF261">
            <v>0</v>
          </cell>
          <cell r="AG261">
            <v>0</v>
          </cell>
          <cell r="AH261">
            <v>86229</v>
          </cell>
          <cell r="AI261">
            <v>0</v>
          </cell>
          <cell r="AJ261">
            <v>-8702.01</v>
          </cell>
          <cell r="AK261">
            <v>0</v>
          </cell>
          <cell r="AL261">
            <v>0</v>
          </cell>
          <cell r="AM261">
            <v>0</v>
          </cell>
          <cell r="AN261">
            <v>-3073.326</v>
          </cell>
          <cell r="AO261">
            <v>0</v>
          </cell>
          <cell r="AP261">
            <v>1599323.1819999998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 t="str">
            <v>LIFTON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G264">
            <v>0</v>
          </cell>
          <cell r="H264">
            <v>20758.93</v>
          </cell>
          <cell r="I264">
            <v>0</v>
          </cell>
          <cell r="J264">
            <v>0</v>
          </cell>
          <cell r="K264">
            <v>0</v>
          </cell>
          <cell r="L264">
            <v>20758.93</v>
          </cell>
          <cell r="M264">
            <v>0</v>
          </cell>
          <cell r="N264">
            <v>0</v>
          </cell>
          <cell r="O264">
            <v>0</v>
          </cell>
          <cell r="P264">
            <v>20758.93</v>
          </cell>
          <cell r="Q264">
            <v>0</v>
          </cell>
          <cell r="R264">
            <v>12173</v>
          </cell>
          <cell r="S264">
            <v>0</v>
          </cell>
          <cell r="T264">
            <v>1.9130330975617036</v>
          </cell>
          <cell r="U264">
            <v>0</v>
          </cell>
          <cell r="V264">
            <v>397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12570</v>
          </cell>
          <cell r="AE264">
            <v>0</v>
          </cell>
          <cell r="AF264">
            <v>1.9130330975617036</v>
          </cell>
          <cell r="AG264">
            <v>0</v>
          </cell>
          <cell r="AH264">
            <v>397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G265">
            <v>0</v>
          </cell>
          <cell r="H265">
            <v>24129.94</v>
          </cell>
          <cell r="I265">
            <v>0</v>
          </cell>
          <cell r="J265">
            <v>0</v>
          </cell>
          <cell r="K265">
            <v>0</v>
          </cell>
          <cell r="L265">
            <v>24129.94</v>
          </cell>
          <cell r="M265">
            <v>0</v>
          </cell>
          <cell r="N265">
            <v>0</v>
          </cell>
          <cell r="O265">
            <v>0</v>
          </cell>
          <cell r="P265">
            <v>24129.94</v>
          </cell>
          <cell r="Q265">
            <v>0</v>
          </cell>
          <cell r="R265">
            <v>13866</v>
          </cell>
          <cell r="S265">
            <v>0</v>
          </cell>
          <cell r="T265">
            <v>1.9579131555923932</v>
          </cell>
          <cell r="U265">
            <v>0</v>
          </cell>
          <cell r="V265">
            <v>472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14338</v>
          </cell>
          <cell r="AE265">
            <v>0</v>
          </cell>
          <cell r="AF265">
            <v>1.9579131555923932</v>
          </cell>
          <cell r="AG265">
            <v>0</v>
          </cell>
          <cell r="AH265">
            <v>472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G266">
            <v>0</v>
          </cell>
          <cell r="H266">
            <v>1202030.3500000001</v>
          </cell>
          <cell r="I266">
            <v>0</v>
          </cell>
          <cell r="J266">
            <v>-5520.1499999999987</v>
          </cell>
          <cell r="K266">
            <v>0</v>
          </cell>
          <cell r="L266">
            <v>1196510.2000000002</v>
          </cell>
          <cell r="M266">
            <v>0</v>
          </cell>
          <cell r="N266">
            <v>-5590.4999999999991</v>
          </cell>
          <cell r="O266">
            <v>0</v>
          </cell>
          <cell r="P266">
            <v>1190919.7000000002</v>
          </cell>
          <cell r="Q266">
            <v>0</v>
          </cell>
          <cell r="R266">
            <v>560157</v>
          </cell>
          <cell r="S266">
            <v>0</v>
          </cell>
          <cell r="T266">
            <v>2.4115442263942697</v>
          </cell>
          <cell r="U266">
            <v>0</v>
          </cell>
          <cell r="V266">
            <v>28921</v>
          </cell>
          <cell r="W266">
            <v>0</v>
          </cell>
          <cell r="X266">
            <v>-5520.1499999999987</v>
          </cell>
          <cell r="Y266">
            <v>0</v>
          </cell>
          <cell r="Z266">
            <v>-40</v>
          </cell>
          <cell r="AA266">
            <v>0</v>
          </cell>
          <cell r="AB266">
            <v>-2208.0599999999995</v>
          </cell>
          <cell r="AC266">
            <v>0</v>
          </cell>
          <cell r="AD266">
            <v>581349.78999999992</v>
          </cell>
          <cell r="AE266">
            <v>0</v>
          </cell>
          <cell r="AF266">
            <v>2.4115442263942697</v>
          </cell>
          <cell r="AG266">
            <v>0</v>
          </cell>
          <cell r="AH266">
            <v>28787</v>
          </cell>
          <cell r="AI266">
            <v>0</v>
          </cell>
          <cell r="AJ266">
            <v>-5590.4999999999991</v>
          </cell>
          <cell r="AK266">
            <v>0</v>
          </cell>
          <cell r="AL266">
            <v>-40</v>
          </cell>
          <cell r="AM266">
            <v>0</v>
          </cell>
          <cell r="AN266">
            <v>-2236.1999999999998</v>
          </cell>
          <cell r="AO266">
            <v>0</v>
          </cell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G267">
            <v>0</v>
          </cell>
          <cell r="H267">
            <v>8271908.2300000004</v>
          </cell>
          <cell r="I267">
            <v>0</v>
          </cell>
          <cell r="J267">
            <v>-24247.93</v>
          </cell>
          <cell r="K267">
            <v>0</v>
          </cell>
          <cell r="L267">
            <v>8247660.3000000007</v>
          </cell>
          <cell r="M267">
            <v>0</v>
          </cell>
          <cell r="N267">
            <v>-24707.890000000003</v>
          </cell>
          <cell r="O267">
            <v>0</v>
          </cell>
          <cell r="P267">
            <v>8222952.4100000011</v>
          </cell>
          <cell r="Q267">
            <v>0</v>
          </cell>
          <cell r="R267">
            <v>3014592</v>
          </cell>
          <cell r="S267">
            <v>0</v>
          </cell>
          <cell r="T267">
            <v>2.714487273727983</v>
          </cell>
          <cell r="U267">
            <v>0</v>
          </cell>
          <cell r="V267">
            <v>224211</v>
          </cell>
          <cell r="W267">
            <v>0</v>
          </cell>
          <cell r="X267">
            <v>-24247.93</v>
          </cell>
          <cell r="Y267">
            <v>0</v>
          </cell>
          <cell r="Z267">
            <v>-40</v>
          </cell>
          <cell r="AA267">
            <v>0</v>
          </cell>
          <cell r="AB267">
            <v>-9699.1719999999987</v>
          </cell>
          <cell r="AC267">
            <v>0</v>
          </cell>
          <cell r="AD267">
            <v>3204855.898</v>
          </cell>
          <cell r="AE267">
            <v>0</v>
          </cell>
          <cell r="AF267">
            <v>2.714487273727983</v>
          </cell>
          <cell r="AG267">
            <v>0</v>
          </cell>
          <cell r="AH267">
            <v>223546</v>
          </cell>
          <cell r="AI267">
            <v>0</v>
          </cell>
          <cell r="AJ267">
            <v>-24707.890000000003</v>
          </cell>
          <cell r="AK267">
            <v>0</v>
          </cell>
          <cell r="AL267">
            <v>-40</v>
          </cell>
          <cell r="AM267">
            <v>0</v>
          </cell>
          <cell r="AN267">
            <v>-9883.1560000000009</v>
          </cell>
          <cell r="AO267">
            <v>0</v>
          </cell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G268">
            <v>0</v>
          </cell>
          <cell r="H268">
            <v>7761267.7300000004</v>
          </cell>
          <cell r="I268">
            <v>0</v>
          </cell>
          <cell r="J268">
            <v>-6468.6</v>
          </cell>
          <cell r="K268">
            <v>0</v>
          </cell>
          <cell r="L268">
            <v>7754799.1300000008</v>
          </cell>
          <cell r="M268">
            <v>0</v>
          </cell>
          <cell r="N268">
            <v>-7103.64</v>
          </cell>
          <cell r="O268">
            <v>0</v>
          </cell>
          <cell r="P268">
            <v>7747695.4900000012</v>
          </cell>
          <cell r="Q268">
            <v>0</v>
          </cell>
          <cell r="R268">
            <v>1072252</v>
          </cell>
          <cell r="S268">
            <v>0</v>
          </cell>
          <cell r="T268">
            <v>3.584686729431791</v>
          </cell>
          <cell r="U268">
            <v>0</v>
          </cell>
          <cell r="V268">
            <v>278101</v>
          </cell>
          <cell r="W268">
            <v>0</v>
          </cell>
          <cell r="X268">
            <v>-6468.6</v>
          </cell>
          <cell r="Y268">
            <v>0</v>
          </cell>
          <cell r="Z268">
            <v>-40</v>
          </cell>
          <cell r="AA268">
            <v>0</v>
          </cell>
          <cell r="AB268">
            <v>-2587.44</v>
          </cell>
          <cell r="AC268">
            <v>0</v>
          </cell>
          <cell r="AD268">
            <v>1341296.96</v>
          </cell>
          <cell r="AE268">
            <v>0</v>
          </cell>
          <cell r="AF268">
            <v>3.584686729431791</v>
          </cell>
          <cell r="AG268">
            <v>0</v>
          </cell>
          <cell r="AH268">
            <v>277858</v>
          </cell>
          <cell r="AI268">
            <v>0</v>
          </cell>
          <cell r="AJ268">
            <v>-7103.64</v>
          </cell>
          <cell r="AK268">
            <v>0</v>
          </cell>
          <cell r="AL268">
            <v>-40</v>
          </cell>
          <cell r="AM268">
            <v>0</v>
          </cell>
          <cell r="AN268">
            <v>-2841.4560000000001</v>
          </cell>
          <cell r="AO268">
            <v>0</v>
          </cell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G269">
            <v>0</v>
          </cell>
          <cell r="H269">
            <v>288315.67</v>
          </cell>
          <cell r="I269">
            <v>0</v>
          </cell>
          <cell r="J269">
            <v>-2790.7699999999995</v>
          </cell>
          <cell r="K269">
            <v>0</v>
          </cell>
          <cell r="L269">
            <v>285524.89999999997</v>
          </cell>
          <cell r="M269">
            <v>0</v>
          </cell>
          <cell r="N269">
            <v>-2830.1</v>
          </cell>
          <cell r="O269">
            <v>0</v>
          </cell>
          <cell r="P269">
            <v>282694.8</v>
          </cell>
          <cell r="Q269">
            <v>0</v>
          </cell>
          <cell r="R269">
            <v>102806</v>
          </cell>
          <cell r="S269">
            <v>0</v>
          </cell>
          <cell r="T269">
            <v>3.2316137215370979</v>
          </cell>
          <cell r="U269">
            <v>0</v>
          </cell>
          <cell r="V269">
            <v>9272</v>
          </cell>
          <cell r="W269">
            <v>0</v>
          </cell>
          <cell r="X269">
            <v>-2790.7699999999995</v>
          </cell>
          <cell r="Y269">
            <v>0</v>
          </cell>
          <cell r="Z269">
            <v>-20</v>
          </cell>
          <cell r="AA269">
            <v>0</v>
          </cell>
          <cell r="AB269">
            <v>-558.154</v>
          </cell>
          <cell r="AC269">
            <v>0</v>
          </cell>
          <cell r="AD269">
            <v>108729.076</v>
          </cell>
          <cell r="AE269">
            <v>0</v>
          </cell>
          <cell r="AF269">
            <v>3.2316137215370979</v>
          </cell>
          <cell r="AG269">
            <v>0</v>
          </cell>
          <cell r="AH269">
            <v>9181</v>
          </cell>
          <cell r="AI269">
            <v>0</v>
          </cell>
          <cell r="AJ269">
            <v>-2830.1</v>
          </cell>
          <cell r="AK269">
            <v>0</v>
          </cell>
          <cell r="AL269">
            <v>-20</v>
          </cell>
          <cell r="AM269">
            <v>0</v>
          </cell>
          <cell r="AN269">
            <v>-566.02</v>
          </cell>
          <cell r="AO269">
            <v>0</v>
          </cell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G270">
            <v>0</v>
          </cell>
          <cell r="H270">
            <v>2910.09</v>
          </cell>
          <cell r="I270">
            <v>0</v>
          </cell>
          <cell r="J270">
            <v>-24.629999999999995</v>
          </cell>
          <cell r="K270">
            <v>0</v>
          </cell>
          <cell r="L270">
            <v>2885.46</v>
          </cell>
          <cell r="M270">
            <v>0</v>
          </cell>
          <cell r="N270">
            <v>-24.78</v>
          </cell>
          <cell r="O270">
            <v>0</v>
          </cell>
          <cell r="P270">
            <v>2860.68</v>
          </cell>
          <cell r="Q270">
            <v>0</v>
          </cell>
          <cell r="R270">
            <v>1267</v>
          </cell>
          <cell r="S270">
            <v>0</v>
          </cell>
          <cell r="T270">
            <v>2.6155175335516869</v>
          </cell>
          <cell r="U270">
            <v>0</v>
          </cell>
          <cell r="V270">
            <v>76</v>
          </cell>
          <cell r="W270">
            <v>0</v>
          </cell>
          <cell r="X270">
            <v>-24.629999999999995</v>
          </cell>
          <cell r="Y270">
            <v>0</v>
          </cell>
          <cell r="Z270">
            <v>-10</v>
          </cell>
          <cell r="AA270">
            <v>0</v>
          </cell>
          <cell r="AB270">
            <v>-2.4629999999999996</v>
          </cell>
          <cell r="AC270">
            <v>0</v>
          </cell>
          <cell r="AD270">
            <v>1315.9069999999999</v>
          </cell>
          <cell r="AE270">
            <v>0</v>
          </cell>
          <cell r="AF270">
            <v>2.6155175335516869</v>
          </cell>
          <cell r="AG270">
            <v>0</v>
          </cell>
          <cell r="AH270">
            <v>75</v>
          </cell>
          <cell r="AI270">
            <v>0</v>
          </cell>
          <cell r="AJ270">
            <v>-24.78</v>
          </cell>
          <cell r="AK270">
            <v>0</v>
          </cell>
          <cell r="AL270">
            <v>-10</v>
          </cell>
          <cell r="AM270">
            <v>0</v>
          </cell>
          <cell r="AN270">
            <v>-2.4780000000000002</v>
          </cell>
          <cell r="AO270">
            <v>0</v>
          </cell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G271">
            <v>0</v>
          </cell>
          <cell r="H271">
            <v>186957.26</v>
          </cell>
          <cell r="I271">
            <v>0</v>
          </cell>
          <cell r="J271">
            <v>-354.39000000000004</v>
          </cell>
          <cell r="K271">
            <v>0</v>
          </cell>
          <cell r="L271">
            <v>186602.87</v>
          </cell>
          <cell r="M271">
            <v>0</v>
          </cell>
          <cell r="N271">
            <v>-360.21999999999997</v>
          </cell>
          <cell r="O271">
            <v>0</v>
          </cell>
          <cell r="P271">
            <v>186242.65</v>
          </cell>
          <cell r="Q271">
            <v>0</v>
          </cell>
          <cell r="R271">
            <v>38479</v>
          </cell>
          <cell r="S271">
            <v>0</v>
          </cell>
          <cell r="T271">
            <v>3.4286912055472003</v>
          </cell>
          <cell r="U271">
            <v>0</v>
          </cell>
          <cell r="V271">
            <v>6404</v>
          </cell>
          <cell r="W271">
            <v>0</v>
          </cell>
          <cell r="X271">
            <v>-354.39000000000004</v>
          </cell>
          <cell r="Y271">
            <v>0</v>
          </cell>
          <cell r="Z271">
            <v>-40</v>
          </cell>
          <cell r="AA271">
            <v>0</v>
          </cell>
          <cell r="AB271">
            <v>-141.75600000000003</v>
          </cell>
          <cell r="AC271">
            <v>0</v>
          </cell>
          <cell r="AD271">
            <v>44386.853999999999</v>
          </cell>
          <cell r="AE271">
            <v>0</v>
          </cell>
          <cell r="AF271">
            <v>3.4286912055472003</v>
          </cell>
          <cell r="AG271">
            <v>0</v>
          </cell>
          <cell r="AH271">
            <v>6392</v>
          </cell>
          <cell r="AI271">
            <v>0</v>
          </cell>
          <cell r="AJ271">
            <v>-360.21999999999997</v>
          </cell>
          <cell r="AK271">
            <v>0</v>
          </cell>
          <cell r="AL271">
            <v>-40</v>
          </cell>
          <cell r="AM271">
            <v>0</v>
          </cell>
          <cell r="AN271">
            <v>-144.08799999999999</v>
          </cell>
          <cell r="AO271">
            <v>0</v>
          </cell>
          <cell r="AP271">
            <v>50274.545999999995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 t="str">
            <v>TOTAL LIFTON</v>
          </cell>
          <cell r="G272">
            <v>0</v>
          </cell>
          <cell r="H272">
            <v>17758278.200000003</v>
          </cell>
          <cell r="I272">
            <v>0</v>
          </cell>
          <cell r="J272">
            <v>-39406.469999999994</v>
          </cell>
          <cell r="K272">
            <v>0</v>
          </cell>
          <cell r="L272">
            <v>17718871.73</v>
          </cell>
          <cell r="M272">
            <v>0</v>
          </cell>
          <cell r="N272">
            <v>-40617.130000000005</v>
          </cell>
          <cell r="O272">
            <v>0</v>
          </cell>
          <cell r="P272">
            <v>17678254.600000001</v>
          </cell>
          <cell r="Q272">
            <v>0</v>
          </cell>
          <cell r="R272">
            <v>4815592</v>
          </cell>
          <cell r="S272">
            <v>0</v>
          </cell>
          <cell r="T272">
            <v>0</v>
          </cell>
          <cell r="U272">
            <v>0</v>
          </cell>
          <cell r="V272">
            <v>547854</v>
          </cell>
          <cell r="W272">
            <v>0</v>
          </cell>
          <cell r="X272">
            <v>-39406.469999999994</v>
          </cell>
          <cell r="Y272">
            <v>0</v>
          </cell>
          <cell r="Z272">
            <v>0</v>
          </cell>
          <cell r="AA272">
            <v>0</v>
          </cell>
          <cell r="AB272">
            <v>-15197.044999999998</v>
          </cell>
          <cell r="AC272">
            <v>0</v>
          </cell>
          <cell r="AD272">
            <v>5308842.4850000003</v>
          </cell>
          <cell r="AE272">
            <v>0</v>
          </cell>
          <cell r="AF272">
            <v>0</v>
          </cell>
          <cell r="AG272">
            <v>0</v>
          </cell>
          <cell r="AH272">
            <v>546708</v>
          </cell>
          <cell r="AI272">
            <v>0</v>
          </cell>
          <cell r="AJ272">
            <v>-40617.130000000005</v>
          </cell>
          <cell r="AK272">
            <v>0</v>
          </cell>
          <cell r="AL272">
            <v>0</v>
          </cell>
          <cell r="AM272">
            <v>0</v>
          </cell>
          <cell r="AN272">
            <v>-15673.397999999999</v>
          </cell>
          <cell r="AO272">
            <v>0</v>
          </cell>
          <cell r="AP272">
            <v>5799259.9570000004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MERWIN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G275">
            <v>0</v>
          </cell>
          <cell r="H275">
            <v>300510.01</v>
          </cell>
          <cell r="I275">
            <v>0</v>
          </cell>
          <cell r="J275">
            <v>0</v>
          </cell>
          <cell r="K275">
            <v>0</v>
          </cell>
          <cell r="L275">
            <v>300510.01</v>
          </cell>
          <cell r="M275">
            <v>0</v>
          </cell>
          <cell r="N275">
            <v>0</v>
          </cell>
          <cell r="O275">
            <v>0</v>
          </cell>
          <cell r="P275">
            <v>300510.01</v>
          </cell>
          <cell r="Q275">
            <v>0</v>
          </cell>
          <cell r="R275">
            <v>219750</v>
          </cell>
          <cell r="S275">
            <v>0</v>
          </cell>
          <cell r="T275">
            <v>0.75387674287045359</v>
          </cell>
          <cell r="U275">
            <v>0</v>
          </cell>
          <cell r="V275">
            <v>2265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222015</v>
          </cell>
          <cell r="AE275">
            <v>0</v>
          </cell>
          <cell r="AF275">
            <v>0.75387674287045359</v>
          </cell>
          <cell r="AG275">
            <v>0</v>
          </cell>
          <cell r="AH275">
            <v>2265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G276">
            <v>0</v>
          </cell>
          <cell r="H276">
            <v>212279.74</v>
          </cell>
          <cell r="I276">
            <v>0</v>
          </cell>
          <cell r="J276">
            <v>0</v>
          </cell>
          <cell r="K276">
            <v>0</v>
          </cell>
          <cell r="L276">
            <v>212279.74</v>
          </cell>
          <cell r="M276">
            <v>0</v>
          </cell>
          <cell r="N276">
            <v>0</v>
          </cell>
          <cell r="O276">
            <v>0</v>
          </cell>
          <cell r="P276">
            <v>212279.74</v>
          </cell>
          <cell r="Q276">
            <v>0</v>
          </cell>
          <cell r="R276">
            <v>157680</v>
          </cell>
          <cell r="S276">
            <v>0</v>
          </cell>
          <cell r="T276">
            <v>0.73803467118899568</v>
          </cell>
          <cell r="U276">
            <v>0</v>
          </cell>
          <cell r="V276">
            <v>1567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159247</v>
          </cell>
          <cell r="AE276">
            <v>0</v>
          </cell>
          <cell r="AF276">
            <v>0.73803467118899568</v>
          </cell>
          <cell r="AG276">
            <v>0</v>
          </cell>
          <cell r="AH276">
            <v>1567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G277">
            <v>0</v>
          </cell>
          <cell r="H277">
            <v>31596208.039999999</v>
          </cell>
          <cell r="I277">
            <v>0</v>
          </cell>
          <cell r="J277">
            <v>-66116.429999999978</v>
          </cell>
          <cell r="K277">
            <v>0</v>
          </cell>
          <cell r="L277">
            <v>31530091.609999999</v>
          </cell>
          <cell r="M277">
            <v>0</v>
          </cell>
          <cell r="N277">
            <v>-67098.66</v>
          </cell>
          <cell r="O277">
            <v>0</v>
          </cell>
          <cell r="P277">
            <v>31462992.949999999</v>
          </cell>
          <cell r="Q277">
            <v>0</v>
          </cell>
          <cell r="R277">
            <v>10820249</v>
          </cell>
          <cell r="S277">
            <v>0</v>
          </cell>
          <cell r="T277">
            <v>1.8137786889300149</v>
          </cell>
          <cell r="U277">
            <v>0</v>
          </cell>
          <cell r="V277">
            <v>572486</v>
          </cell>
          <cell r="W277">
            <v>0</v>
          </cell>
          <cell r="X277">
            <v>-66116.429999999978</v>
          </cell>
          <cell r="Y277">
            <v>0</v>
          </cell>
          <cell r="Z277">
            <v>-40</v>
          </cell>
          <cell r="AA277">
            <v>0</v>
          </cell>
          <cell r="AB277">
            <v>-26446.571999999993</v>
          </cell>
          <cell r="AC277">
            <v>0</v>
          </cell>
          <cell r="AD277">
            <v>11300171.998</v>
          </cell>
          <cell r="AE277">
            <v>0</v>
          </cell>
          <cell r="AF277">
            <v>1.8137786889300149</v>
          </cell>
          <cell r="AG277">
            <v>0</v>
          </cell>
          <cell r="AH277">
            <v>571278</v>
          </cell>
          <cell r="AI277">
            <v>0</v>
          </cell>
          <cell r="AJ277">
            <v>-67098.66</v>
          </cell>
          <cell r="AK277">
            <v>0</v>
          </cell>
          <cell r="AL277">
            <v>-40</v>
          </cell>
          <cell r="AM277">
            <v>0</v>
          </cell>
          <cell r="AN277">
            <v>-26839.464000000004</v>
          </cell>
          <cell r="AO277">
            <v>0</v>
          </cell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G278">
            <v>0</v>
          </cell>
          <cell r="H278">
            <v>11656734.99</v>
          </cell>
          <cell r="I278">
            <v>0</v>
          </cell>
          <cell r="J278">
            <v>-38976.489999999991</v>
          </cell>
          <cell r="K278">
            <v>0</v>
          </cell>
          <cell r="L278">
            <v>11617758.5</v>
          </cell>
          <cell r="M278">
            <v>0</v>
          </cell>
          <cell r="N278">
            <v>-39729.060000000005</v>
          </cell>
          <cell r="O278">
            <v>0</v>
          </cell>
          <cell r="P278">
            <v>11578029.439999999</v>
          </cell>
          <cell r="Q278">
            <v>0</v>
          </cell>
          <cell r="R278">
            <v>5895656</v>
          </cell>
          <cell r="S278">
            <v>0</v>
          </cell>
          <cell r="T278">
            <v>1.1038933621516931</v>
          </cell>
          <cell r="U278">
            <v>0</v>
          </cell>
          <cell r="V278">
            <v>128463</v>
          </cell>
          <cell r="W278">
            <v>0</v>
          </cell>
          <cell r="X278">
            <v>-38976.489999999991</v>
          </cell>
          <cell r="Y278">
            <v>0</v>
          </cell>
          <cell r="Z278">
            <v>-40</v>
          </cell>
          <cell r="AA278">
            <v>0</v>
          </cell>
          <cell r="AB278">
            <v>-15590.595999999996</v>
          </cell>
          <cell r="AC278">
            <v>0</v>
          </cell>
          <cell r="AD278">
            <v>5969551.9139999999</v>
          </cell>
          <cell r="AE278">
            <v>0</v>
          </cell>
          <cell r="AF278">
            <v>1.1038933621516931</v>
          </cell>
          <cell r="AG278">
            <v>0</v>
          </cell>
          <cell r="AH278">
            <v>128028</v>
          </cell>
          <cell r="AI278">
            <v>0</v>
          </cell>
          <cell r="AJ278">
            <v>-39729.060000000005</v>
          </cell>
          <cell r="AK278">
            <v>0</v>
          </cell>
          <cell r="AL278">
            <v>-40</v>
          </cell>
          <cell r="AM278">
            <v>0</v>
          </cell>
          <cell r="AN278">
            <v>-15891.624000000002</v>
          </cell>
          <cell r="AO278">
            <v>0</v>
          </cell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G279">
            <v>0</v>
          </cell>
          <cell r="H279">
            <v>7889887.7599999998</v>
          </cell>
          <cell r="I279">
            <v>0</v>
          </cell>
          <cell r="J279">
            <v>-60143.33</v>
          </cell>
          <cell r="K279">
            <v>0</v>
          </cell>
          <cell r="L279">
            <v>7829744.4299999997</v>
          </cell>
          <cell r="M279">
            <v>0</v>
          </cell>
          <cell r="N279">
            <v>-61098.400000000001</v>
          </cell>
          <cell r="O279">
            <v>0</v>
          </cell>
          <cell r="P279">
            <v>7768646.0299999993</v>
          </cell>
          <cell r="Q279">
            <v>0</v>
          </cell>
          <cell r="R279">
            <v>4493605</v>
          </cell>
          <cell r="S279">
            <v>0</v>
          </cell>
          <cell r="T279">
            <v>1.3830876050534058</v>
          </cell>
          <cell r="U279">
            <v>0</v>
          </cell>
          <cell r="V279">
            <v>108708</v>
          </cell>
          <cell r="W279">
            <v>0</v>
          </cell>
          <cell r="X279">
            <v>-60143.33</v>
          </cell>
          <cell r="Y279">
            <v>0</v>
          </cell>
          <cell r="Z279">
            <v>-40</v>
          </cell>
          <cell r="AA279">
            <v>0</v>
          </cell>
          <cell r="AB279">
            <v>-24057.332000000002</v>
          </cell>
          <cell r="AC279">
            <v>0</v>
          </cell>
          <cell r="AD279">
            <v>4518112.3379999995</v>
          </cell>
          <cell r="AE279">
            <v>0</v>
          </cell>
          <cell r="AF279">
            <v>1.3830876050534058</v>
          </cell>
          <cell r="AG279">
            <v>0</v>
          </cell>
          <cell r="AH279">
            <v>107870</v>
          </cell>
          <cell r="AI279">
            <v>0</v>
          </cell>
          <cell r="AJ279">
            <v>-61098.400000000001</v>
          </cell>
          <cell r="AK279">
            <v>0</v>
          </cell>
          <cell r="AL279">
            <v>-40</v>
          </cell>
          <cell r="AM279">
            <v>0</v>
          </cell>
          <cell r="AN279">
            <v>-24439.360000000001</v>
          </cell>
          <cell r="AO279">
            <v>0</v>
          </cell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G280">
            <v>0</v>
          </cell>
          <cell r="H280">
            <v>10057945.59</v>
          </cell>
          <cell r="I280">
            <v>0</v>
          </cell>
          <cell r="J280">
            <v>-62660.149999999994</v>
          </cell>
          <cell r="K280">
            <v>0</v>
          </cell>
          <cell r="L280">
            <v>9995285.4399999995</v>
          </cell>
          <cell r="M280">
            <v>0</v>
          </cell>
          <cell r="N280">
            <v>-66555.51999999999</v>
          </cell>
          <cell r="O280">
            <v>0</v>
          </cell>
          <cell r="P280">
            <v>9928729.9199999999</v>
          </cell>
          <cell r="Q280">
            <v>0</v>
          </cell>
          <cell r="R280">
            <v>2065168</v>
          </cell>
          <cell r="S280">
            <v>0</v>
          </cell>
          <cell r="T280">
            <v>2.2865904883418708</v>
          </cell>
          <cell r="U280">
            <v>0</v>
          </cell>
          <cell r="V280">
            <v>229268</v>
          </cell>
          <cell r="W280">
            <v>0</v>
          </cell>
          <cell r="X280">
            <v>-62660.149999999994</v>
          </cell>
          <cell r="Y280">
            <v>0</v>
          </cell>
          <cell r="Z280">
            <v>-20</v>
          </cell>
          <cell r="AA280">
            <v>0</v>
          </cell>
          <cell r="AB280">
            <v>-12532.03</v>
          </cell>
          <cell r="AC280">
            <v>0</v>
          </cell>
          <cell r="AD280">
            <v>2219243.8200000003</v>
          </cell>
          <cell r="AE280">
            <v>0</v>
          </cell>
          <cell r="AF280">
            <v>2.2865904883418708</v>
          </cell>
          <cell r="AG280">
            <v>0</v>
          </cell>
          <cell r="AH280">
            <v>227790</v>
          </cell>
          <cell r="AI280">
            <v>0</v>
          </cell>
          <cell r="AJ280">
            <v>-66555.51999999999</v>
          </cell>
          <cell r="AK280">
            <v>0</v>
          </cell>
          <cell r="AL280">
            <v>-20</v>
          </cell>
          <cell r="AM280">
            <v>0</v>
          </cell>
          <cell r="AN280">
            <v>-13311.103999999999</v>
          </cell>
          <cell r="AO280">
            <v>0</v>
          </cell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G281">
            <v>0</v>
          </cell>
          <cell r="H281">
            <v>158874.82999999999</v>
          </cell>
          <cell r="I281">
            <v>0</v>
          </cell>
          <cell r="J281">
            <v>-931.28</v>
          </cell>
          <cell r="K281">
            <v>0</v>
          </cell>
          <cell r="L281">
            <v>157943.54999999999</v>
          </cell>
          <cell r="M281">
            <v>0</v>
          </cell>
          <cell r="N281">
            <v>-936.73000000000013</v>
          </cell>
          <cell r="O281">
            <v>0</v>
          </cell>
          <cell r="P281">
            <v>157006.81999999998</v>
          </cell>
          <cell r="Q281">
            <v>0</v>
          </cell>
          <cell r="R281">
            <v>36790</v>
          </cell>
          <cell r="S281">
            <v>0</v>
          </cell>
          <cell r="T281">
            <v>1.4402177678524068</v>
          </cell>
          <cell r="U281">
            <v>0</v>
          </cell>
          <cell r="V281">
            <v>2281</v>
          </cell>
          <cell r="W281">
            <v>0</v>
          </cell>
          <cell r="X281">
            <v>-931.28</v>
          </cell>
          <cell r="Y281">
            <v>0</v>
          </cell>
          <cell r="Z281">
            <v>-10</v>
          </cell>
          <cell r="AA281">
            <v>0</v>
          </cell>
          <cell r="AB281">
            <v>-93.127999999999986</v>
          </cell>
          <cell r="AC281">
            <v>0</v>
          </cell>
          <cell r="AD281">
            <v>38046.592000000004</v>
          </cell>
          <cell r="AE281">
            <v>0</v>
          </cell>
          <cell r="AF281">
            <v>1.4402177678524068</v>
          </cell>
          <cell r="AG281">
            <v>0</v>
          </cell>
          <cell r="AH281">
            <v>2268</v>
          </cell>
          <cell r="AI281">
            <v>0</v>
          </cell>
          <cell r="AJ281">
            <v>-936.73000000000013</v>
          </cell>
          <cell r="AK281">
            <v>0</v>
          </cell>
          <cell r="AL281">
            <v>-10</v>
          </cell>
          <cell r="AM281">
            <v>0</v>
          </cell>
          <cell r="AN281">
            <v>-93.673000000000016</v>
          </cell>
          <cell r="AO281">
            <v>0</v>
          </cell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G282">
            <v>0</v>
          </cell>
          <cell r="H282">
            <v>2148088.58</v>
          </cell>
          <cell r="I282">
            <v>0</v>
          </cell>
          <cell r="J282">
            <v>-4592.8</v>
          </cell>
          <cell r="K282">
            <v>0</v>
          </cell>
          <cell r="L282">
            <v>2143495.7800000003</v>
          </cell>
          <cell r="M282">
            <v>0</v>
          </cell>
          <cell r="N282">
            <v>-4665.55</v>
          </cell>
          <cell r="O282">
            <v>0</v>
          </cell>
          <cell r="P282">
            <v>2138830.2300000004</v>
          </cell>
          <cell r="Q282">
            <v>0</v>
          </cell>
          <cell r="R282">
            <v>742312</v>
          </cell>
          <cell r="S282">
            <v>0</v>
          </cell>
          <cell r="T282">
            <v>1.736488327085048</v>
          </cell>
          <cell r="U282">
            <v>0</v>
          </cell>
          <cell r="V282">
            <v>37261</v>
          </cell>
          <cell r="W282">
            <v>0</v>
          </cell>
          <cell r="X282">
            <v>-4592.8</v>
          </cell>
          <cell r="Y282">
            <v>0</v>
          </cell>
          <cell r="Z282">
            <v>-40</v>
          </cell>
          <cell r="AA282">
            <v>0</v>
          </cell>
          <cell r="AB282">
            <v>-1837.12</v>
          </cell>
          <cell r="AC282">
            <v>0</v>
          </cell>
          <cell r="AD282">
            <v>773143.08</v>
          </cell>
          <cell r="AE282">
            <v>0</v>
          </cell>
          <cell r="AF282">
            <v>1.736488327085048</v>
          </cell>
          <cell r="AG282">
            <v>0</v>
          </cell>
          <cell r="AH282">
            <v>37181</v>
          </cell>
          <cell r="AI282">
            <v>0</v>
          </cell>
          <cell r="AJ282">
            <v>-4665.55</v>
          </cell>
          <cell r="AK282">
            <v>0</v>
          </cell>
          <cell r="AL282">
            <v>-40</v>
          </cell>
          <cell r="AM282">
            <v>0</v>
          </cell>
          <cell r="AN282">
            <v>-1866.22</v>
          </cell>
          <cell r="AO282">
            <v>0</v>
          </cell>
          <cell r="AP282">
            <v>803792.30999999994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 t="str">
            <v>TOTAL MERWIN</v>
          </cell>
          <cell r="G283">
            <v>0</v>
          </cell>
          <cell r="H283">
            <v>64020529.539999992</v>
          </cell>
          <cell r="I283">
            <v>0</v>
          </cell>
          <cell r="J283">
            <v>-233420.47999999995</v>
          </cell>
          <cell r="K283">
            <v>0</v>
          </cell>
          <cell r="L283">
            <v>63787109.059999995</v>
          </cell>
          <cell r="M283">
            <v>0</v>
          </cell>
          <cell r="N283">
            <v>-240083.91999999998</v>
          </cell>
          <cell r="O283">
            <v>0</v>
          </cell>
          <cell r="P283">
            <v>63547025.140000001</v>
          </cell>
          <cell r="Q283">
            <v>0</v>
          </cell>
          <cell r="R283">
            <v>24431210</v>
          </cell>
          <cell r="S283">
            <v>0</v>
          </cell>
          <cell r="T283">
            <v>0</v>
          </cell>
          <cell r="U283">
            <v>0</v>
          </cell>
          <cell r="V283">
            <v>1082299</v>
          </cell>
          <cell r="W283">
            <v>0</v>
          </cell>
          <cell r="X283">
            <v>-233420.47999999995</v>
          </cell>
          <cell r="Y283">
            <v>0</v>
          </cell>
          <cell r="Z283">
            <v>0</v>
          </cell>
          <cell r="AA283">
            <v>0</v>
          </cell>
          <cell r="AB283">
            <v>-80556.777999999991</v>
          </cell>
          <cell r="AC283">
            <v>0</v>
          </cell>
          <cell r="AD283">
            <v>25199531.741999999</v>
          </cell>
          <cell r="AE283">
            <v>0</v>
          </cell>
          <cell r="AF283">
            <v>0</v>
          </cell>
          <cell r="AG283">
            <v>0</v>
          </cell>
          <cell r="AH283">
            <v>1078247</v>
          </cell>
          <cell r="AI283">
            <v>0</v>
          </cell>
          <cell r="AJ283">
            <v>-240083.91999999998</v>
          </cell>
          <cell r="AK283">
            <v>0</v>
          </cell>
          <cell r="AL283">
            <v>0</v>
          </cell>
          <cell r="AM283">
            <v>0</v>
          </cell>
          <cell r="AN283">
            <v>-82441.444999999992</v>
          </cell>
          <cell r="AO283">
            <v>0</v>
          </cell>
          <cell r="AP283">
            <v>25955253.376999997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 t="str">
            <v>NORTH UMPQUA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G286">
            <v>0</v>
          </cell>
          <cell r="H286">
            <v>23122316.989999998</v>
          </cell>
          <cell r="I286">
            <v>0</v>
          </cell>
          <cell r="J286">
            <v>-50787.920000000006</v>
          </cell>
          <cell r="K286">
            <v>0</v>
          </cell>
          <cell r="L286">
            <v>23071529.069999997</v>
          </cell>
          <cell r="M286">
            <v>0</v>
          </cell>
          <cell r="N286">
            <v>-51565.860000000022</v>
          </cell>
          <cell r="O286">
            <v>0</v>
          </cell>
          <cell r="P286">
            <v>23019963.209999997</v>
          </cell>
          <cell r="Q286">
            <v>0</v>
          </cell>
          <cell r="R286">
            <v>6479110</v>
          </cell>
          <cell r="S286">
            <v>0</v>
          </cell>
          <cell r="T286">
            <v>2.1157271365950705</v>
          </cell>
          <cell r="U286">
            <v>0</v>
          </cell>
          <cell r="V286">
            <v>488668</v>
          </cell>
          <cell r="W286">
            <v>0</v>
          </cell>
          <cell r="X286">
            <v>-50787.920000000006</v>
          </cell>
          <cell r="Y286">
            <v>0</v>
          </cell>
          <cell r="Z286">
            <v>-40</v>
          </cell>
          <cell r="AA286">
            <v>0</v>
          </cell>
          <cell r="AB286">
            <v>-20315.168000000001</v>
          </cell>
          <cell r="AC286">
            <v>0</v>
          </cell>
          <cell r="AD286">
            <v>6896674.9120000005</v>
          </cell>
          <cell r="AE286">
            <v>0</v>
          </cell>
          <cell r="AF286">
            <v>2.1157271365950705</v>
          </cell>
          <cell r="AG286">
            <v>0</v>
          </cell>
          <cell r="AH286">
            <v>487585</v>
          </cell>
          <cell r="AI286">
            <v>0</v>
          </cell>
          <cell r="AJ286">
            <v>-51565.860000000022</v>
          </cell>
          <cell r="AK286">
            <v>0</v>
          </cell>
          <cell r="AL286">
            <v>-40</v>
          </cell>
          <cell r="AM286">
            <v>0</v>
          </cell>
          <cell r="AN286">
            <v>-20626.344000000008</v>
          </cell>
          <cell r="AO286">
            <v>0</v>
          </cell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G287">
            <v>0</v>
          </cell>
          <cell r="H287">
            <v>117865347.31</v>
          </cell>
          <cell r="I287">
            <v>0</v>
          </cell>
          <cell r="J287">
            <v>-208207.87999999998</v>
          </cell>
          <cell r="K287">
            <v>0</v>
          </cell>
          <cell r="L287">
            <v>117657139.43000001</v>
          </cell>
          <cell r="M287">
            <v>0</v>
          </cell>
          <cell r="N287">
            <v>-213134.35000000009</v>
          </cell>
          <cell r="O287">
            <v>0</v>
          </cell>
          <cell r="P287">
            <v>117444005.08000001</v>
          </cell>
          <cell r="Q287">
            <v>0</v>
          </cell>
          <cell r="R287">
            <v>33112655</v>
          </cell>
          <cell r="S287">
            <v>0</v>
          </cell>
          <cell r="T287">
            <v>1.921535320952046</v>
          </cell>
          <cell r="U287">
            <v>0</v>
          </cell>
          <cell r="V287">
            <v>2262824</v>
          </cell>
          <cell r="W287">
            <v>0</v>
          </cell>
          <cell r="X287">
            <v>-208207.87999999998</v>
          </cell>
          <cell r="Y287">
            <v>0</v>
          </cell>
          <cell r="Z287">
            <v>-40</v>
          </cell>
          <cell r="AA287">
            <v>0</v>
          </cell>
          <cell r="AB287">
            <v>-83283.151999999987</v>
          </cell>
          <cell r="AC287">
            <v>0</v>
          </cell>
          <cell r="AD287">
            <v>35083987.967999995</v>
          </cell>
          <cell r="AE287">
            <v>0</v>
          </cell>
          <cell r="AF287">
            <v>1.921535320952046</v>
          </cell>
          <cell r="AG287">
            <v>0</v>
          </cell>
          <cell r="AH287">
            <v>2258776</v>
          </cell>
          <cell r="AI287">
            <v>0</v>
          </cell>
          <cell r="AJ287">
            <v>-213134.35000000009</v>
          </cell>
          <cell r="AK287">
            <v>0</v>
          </cell>
          <cell r="AL287">
            <v>-40</v>
          </cell>
          <cell r="AM287">
            <v>0</v>
          </cell>
          <cell r="AN287">
            <v>-85253.740000000034</v>
          </cell>
          <cell r="AO287">
            <v>0</v>
          </cell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G288">
            <v>0</v>
          </cell>
          <cell r="H288">
            <v>24053733.609999999</v>
          </cell>
          <cell r="I288">
            <v>0</v>
          </cell>
          <cell r="J288">
            <v>-77249.37</v>
          </cell>
          <cell r="K288">
            <v>0</v>
          </cell>
          <cell r="L288">
            <v>23976484.239999998</v>
          </cell>
          <cell r="M288">
            <v>0</v>
          </cell>
          <cell r="N288">
            <v>-79277.349999999991</v>
          </cell>
          <cell r="O288">
            <v>0</v>
          </cell>
          <cell r="P288">
            <v>23897206.889999997</v>
          </cell>
          <cell r="Q288">
            <v>0</v>
          </cell>
          <cell r="R288">
            <v>5362038</v>
          </cell>
          <cell r="S288">
            <v>0</v>
          </cell>
          <cell r="T288">
            <v>2.0835871002566919</v>
          </cell>
          <cell r="U288">
            <v>0</v>
          </cell>
          <cell r="V288">
            <v>500376</v>
          </cell>
          <cell r="W288">
            <v>0</v>
          </cell>
          <cell r="X288">
            <v>-77249.37</v>
          </cell>
          <cell r="Y288">
            <v>0</v>
          </cell>
          <cell r="Z288">
            <v>-40</v>
          </cell>
          <cell r="AA288">
            <v>0</v>
          </cell>
          <cell r="AB288">
            <v>-30899.748</v>
          </cell>
          <cell r="AC288">
            <v>0</v>
          </cell>
          <cell r="AD288">
            <v>5754264.8820000002</v>
          </cell>
          <cell r="AE288">
            <v>0</v>
          </cell>
          <cell r="AF288">
            <v>2.0835871002566919</v>
          </cell>
          <cell r="AG288">
            <v>0</v>
          </cell>
          <cell r="AH288">
            <v>498745</v>
          </cell>
          <cell r="AI288">
            <v>0</v>
          </cell>
          <cell r="AJ288">
            <v>-79277.349999999991</v>
          </cell>
          <cell r="AK288">
            <v>0</v>
          </cell>
          <cell r="AL288">
            <v>-40</v>
          </cell>
          <cell r="AM288">
            <v>0</v>
          </cell>
          <cell r="AN288">
            <v>-31710.939999999995</v>
          </cell>
          <cell r="AO288">
            <v>0</v>
          </cell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G289">
            <v>0</v>
          </cell>
          <cell r="H289">
            <v>15764745.34</v>
          </cell>
          <cell r="I289">
            <v>0</v>
          </cell>
          <cell r="J289">
            <v>-87819.01</v>
          </cell>
          <cell r="K289">
            <v>0</v>
          </cell>
          <cell r="L289">
            <v>15676926.33</v>
          </cell>
          <cell r="M289">
            <v>0</v>
          </cell>
          <cell r="N289">
            <v>-95255.35</v>
          </cell>
          <cell r="O289">
            <v>0</v>
          </cell>
          <cell r="P289">
            <v>15581670.98</v>
          </cell>
          <cell r="Q289">
            <v>0</v>
          </cell>
          <cell r="R289">
            <v>2428520</v>
          </cell>
          <cell r="S289">
            <v>0</v>
          </cell>
          <cell r="T289">
            <v>2.5841432176615067</v>
          </cell>
          <cell r="U289">
            <v>0</v>
          </cell>
          <cell r="V289">
            <v>406249</v>
          </cell>
          <cell r="W289">
            <v>0</v>
          </cell>
          <cell r="X289">
            <v>-87819.01</v>
          </cell>
          <cell r="Y289">
            <v>0</v>
          </cell>
          <cell r="Z289">
            <v>-20</v>
          </cell>
          <cell r="AA289">
            <v>0</v>
          </cell>
          <cell r="AB289">
            <v>-17563.802</v>
          </cell>
          <cell r="AC289">
            <v>0</v>
          </cell>
          <cell r="AD289">
            <v>2729386.1880000001</v>
          </cell>
          <cell r="AE289">
            <v>0</v>
          </cell>
          <cell r="AF289">
            <v>2.5841432176615067</v>
          </cell>
          <cell r="AG289">
            <v>0</v>
          </cell>
          <cell r="AH289">
            <v>403883</v>
          </cell>
          <cell r="AI289">
            <v>0</v>
          </cell>
          <cell r="AJ289">
            <v>-95255.35</v>
          </cell>
          <cell r="AK289">
            <v>0</v>
          </cell>
          <cell r="AL289">
            <v>-20</v>
          </cell>
          <cell r="AM289">
            <v>0</v>
          </cell>
          <cell r="AN289">
            <v>-19051.07</v>
          </cell>
          <cell r="AO289">
            <v>0</v>
          </cell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G290">
            <v>0</v>
          </cell>
          <cell r="H290">
            <v>716521.19</v>
          </cell>
          <cell r="I290">
            <v>0</v>
          </cell>
          <cell r="J290">
            <v>-4621.33</v>
          </cell>
          <cell r="K290">
            <v>0</v>
          </cell>
          <cell r="L290">
            <v>711899.86</v>
          </cell>
          <cell r="M290">
            <v>0</v>
          </cell>
          <cell r="N290">
            <v>-4648.0700000000006</v>
          </cell>
          <cell r="O290">
            <v>0</v>
          </cell>
          <cell r="P290">
            <v>707251.79</v>
          </cell>
          <cell r="Q290">
            <v>0</v>
          </cell>
          <cell r="R290">
            <v>200692</v>
          </cell>
          <cell r="S290">
            <v>0</v>
          </cell>
          <cell r="T290">
            <v>2.5999211806546674</v>
          </cell>
          <cell r="U290">
            <v>0</v>
          </cell>
          <cell r="V290">
            <v>18569</v>
          </cell>
          <cell r="W290">
            <v>0</v>
          </cell>
          <cell r="X290">
            <v>-4621.33</v>
          </cell>
          <cell r="Y290">
            <v>0</v>
          </cell>
          <cell r="Z290">
            <v>-10</v>
          </cell>
          <cell r="AA290">
            <v>0</v>
          </cell>
          <cell r="AB290">
            <v>-462.13300000000004</v>
          </cell>
          <cell r="AC290">
            <v>0</v>
          </cell>
          <cell r="AD290">
            <v>214177.53700000001</v>
          </cell>
          <cell r="AE290">
            <v>0</v>
          </cell>
          <cell r="AF290">
            <v>2.5999211806546674</v>
          </cell>
          <cell r="AG290">
            <v>0</v>
          </cell>
          <cell r="AH290">
            <v>18448</v>
          </cell>
          <cell r="AI290">
            <v>0</v>
          </cell>
          <cell r="AJ290">
            <v>-4648.0700000000006</v>
          </cell>
          <cell r="AK290">
            <v>0</v>
          </cell>
          <cell r="AL290">
            <v>-10</v>
          </cell>
          <cell r="AM290">
            <v>0</v>
          </cell>
          <cell r="AN290">
            <v>-464.80700000000002</v>
          </cell>
          <cell r="AO290">
            <v>0</v>
          </cell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G291">
            <v>0</v>
          </cell>
          <cell r="H291">
            <v>6840814.9100000001</v>
          </cell>
          <cell r="I291">
            <v>0</v>
          </cell>
          <cell r="J291">
            <v>-17140.910000000003</v>
          </cell>
          <cell r="K291">
            <v>0</v>
          </cell>
          <cell r="L291">
            <v>6823674</v>
          </cell>
          <cell r="M291">
            <v>0</v>
          </cell>
          <cell r="N291">
            <v>-17401.34</v>
          </cell>
          <cell r="O291">
            <v>0</v>
          </cell>
          <cell r="P291">
            <v>6806272.6600000001</v>
          </cell>
          <cell r="Q291">
            <v>0</v>
          </cell>
          <cell r="R291">
            <v>2289521</v>
          </cell>
          <cell r="S291">
            <v>0</v>
          </cell>
          <cell r="T291">
            <v>2.0370859129452414</v>
          </cell>
          <cell r="U291">
            <v>0</v>
          </cell>
          <cell r="V291">
            <v>139179</v>
          </cell>
          <cell r="W291">
            <v>0</v>
          </cell>
          <cell r="X291">
            <v>-17140.910000000003</v>
          </cell>
          <cell r="Y291">
            <v>0</v>
          </cell>
          <cell r="Z291">
            <v>-40</v>
          </cell>
          <cell r="AA291">
            <v>0</v>
          </cell>
          <cell r="AB291">
            <v>-6856.3640000000014</v>
          </cell>
          <cell r="AC291">
            <v>0</v>
          </cell>
          <cell r="AD291">
            <v>2404702.7259999998</v>
          </cell>
          <cell r="AE291">
            <v>0</v>
          </cell>
          <cell r="AF291">
            <v>2.0370859129452414</v>
          </cell>
          <cell r="AG291">
            <v>0</v>
          </cell>
          <cell r="AH291">
            <v>138827</v>
          </cell>
          <cell r="AI291">
            <v>0</v>
          </cell>
          <cell r="AJ291">
            <v>-17401.34</v>
          </cell>
          <cell r="AK291">
            <v>0</v>
          </cell>
          <cell r="AL291">
            <v>-40</v>
          </cell>
          <cell r="AM291">
            <v>0</v>
          </cell>
          <cell r="AN291">
            <v>-6960.5360000000001</v>
          </cell>
          <cell r="AO291">
            <v>0</v>
          </cell>
          <cell r="AP291">
            <v>2519167.85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 t="str">
            <v>TOTAL NORTH UMPQUA</v>
          </cell>
          <cell r="G292">
            <v>0</v>
          </cell>
          <cell r="H292">
            <v>188363479.35000002</v>
          </cell>
          <cell r="I292">
            <v>0</v>
          </cell>
          <cell r="J292">
            <v>-445826.42000000004</v>
          </cell>
          <cell r="K292">
            <v>0</v>
          </cell>
          <cell r="L292">
            <v>187917652.93000004</v>
          </cell>
          <cell r="M292">
            <v>0</v>
          </cell>
          <cell r="N292">
            <v>-461282.32000000018</v>
          </cell>
          <cell r="O292">
            <v>0</v>
          </cell>
          <cell r="P292">
            <v>187456370.60999998</v>
          </cell>
          <cell r="Q292">
            <v>0</v>
          </cell>
          <cell r="R292">
            <v>49872536</v>
          </cell>
          <cell r="S292">
            <v>0</v>
          </cell>
          <cell r="T292">
            <v>0</v>
          </cell>
          <cell r="U292">
            <v>0</v>
          </cell>
          <cell r="V292">
            <v>3815865</v>
          </cell>
          <cell r="W292">
            <v>0</v>
          </cell>
          <cell r="X292">
            <v>-445826.42000000004</v>
          </cell>
          <cell r="Y292">
            <v>0</v>
          </cell>
          <cell r="Z292">
            <v>0</v>
          </cell>
          <cell r="AA292">
            <v>0</v>
          </cell>
          <cell r="AB292">
            <v>-159380.367</v>
          </cell>
          <cell r="AC292">
            <v>0</v>
          </cell>
          <cell r="AD292">
            <v>53083194.213</v>
          </cell>
          <cell r="AE292">
            <v>0</v>
          </cell>
          <cell r="AF292">
            <v>0</v>
          </cell>
          <cell r="AG292">
            <v>0</v>
          </cell>
          <cell r="AH292">
            <v>3806264</v>
          </cell>
          <cell r="AI292">
            <v>0</v>
          </cell>
          <cell r="AJ292">
            <v>-461282.32000000018</v>
          </cell>
          <cell r="AK292">
            <v>0</v>
          </cell>
          <cell r="AL292">
            <v>0</v>
          </cell>
          <cell r="AM292">
            <v>0</v>
          </cell>
          <cell r="AN292">
            <v>-164067.43700000003</v>
          </cell>
          <cell r="AO292">
            <v>0</v>
          </cell>
          <cell r="AP292">
            <v>56264108.455999993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 t="str">
            <v>OLMSTED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G295">
            <v>0</v>
          </cell>
          <cell r="H295">
            <v>190851.69</v>
          </cell>
          <cell r="I295">
            <v>0</v>
          </cell>
          <cell r="J295">
            <v>-1178.7299999999998</v>
          </cell>
          <cell r="K295">
            <v>0</v>
          </cell>
          <cell r="L295">
            <v>189672.95999999999</v>
          </cell>
          <cell r="M295">
            <v>0</v>
          </cell>
          <cell r="N295">
            <v>-1192.5099999999998</v>
          </cell>
          <cell r="O295">
            <v>0</v>
          </cell>
          <cell r="P295">
            <v>188480.44999999998</v>
          </cell>
          <cell r="Q295">
            <v>0</v>
          </cell>
          <cell r="R295">
            <v>149454</v>
          </cell>
          <cell r="S295">
            <v>0</v>
          </cell>
          <cell r="T295">
            <v>2.8285473081255086</v>
          </cell>
          <cell r="U295">
            <v>0</v>
          </cell>
          <cell r="V295">
            <v>5382</v>
          </cell>
          <cell r="W295">
            <v>0</v>
          </cell>
          <cell r="X295">
            <v>-1178.7299999999998</v>
          </cell>
          <cell r="Y295">
            <v>0</v>
          </cell>
          <cell r="Z295">
            <v>-40</v>
          </cell>
          <cell r="AA295">
            <v>0</v>
          </cell>
          <cell r="AB295">
            <v>-471.4919999999999</v>
          </cell>
          <cell r="AC295">
            <v>0</v>
          </cell>
          <cell r="AD295">
            <v>153185.77799999999</v>
          </cell>
          <cell r="AE295">
            <v>0</v>
          </cell>
          <cell r="AF295">
            <v>2.8285473081255086</v>
          </cell>
          <cell r="AG295">
            <v>0</v>
          </cell>
          <cell r="AH295">
            <v>5348</v>
          </cell>
          <cell r="AI295">
            <v>0</v>
          </cell>
          <cell r="AJ295">
            <v>-1192.5099999999998</v>
          </cell>
          <cell r="AK295">
            <v>0</v>
          </cell>
          <cell r="AL295">
            <v>-40</v>
          </cell>
          <cell r="AM295">
            <v>0</v>
          </cell>
          <cell r="AN295">
            <v>-477.00399999999996</v>
          </cell>
          <cell r="AO295">
            <v>0</v>
          </cell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G296">
            <v>0</v>
          </cell>
          <cell r="H296">
            <v>28640.22</v>
          </cell>
          <cell r="I296">
            <v>0</v>
          </cell>
          <cell r="J296">
            <v>-201.45</v>
          </cell>
          <cell r="K296">
            <v>0</v>
          </cell>
          <cell r="L296">
            <v>28438.77</v>
          </cell>
          <cell r="M296">
            <v>0</v>
          </cell>
          <cell r="N296">
            <v>-208.59</v>
          </cell>
          <cell r="O296">
            <v>0</v>
          </cell>
          <cell r="P296">
            <v>28230.18</v>
          </cell>
          <cell r="Q296">
            <v>0</v>
          </cell>
          <cell r="R296">
            <v>17085</v>
          </cell>
          <cell r="S296">
            <v>0</v>
          </cell>
          <cell r="T296">
            <v>6.794260444091317</v>
          </cell>
          <cell r="U296">
            <v>0</v>
          </cell>
          <cell r="V296">
            <v>1939</v>
          </cell>
          <cell r="W296">
            <v>0</v>
          </cell>
          <cell r="X296">
            <v>-201.45</v>
          </cell>
          <cell r="Y296">
            <v>0</v>
          </cell>
          <cell r="Z296">
            <v>-20</v>
          </cell>
          <cell r="AA296">
            <v>0</v>
          </cell>
          <cell r="AB296">
            <v>-40.29</v>
          </cell>
          <cell r="AC296">
            <v>0</v>
          </cell>
          <cell r="AD296">
            <v>18782.259999999998</v>
          </cell>
          <cell r="AE296">
            <v>0</v>
          </cell>
          <cell r="AF296">
            <v>6.794260444091317</v>
          </cell>
          <cell r="AG296">
            <v>0</v>
          </cell>
          <cell r="AH296">
            <v>1925</v>
          </cell>
          <cell r="AI296">
            <v>0</v>
          </cell>
          <cell r="AJ296">
            <v>-208.59</v>
          </cell>
          <cell r="AK296">
            <v>0</v>
          </cell>
          <cell r="AL296">
            <v>-20</v>
          </cell>
          <cell r="AM296">
            <v>0</v>
          </cell>
          <cell r="AN296">
            <v>-41.718000000000004</v>
          </cell>
          <cell r="AO296">
            <v>0</v>
          </cell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G297">
            <v>0</v>
          </cell>
          <cell r="H297">
            <v>3274.14</v>
          </cell>
          <cell r="I297">
            <v>0</v>
          </cell>
          <cell r="J297">
            <v>-24.990000000000002</v>
          </cell>
          <cell r="K297">
            <v>0</v>
          </cell>
          <cell r="L297">
            <v>3249.15</v>
          </cell>
          <cell r="M297">
            <v>0</v>
          </cell>
          <cell r="N297">
            <v>-25.130000000000003</v>
          </cell>
          <cell r="O297">
            <v>0</v>
          </cell>
          <cell r="P297">
            <v>3224.02</v>
          </cell>
          <cell r="Q297">
            <v>0</v>
          </cell>
          <cell r="R297">
            <v>2581</v>
          </cell>
          <cell r="S297">
            <v>0</v>
          </cell>
          <cell r="T297">
            <v>4.129113188008585</v>
          </cell>
          <cell r="U297">
            <v>0</v>
          </cell>
          <cell r="V297">
            <v>135</v>
          </cell>
          <cell r="W297">
            <v>0</v>
          </cell>
          <cell r="X297">
            <v>-24.990000000000002</v>
          </cell>
          <cell r="Y297">
            <v>0</v>
          </cell>
          <cell r="Z297">
            <v>-10</v>
          </cell>
          <cell r="AA297">
            <v>0</v>
          </cell>
          <cell r="AB297">
            <v>-2.4990000000000006</v>
          </cell>
          <cell r="AC297">
            <v>0</v>
          </cell>
          <cell r="AD297">
            <v>2688.5110000000004</v>
          </cell>
          <cell r="AE297">
            <v>0</v>
          </cell>
          <cell r="AF297">
            <v>4.129113188008585</v>
          </cell>
          <cell r="AG297">
            <v>0</v>
          </cell>
          <cell r="AH297">
            <v>134</v>
          </cell>
          <cell r="AI297">
            <v>0</v>
          </cell>
          <cell r="AJ297">
            <v>-25.130000000000003</v>
          </cell>
          <cell r="AK297">
            <v>0</v>
          </cell>
          <cell r="AL297">
            <v>-10</v>
          </cell>
          <cell r="AM297">
            <v>0</v>
          </cell>
          <cell r="AN297">
            <v>-2.5129999999999999</v>
          </cell>
          <cell r="AO297">
            <v>0</v>
          </cell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G298">
            <v>0</v>
          </cell>
          <cell r="H298">
            <v>12641.17</v>
          </cell>
          <cell r="I298">
            <v>0</v>
          </cell>
          <cell r="J298">
            <v>-21.61</v>
          </cell>
          <cell r="K298">
            <v>0</v>
          </cell>
          <cell r="L298">
            <v>12619.56</v>
          </cell>
          <cell r="M298">
            <v>0</v>
          </cell>
          <cell r="N298">
            <v>-21.93</v>
          </cell>
          <cell r="O298">
            <v>0</v>
          </cell>
          <cell r="P298">
            <v>12597.63</v>
          </cell>
          <cell r="Q298">
            <v>0</v>
          </cell>
          <cell r="R298">
            <v>6512</v>
          </cell>
          <cell r="S298">
            <v>0</v>
          </cell>
          <cell r="T298">
            <v>5.3863990302808258</v>
          </cell>
          <cell r="U298">
            <v>0</v>
          </cell>
          <cell r="V298">
            <v>680</v>
          </cell>
          <cell r="W298">
            <v>0</v>
          </cell>
          <cell r="X298">
            <v>-21.61</v>
          </cell>
          <cell r="Y298">
            <v>0</v>
          </cell>
          <cell r="Z298">
            <v>-40</v>
          </cell>
          <cell r="AA298">
            <v>0</v>
          </cell>
          <cell r="AB298">
            <v>-8.6440000000000001</v>
          </cell>
          <cell r="AC298">
            <v>0</v>
          </cell>
          <cell r="AD298">
            <v>7161.7460000000001</v>
          </cell>
          <cell r="AE298">
            <v>0</v>
          </cell>
          <cell r="AF298">
            <v>5.3863990302808258</v>
          </cell>
          <cell r="AG298">
            <v>0</v>
          </cell>
          <cell r="AH298">
            <v>679</v>
          </cell>
          <cell r="AI298">
            <v>0</v>
          </cell>
          <cell r="AJ298">
            <v>-21.93</v>
          </cell>
          <cell r="AK298">
            <v>0</v>
          </cell>
          <cell r="AL298">
            <v>-40</v>
          </cell>
          <cell r="AM298">
            <v>0</v>
          </cell>
          <cell r="AN298">
            <v>-8.7720000000000002</v>
          </cell>
          <cell r="AO298">
            <v>0</v>
          </cell>
          <cell r="AP298">
            <v>7810.0439999999999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 t="str">
            <v>TOTAL OLMSTED</v>
          </cell>
          <cell r="G299">
            <v>0</v>
          </cell>
          <cell r="H299">
            <v>235407.22000000003</v>
          </cell>
          <cell r="I299">
            <v>0</v>
          </cell>
          <cell r="J299">
            <v>-1426.7799999999997</v>
          </cell>
          <cell r="K299">
            <v>0</v>
          </cell>
          <cell r="L299">
            <v>233980.43999999997</v>
          </cell>
          <cell r="M299">
            <v>0</v>
          </cell>
          <cell r="N299">
            <v>-1448.1599999999999</v>
          </cell>
          <cell r="O299">
            <v>0</v>
          </cell>
          <cell r="P299">
            <v>232532.27999999997</v>
          </cell>
          <cell r="Q299">
            <v>0</v>
          </cell>
          <cell r="R299">
            <v>175632</v>
          </cell>
          <cell r="S299">
            <v>0</v>
          </cell>
          <cell r="T299">
            <v>0</v>
          </cell>
          <cell r="U299">
            <v>0</v>
          </cell>
          <cell r="V299">
            <v>8136</v>
          </cell>
          <cell r="W299">
            <v>0</v>
          </cell>
          <cell r="X299">
            <v>-1426.7799999999997</v>
          </cell>
          <cell r="Y299">
            <v>0</v>
          </cell>
          <cell r="Z299">
            <v>0</v>
          </cell>
          <cell r="AA299">
            <v>0</v>
          </cell>
          <cell r="AB299">
            <v>-522.92499999999995</v>
          </cell>
          <cell r="AC299">
            <v>0</v>
          </cell>
          <cell r="AD299">
            <v>181818.29500000001</v>
          </cell>
          <cell r="AE299">
            <v>0</v>
          </cell>
          <cell r="AF299">
            <v>0</v>
          </cell>
          <cell r="AG299">
            <v>0</v>
          </cell>
          <cell r="AH299">
            <v>8086</v>
          </cell>
          <cell r="AI299">
            <v>0</v>
          </cell>
          <cell r="AJ299">
            <v>-1448.1599999999999</v>
          </cell>
          <cell r="AK299">
            <v>0</v>
          </cell>
          <cell r="AL299">
            <v>0</v>
          </cell>
          <cell r="AM299">
            <v>0</v>
          </cell>
          <cell r="AN299">
            <v>-530.00700000000006</v>
          </cell>
          <cell r="AO299">
            <v>0</v>
          </cell>
          <cell r="AP299">
            <v>187926.12799999997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PARIS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G302">
            <v>0</v>
          </cell>
          <cell r="H302">
            <v>115992.18</v>
          </cell>
          <cell r="I302">
            <v>0</v>
          </cell>
          <cell r="J302">
            <v>-258.97999999999996</v>
          </cell>
          <cell r="K302">
            <v>0</v>
          </cell>
          <cell r="L302">
            <v>115733.2</v>
          </cell>
          <cell r="M302">
            <v>0</v>
          </cell>
          <cell r="N302">
            <v>-262.75</v>
          </cell>
          <cell r="O302">
            <v>0</v>
          </cell>
          <cell r="P302">
            <v>115470.45</v>
          </cell>
          <cell r="Q302">
            <v>0</v>
          </cell>
          <cell r="R302">
            <v>55262</v>
          </cell>
          <cell r="S302">
            <v>0</v>
          </cell>
          <cell r="T302">
            <v>6.1081057530733531</v>
          </cell>
          <cell r="U302">
            <v>0</v>
          </cell>
          <cell r="V302">
            <v>7077</v>
          </cell>
          <cell r="W302">
            <v>0</v>
          </cell>
          <cell r="X302">
            <v>-258.97999999999996</v>
          </cell>
          <cell r="Y302">
            <v>0</v>
          </cell>
          <cell r="Z302">
            <v>-40</v>
          </cell>
          <cell r="AA302">
            <v>0</v>
          </cell>
          <cell r="AB302">
            <v>-103.59199999999998</v>
          </cell>
          <cell r="AC302">
            <v>0</v>
          </cell>
          <cell r="AD302">
            <v>61976.428</v>
          </cell>
          <cell r="AE302">
            <v>0</v>
          </cell>
          <cell r="AF302">
            <v>6.1081057530733531</v>
          </cell>
          <cell r="AG302">
            <v>0</v>
          </cell>
          <cell r="AH302">
            <v>7061</v>
          </cell>
          <cell r="AI302">
            <v>0</v>
          </cell>
          <cell r="AJ302">
            <v>-262.75</v>
          </cell>
          <cell r="AK302">
            <v>0</v>
          </cell>
          <cell r="AL302">
            <v>-40</v>
          </cell>
          <cell r="AM302">
            <v>0</v>
          </cell>
          <cell r="AN302">
            <v>-105.1</v>
          </cell>
          <cell r="AO302">
            <v>0</v>
          </cell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G303">
            <v>0</v>
          </cell>
          <cell r="H303">
            <v>96285</v>
          </cell>
          <cell r="I303">
            <v>0</v>
          </cell>
          <cell r="J303">
            <v>-534.70999999999981</v>
          </cell>
          <cell r="K303">
            <v>0</v>
          </cell>
          <cell r="L303">
            <v>95750.29</v>
          </cell>
          <cell r="M303">
            <v>0</v>
          </cell>
          <cell r="N303">
            <v>-543.15000000000009</v>
          </cell>
          <cell r="O303">
            <v>0</v>
          </cell>
          <cell r="P303">
            <v>95207.14</v>
          </cell>
          <cell r="Q303">
            <v>0</v>
          </cell>
          <cell r="R303">
            <v>95825</v>
          </cell>
          <cell r="S303">
            <v>0</v>
          </cell>
          <cell r="T303">
            <v>5.1864811761995933</v>
          </cell>
          <cell r="U303">
            <v>0</v>
          </cell>
          <cell r="V303">
            <v>4980</v>
          </cell>
          <cell r="W303">
            <v>0</v>
          </cell>
          <cell r="X303">
            <v>-534.70999999999981</v>
          </cell>
          <cell r="Y303">
            <v>0</v>
          </cell>
          <cell r="Z303">
            <v>-40</v>
          </cell>
          <cell r="AA303">
            <v>0</v>
          </cell>
          <cell r="AB303">
            <v>-213.88399999999993</v>
          </cell>
          <cell r="AC303">
            <v>0</v>
          </cell>
          <cell r="AD303">
            <v>100056.40599999999</v>
          </cell>
          <cell r="AE303">
            <v>0</v>
          </cell>
          <cell r="AF303">
            <v>5.1864811761995933</v>
          </cell>
          <cell r="AG303">
            <v>0</v>
          </cell>
          <cell r="AH303">
            <v>4952</v>
          </cell>
          <cell r="AI303">
            <v>0</v>
          </cell>
          <cell r="AJ303">
            <v>-543.15000000000009</v>
          </cell>
          <cell r="AK303">
            <v>0</v>
          </cell>
          <cell r="AL303">
            <v>-40</v>
          </cell>
          <cell r="AM303">
            <v>0</v>
          </cell>
          <cell r="AN303">
            <v>-217.26000000000005</v>
          </cell>
          <cell r="AO303">
            <v>0</v>
          </cell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G304">
            <v>0</v>
          </cell>
          <cell r="H304">
            <v>73253.33</v>
          </cell>
          <cell r="I304">
            <v>0</v>
          </cell>
          <cell r="J304">
            <v>-477.65</v>
          </cell>
          <cell r="K304">
            <v>0</v>
          </cell>
          <cell r="L304">
            <v>72775.680000000008</v>
          </cell>
          <cell r="M304">
            <v>0</v>
          </cell>
          <cell r="N304">
            <v>-485.21999999999997</v>
          </cell>
          <cell r="O304">
            <v>0</v>
          </cell>
          <cell r="P304">
            <v>72290.460000000006</v>
          </cell>
          <cell r="Q304">
            <v>0</v>
          </cell>
          <cell r="R304">
            <v>68094</v>
          </cell>
          <cell r="S304">
            <v>0</v>
          </cell>
          <cell r="T304">
            <v>6.0768871564165368</v>
          </cell>
          <cell r="U304">
            <v>0</v>
          </cell>
          <cell r="V304">
            <v>4437</v>
          </cell>
          <cell r="W304">
            <v>0</v>
          </cell>
          <cell r="X304">
            <v>-477.65</v>
          </cell>
          <cell r="Y304">
            <v>0</v>
          </cell>
          <cell r="Z304">
            <v>-40</v>
          </cell>
          <cell r="AA304">
            <v>0</v>
          </cell>
          <cell r="AB304">
            <v>-191.06</v>
          </cell>
          <cell r="AC304">
            <v>0</v>
          </cell>
          <cell r="AD304">
            <v>71862.290000000008</v>
          </cell>
          <cell r="AE304">
            <v>0</v>
          </cell>
          <cell r="AF304">
            <v>6.0768871564165368</v>
          </cell>
          <cell r="AG304">
            <v>0</v>
          </cell>
          <cell r="AH304">
            <v>4408</v>
          </cell>
          <cell r="AI304">
            <v>0</v>
          </cell>
          <cell r="AJ304">
            <v>-485.21999999999997</v>
          </cell>
          <cell r="AK304">
            <v>0</v>
          </cell>
          <cell r="AL304">
            <v>-40</v>
          </cell>
          <cell r="AM304">
            <v>0</v>
          </cell>
          <cell r="AN304">
            <v>-194.08799999999999</v>
          </cell>
          <cell r="AO304">
            <v>0</v>
          </cell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G305">
            <v>0</v>
          </cell>
          <cell r="H305">
            <v>151116.65</v>
          </cell>
          <cell r="I305">
            <v>0</v>
          </cell>
          <cell r="J305">
            <v>-1273.48</v>
          </cell>
          <cell r="K305">
            <v>0</v>
          </cell>
          <cell r="L305">
            <v>149843.16999999998</v>
          </cell>
          <cell r="M305">
            <v>0</v>
          </cell>
          <cell r="N305">
            <v>-1311.9</v>
          </cell>
          <cell r="O305">
            <v>0</v>
          </cell>
          <cell r="P305">
            <v>148531.26999999999</v>
          </cell>
          <cell r="Q305">
            <v>0</v>
          </cell>
          <cell r="R305">
            <v>103434</v>
          </cell>
          <cell r="S305">
            <v>0</v>
          </cell>
          <cell r="T305">
            <v>6.9799619842079803</v>
          </cell>
          <cell r="U305">
            <v>0</v>
          </cell>
          <cell r="V305">
            <v>10503</v>
          </cell>
          <cell r="W305">
            <v>0</v>
          </cell>
          <cell r="X305">
            <v>-1273.48</v>
          </cell>
          <cell r="Y305">
            <v>0</v>
          </cell>
          <cell r="Z305">
            <v>-20</v>
          </cell>
          <cell r="AA305">
            <v>0</v>
          </cell>
          <cell r="AB305">
            <v>-254.696</v>
          </cell>
          <cell r="AC305">
            <v>0</v>
          </cell>
          <cell r="AD305">
            <v>112408.82400000001</v>
          </cell>
          <cell r="AE305">
            <v>0</v>
          </cell>
          <cell r="AF305">
            <v>6.9799619842079803</v>
          </cell>
          <cell r="AG305">
            <v>0</v>
          </cell>
          <cell r="AH305">
            <v>10413</v>
          </cell>
          <cell r="AI305">
            <v>0</v>
          </cell>
          <cell r="AJ305">
            <v>-1311.9</v>
          </cell>
          <cell r="AK305">
            <v>0</v>
          </cell>
          <cell r="AL305">
            <v>-20</v>
          </cell>
          <cell r="AM305">
            <v>0</v>
          </cell>
          <cell r="AN305">
            <v>-262.38</v>
          </cell>
          <cell r="AO305">
            <v>0</v>
          </cell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G306">
            <v>0</v>
          </cell>
          <cell r="H306">
            <v>417.22</v>
          </cell>
          <cell r="I306">
            <v>0</v>
          </cell>
          <cell r="J306">
            <v>-3.12</v>
          </cell>
          <cell r="K306">
            <v>0</v>
          </cell>
          <cell r="L306">
            <v>414.1</v>
          </cell>
          <cell r="M306">
            <v>0</v>
          </cell>
          <cell r="N306">
            <v>-3.1399999999999997</v>
          </cell>
          <cell r="O306">
            <v>0</v>
          </cell>
          <cell r="P306">
            <v>410.96000000000004</v>
          </cell>
          <cell r="Q306">
            <v>0</v>
          </cell>
          <cell r="R306">
            <v>390</v>
          </cell>
          <cell r="S306">
            <v>0</v>
          </cell>
          <cell r="T306">
            <v>8.2487309644670042</v>
          </cell>
          <cell r="U306">
            <v>0</v>
          </cell>
          <cell r="V306">
            <v>34</v>
          </cell>
          <cell r="W306">
            <v>0</v>
          </cell>
          <cell r="X306">
            <v>-3.12</v>
          </cell>
          <cell r="Y306">
            <v>0</v>
          </cell>
          <cell r="Z306">
            <v>-10</v>
          </cell>
          <cell r="AA306">
            <v>0</v>
          </cell>
          <cell r="AB306">
            <v>-0.31200000000000006</v>
          </cell>
          <cell r="AC306">
            <v>0</v>
          </cell>
          <cell r="AD306">
            <v>420.56799999999998</v>
          </cell>
          <cell r="AE306">
            <v>0</v>
          </cell>
          <cell r="AF306">
            <v>8.2487309644670042</v>
          </cell>
          <cell r="AG306">
            <v>0</v>
          </cell>
          <cell r="AH306">
            <v>34</v>
          </cell>
          <cell r="AI306">
            <v>0</v>
          </cell>
          <cell r="AJ306">
            <v>-3.1399999999999997</v>
          </cell>
          <cell r="AK306">
            <v>0</v>
          </cell>
          <cell r="AL306">
            <v>-10</v>
          </cell>
          <cell r="AM306">
            <v>0</v>
          </cell>
          <cell r="AN306">
            <v>-0.314</v>
          </cell>
          <cell r="AO306">
            <v>0</v>
          </cell>
          <cell r="AP306">
            <v>451.11399999999998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 t="str">
            <v>TOTAL PARIS</v>
          </cell>
          <cell r="G307">
            <v>0</v>
          </cell>
          <cell r="H307">
            <v>437064.38</v>
          </cell>
          <cell r="I307">
            <v>0</v>
          </cell>
          <cell r="J307">
            <v>-2547.9399999999996</v>
          </cell>
          <cell r="K307">
            <v>0</v>
          </cell>
          <cell r="L307">
            <v>434516.43999999994</v>
          </cell>
          <cell r="M307">
            <v>0</v>
          </cell>
          <cell r="N307">
            <v>-2606.1600000000003</v>
          </cell>
          <cell r="O307">
            <v>0</v>
          </cell>
          <cell r="P307">
            <v>431910.27999999997</v>
          </cell>
          <cell r="Q307">
            <v>0</v>
          </cell>
          <cell r="R307">
            <v>323005</v>
          </cell>
          <cell r="S307">
            <v>0</v>
          </cell>
          <cell r="T307">
            <v>0</v>
          </cell>
          <cell r="U307">
            <v>0</v>
          </cell>
          <cell r="V307">
            <v>27031</v>
          </cell>
          <cell r="W307">
            <v>0</v>
          </cell>
          <cell r="X307">
            <v>-2547.9399999999996</v>
          </cell>
          <cell r="Y307">
            <v>0</v>
          </cell>
          <cell r="Z307">
            <v>0</v>
          </cell>
          <cell r="AA307">
            <v>0</v>
          </cell>
          <cell r="AB307">
            <v>-763.54399999999987</v>
          </cell>
          <cell r="AC307">
            <v>0</v>
          </cell>
          <cell r="AD307">
            <v>346724.516</v>
          </cell>
          <cell r="AE307">
            <v>0</v>
          </cell>
          <cell r="AF307">
            <v>0</v>
          </cell>
          <cell r="AG307">
            <v>0</v>
          </cell>
          <cell r="AH307">
            <v>26868</v>
          </cell>
          <cell r="AI307">
            <v>0</v>
          </cell>
          <cell r="AJ307">
            <v>-2606.1600000000003</v>
          </cell>
          <cell r="AK307">
            <v>0</v>
          </cell>
          <cell r="AL307">
            <v>0</v>
          </cell>
          <cell r="AM307">
            <v>0</v>
          </cell>
          <cell r="AN307">
            <v>-779.14199999999994</v>
          </cell>
          <cell r="AO307">
            <v>0</v>
          </cell>
          <cell r="AP307">
            <v>370207.21399999998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PIONEER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G310">
            <v>0</v>
          </cell>
          <cell r="H310">
            <v>9247.48</v>
          </cell>
          <cell r="I310">
            <v>0</v>
          </cell>
          <cell r="J310">
            <v>0</v>
          </cell>
          <cell r="K310">
            <v>0</v>
          </cell>
          <cell r="L310">
            <v>9247.48</v>
          </cell>
          <cell r="M310">
            <v>0</v>
          </cell>
          <cell r="N310">
            <v>0</v>
          </cell>
          <cell r="O310">
            <v>0</v>
          </cell>
          <cell r="P310">
            <v>9247.48</v>
          </cell>
          <cell r="Q310">
            <v>0</v>
          </cell>
          <cell r="R310">
            <v>7357</v>
          </cell>
          <cell r="S310">
            <v>0</v>
          </cell>
          <cell r="T310">
            <v>0.93138315129231097</v>
          </cell>
          <cell r="U310">
            <v>0</v>
          </cell>
          <cell r="V310">
            <v>86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7443</v>
          </cell>
          <cell r="AE310">
            <v>0</v>
          </cell>
          <cell r="AF310">
            <v>0.93138315129231097</v>
          </cell>
          <cell r="AG310">
            <v>0</v>
          </cell>
          <cell r="AH310">
            <v>86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G311">
            <v>0</v>
          </cell>
          <cell r="H311">
            <v>110805.67</v>
          </cell>
          <cell r="I311">
            <v>0</v>
          </cell>
          <cell r="J311">
            <v>0</v>
          </cell>
          <cell r="K311">
            <v>0</v>
          </cell>
          <cell r="L311">
            <v>110805.67</v>
          </cell>
          <cell r="M311">
            <v>0</v>
          </cell>
          <cell r="N311">
            <v>0</v>
          </cell>
          <cell r="O311">
            <v>0</v>
          </cell>
          <cell r="P311">
            <v>110805.67</v>
          </cell>
          <cell r="Q311">
            <v>0</v>
          </cell>
          <cell r="R311">
            <v>88175</v>
          </cell>
          <cell r="S311">
            <v>0</v>
          </cell>
          <cell r="T311">
            <v>0.93086866535506496</v>
          </cell>
          <cell r="U311">
            <v>0</v>
          </cell>
          <cell r="V311">
            <v>1031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89206</v>
          </cell>
          <cell r="AE311">
            <v>0</v>
          </cell>
          <cell r="AF311">
            <v>0.93086866535506496</v>
          </cell>
          <cell r="AG311">
            <v>0</v>
          </cell>
          <cell r="AH311">
            <v>1031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G312">
            <v>0</v>
          </cell>
          <cell r="H312">
            <v>514442.22</v>
          </cell>
          <cell r="I312">
            <v>0</v>
          </cell>
          <cell r="J312">
            <v>-1527.7700000000002</v>
          </cell>
          <cell r="K312">
            <v>0</v>
          </cell>
          <cell r="L312">
            <v>512914.44999999995</v>
          </cell>
          <cell r="M312">
            <v>0</v>
          </cell>
          <cell r="N312">
            <v>-1547.1899999999998</v>
          </cell>
          <cell r="O312">
            <v>0</v>
          </cell>
          <cell r="P312">
            <v>511367.25999999995</v>
          </cell>
          <cell r="Q312">
            <v>0</v>
          </cell>
          <cell r="R312">
            <v>204736</v>
          </cell>
          <cell r="S312">
            <v>0</v>
          </cell>
          <cell r="T312">
            <v>1.9423606469478352</v>
          </cell>
          <cell r="U312">
            <v>0</v>
          </cell>
          <cell r="V312">
            <v>9977</v>
          </cell>
          <cell r="W312">
            <v>0</v>
          </cell>
          <cell r="X312">
            <v>-1527.7700000000002</v>
          </cell>
          <cell r="Y312">
            <v>0</v>
          </cell>
          <cell r="Z312">
            <v>-40</v>
          </cell>
          <cell r="AA312">
            <v>0</v>
          </cell>
          <cell r="AB312">
            <v>-611.10800000000006</v>
          </cell>
          <cell r="AC312">
            <v>0</v>
          </cell>
          <cell r="AD312">
            <v>212574.122</v>
          </cell>
          <cell r="AE312">
            <v>0</v>
          </cell>
          <cell r="AF312">
            <v>1.9423606469478352</v>
          </cell>
          <cell r="AG312">
            <v>0</v>
          </cell>
          <cell r="AH312">
            <v>9948</v>
          </cell>
          <cell r="AI312">
            <v>0</v>
          </cell>
          <cell r="AJ312">
            <v>-1547.1899999999998</v>
          </cell>
          <cell r="AK312">
            <v>0</v>
          </cell>
          <cell r="AL312">
            <v>-40</v>
          </cell>
          <cell r="AM312">
            <v>0</v>
          </cell>
          <cell r="AN312">
            <v>-618.87599999999986</v>
          </cell>
          <cell r="AO312">
            <v>0</v>
          </cell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G313">
            <v>0</v>
          </cell>
          <cell r="H313">
            <v>8118726.1299999999</v>
          </cell>
          <cell r="I313">
            <v>0</v>
          </cell>
          <cell r="J313">
            <v>-16865.55</v>
          </cell>
          <cell r="K313">
            <v>0</v>
          </cell>
          <cell r="L313">
            <v>8101860.5800000001</v>
          </cell>
          <cell r="M313">
            <v>0</v>
          </cell>
          <cell r="N313">
            <v>-17191.169999999998</v>
          </cell>
          <cell r="O313">
            <v>0</v>
          </cell>
          <cell r="P313">
            <v>8084669.4100000001</v>
          </cell>
          <cell r="Q313">
            <v>0</v>
          </cell>
          <cell r="R313">
            <v>3891552</v>
          </cell>
          <cell r="S313">
            <v>0</v>
          </cell>
          <cell r="T313">
            <v>2.4193129801488245</v>
          </cell>
          <cell r="U313">
            <v>0</v>
          </cell>
          <cell r="V313">
            <v>196213</v>
          </cell>
          <cell r="W313">
            <v>0</v>
          </cell>
          <cell r="X313">
            <v>-16865.55</v>
          </cell>
          <cell r="Y313">
            <v>0</v>
          </cell>
          <cell r="Z313">
            <v>-40</v>
          </cell>
          <cell r="AA313">
            <v>0</v>
          </cell>
          <cell r="AB313">
            <v>-6746.22</v>
          </cell>
          <cell r="AC313">
            <v>0</v>
          </cell>
          <cell r="AD313">
            <v>4064153.23</v>
          </cell>
          <cell r="AE313">
            <v>0</v>
          </cell>
          <cell r="AF313">
            <v>2.4193129801488245</v>
          </cell>
          <cell r="AG313">
            <v>0</v>
          </cell>
          <cell r="AH313">
            <v>195801</v>
          </cell>
          <cell r="AI313">
            <v>0</v>
          </cell>
          <cell r="AJ313">
            <v>-17191.169999999998</v>
          </cell>
          <cell r="AK313">
            <v>0</v>
          </cell>
          <cell r="AL313">
            <v>-40</v>
          </cell>
          <cell r="AM313">
            <v>0</v>
          </cell>
          <cell r="AN313">
            <v>-6876.4679999999989</v>
          </cell>
          <cell r="AO313">
            <v>0</v>
          </cell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G314">
            <v>0</v>
          </cell>
          <cell r="H314">
            <v>1598920.96</v>
          </cell>
          <cell r="I314">
            <v>0</v>
          </cell>
          <cell r="J314">
            <v>-2466.98</v>
          </cell>
          <cell r="K314">
            <v>0</v>
          </cell>
          <cell r="L314">
            <v>1596453.98</v>
          </cell>
          <cell r="M314">
            <v>0</v>
          </cell>
          <cell r="N314">
            <v>-2617.8799999999997</v>
          </cell>
          <cell r="O314">
            <v>0</v>
          </cell>
          <cell r="P314">
            <v>1593836.1</v>
          </cell>
          <cell r="Q314">
            <v>0</v>
          </cell>
          <cell r="R314">
            <v>394338</v>
          </cell>
          <cell r="S314">
            <v>0</v>
          </cell>
          <cell r="T314">
            <v>2.8448030959184014</v>
          </cell>
          <cell r="U314">
            <v>0</v>
          </cell>
          <cell r="V314">
            <v>45451</v>
          </cell>
          <cell r="W314">
            <v>0</v>
          </cell>
          <cell r="X314">
            <v>-2466.98</v>
          </cell>
          <cell r="Y314">
            <v>0</v>
          </cell>
          <cell r="Z314">
            <v>-40</v>
          </cell>
          <cell r="AA314">
            <v>0</v>
          </cell>
          <cell r="AB314">
            <v>-986.79199999999992</v>
          </cell>
          <cell r="AC314">
            <v>0</v>
          </cell>
          <cell r="AD314">
            <v>436335.228</v>
          </cell>
          <cell r="AE314">
            <v>0</v>
          </cell>
          <cell r="AF314">
            <v>2.8448030959184014</v>
          </cell>
          <cell r="AG314">
            <v>0</v>
          </cell>
          <cell r="AH314">
            <v>45379</v>
          </cell>
          <cell r="AI314">
            <v>0</v>
          </cell>
          <cell r="AJ314">
            <v>-2617.8799999999997</v>
          </cell>
          <cell r="AK314">
            <v>0</v>
          </cell>
          <cell r="AL314">
            <v>-40</v>
          </cell>
          <cell r="AM314">
            <v>0</v>
          </cell>
          <cell r="AN314">
            <v>-1047.1519999999998</v>
          </cell>
          <cell r="AO314">
            <v>0</v>
          </cell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G315">
            <v>0</v>
          </cell>
          <cell r="H315">
            <v>543405.18000000005</v>
          </cell>
          <cell r="I315">
            <v>0</v>
          </cell>
          <cell r="J315">
            <v>-4923.79</v>
          </cell>
          <cell r="K315">
            <v>0</v>
          </cell>
          <cell r="L315">
            <v>538481.39</v>
          </cell>
          <cell r="M315">
            <v>0</v>
          </cell>
          <cell r="N315">
            <v>-5019.78</v>
          </cell>
          <cell r="O315">
            <v>0</v>
          </cell>
          <cell r="P315">
            <v>533461.61</v>
          </cell>
          <cell r="Q315">
            <v>0</v>
          </cell>
          <cell r="R315">
            <v>226055</v>
          </cell>
          <cell r="S315">
            <v>0</v>
          </cell>
          <cell r="T315">
            <v>2.6665776419354796</v>
          </cell>
          <cell r="U315">
            <v>0</v>
          </cell>
          <cell r="V315">
            <v>14425</v>
          </cell>
          <cell r="W315">
            <v>0</v>
          </cell>
          <cell r="X315">
            <v>-4923.79</v>
          </cell>
          <cell r="Y315">
            <v>0</v>
          </cell>
          <cell r="Z315">
            <v>-20</v>
          </cell>
          <cell r="AA315">
            <v>0</v>
          </cell>
          <cell r="AB315">
            <v>-984.75800000000004</v>
          </cell>
          <cell r="AC315">
            <v>0</v>
          </cell>
          <cell r="AD315">
            <v>234571.45199999999</v>
          </cell>
          <cell r="AE315">
            <v>0</v>
          </cell>
          <cell r="AF315">
            <v>2.6665776419354796</v>
          </cell>
          <cell r="AG315">
            <v>0</v>
          </cell>
          <cell r="AH315">
            <v>14292</v>
          </cell>
          <cell r="AI315">
            <v>0</v>
          </cell>
          <cell r="AJ315">
            <v>-5019.78</v>
          </cell>
          <cell r="AK315">
            <v>0</v>
          </cell>
          <cell r="AL315">
            <v>-20</v>
          </cell>
          <cell r="AM315">
            <v>0</v>
          </cell>
          <cell r="AN315">
            <v>-1003.9559999999999</v>
          </cell>
          <cell r="AO315">
            <v>0</v>
          </cell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G316">
            <v>0</v>
          </cell>
          <cell r="H316">
            <v>9601.69</v>
          </cell>
          <cell r="I316">
            <v>0</v>
          </cell>
          <cell r="J316">
            <v>-66.78</v>
          </cell>
          <cell r="K316">
            <v>0</v>
          </cell>
          <cell r="L316">
            <v>9534.91</v>
          </cell>
          <cell r="M316">
            <v>0</v>
          </cell>
          <cell r="N316">
            <v>-67.14</v>
          </cell>
          <cell r="O316">
            <v>0</v>
          </cell>
          <cell r="P316">
            <v>9467.77</v>
          </cell>
          <cell r="Q316">
            <v>0</v>
          </cell>
          <cell r="R316">
            <v>4918</v>
          </cell>
          <cell r="S316">
            <v>0</v>
          </cell>
          <cell r="T316">
            <v>2.5168759518215498</v>
          </cell>
          <cell r="U316">
            <v>0</v>
          </cell>
          <cell r="V316">
            <v>241</v>
          </cell>
          <cell r="W316">
            <v>0</v>
          </cell>
          <cell r="X316">
            <v>-66.78</v>
          </cell>
          <cell r="Y316">
            <v>0</v>
          </cell>
          <cell r="Z316">
            <v>-10</v>
          </cell>
          <cell r="AA316">
            <v>0</v>
          </cell>
          <cell r="AB316">
            <v>-6.6779999999999999</v>
          </cell>
          <cell r="AC316">
            <v>0</v>
          </cell>
          <cell r="AD316">
            <v>5085.5420000000004</v>
          </cell>
          <cell r="AE316">
            <v>0</v>
          </cell>
          <cell r="AF316">
            <v>2.5168759518215498</v>
          </cell>
          <cell r="AG316">
            <v>0</v>
          </cell>
          <cell r="AH316">
            <v>239</v>
          </cell>
          <cell r="AI316">
            <v>0</v>
          </cell>
          <cell r="AJ316">
            <v>-67.14</v>
          </cell>
          <cell r="AK316">
            <v>0</v>
          </cell>
          <cell r="AL316">
            <v>-10</v>
          </cell>
          <cell r="AM316">
            <v>0</v>
          </cell>
          <cell r="AN316">
            <v>-6.7139999999999995</v>
          </cell>
          <cell r="AO316">
            <v>0</v>
          </cell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G317">
            <v>0</v>
          </cell>
          <cell r="H317">
            <v>70754.91</v>
          </cell>
          <cell r="I317">
            <v>0</v>
          </cell>
          <cell r="J317">
            <v>-127.91</v>
          </cell>
          <cell r="K317">
            <v>0</v>
          </cell>
          <cell r="L317">
            <v>70627</v>
          </cell>
          <cell r="M317">
            <v>0</v>
          </cell>
          <cell r="N317">
            <v>-129.74</v>
          </cell>
          <cell r="O317">
            <v>0</v>
          </cell>
          <cell r="P317">
            <v>70497.259999999995</v>
          </cell>
          <cell r="Q317">
            <v>0</v>
          </cell>
          <cell r="R317">
            <v>7613</v>
          </cell>
          <cell r="S317">
            <v>0</v>
          </cell>
          <cell r="T317">
            <v>2.1213683783486301</v>
          </cell>
          <cell r="U317">
            <v>0</v>
          </cell>
          <cell r="V317">
            <v>1500</v>
          </cell>
          <cell r="W317">
            <v>0</v>
          </cell>
          <cell r="X317">
            <v>-127.91</v>
          </cell>
          <cell r="Y317">
            <v>0</v>
          </cell>
          <cell r="Z317">
            <v>-40</v>
          </cell>
          <cell r="AA317">
            <v>0</v>
          </cell>
          <cell r="AB317">
            <v>-51.163999999999994</v>
          </cell>
          <cell r="AC317">
            <v>0</v>
          </cell>
          <cell r="AD317">
            <v>8933.9259999999995</v>
          </cell>
          <cell r="AE317">
            <v>0</v>
          </cell>
          <cell r="AF317">
            <v>2.1213683783486301</v>
          </cell>
          <cell r="AG317">
            <v>0</v>
          </cell>
          <cell r="AH317">
            <v>1497</v>
          </cell>
          <cell r="AI317">
            <v>0</v>
          </cell>
          <cell r="AJ317">
            <v>-129.74</v>
          </cell>
          <cell r="AK317">
            <v>0</v>
          </cell>
          <cell r="AL317">
            <v>-40</v>
          </cell>
          <cell r="AM317">
            <v>0</v>
          </cell>
          <cell r="AN317">
            <v>-51.896000000000001</v>
          </cell>
          <cell r="AO317">
            <v>0</v>
          </cell>
          <cell r="AP317">
            <v>10249.289999999999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 t="str">
            <v>TOTAL PIONEER</v>
          </cell>
          <cell r="G318">
            <v>0</v>
          </cell>
          <cell r="H318">
            <v>10975904.24</v>
          </cell>
          <cell r="I318">
            <v>0</v>
          </cell>
          <cell r="J318">
            <v>-25978.78</v>
          </cell>
          <cell r="K318">
            <v>0</v>
          </cell>
          <cell r="L318">
            <v>10949925.460000001</v>
          </cell>
          <cell r="M318">
            <v>0</v>
          </cell>
          <cell r="N318">
            <v>-26572.899999999998</v>
          </cell>
          <cell r="O318">
            <v>0</v>
          </cell>
          <cell r="P318">
            <v>10923352.559999999</v>
          </cell>
          <cell r="Q318">
            <v>0</v>
          </cell>
          <cell r="R318">
            <v>4824744</v>
          </cell>
          <cell r="S318">
            <v>0</v>
          </cell>
          <cell r="T318">
            <v>0</v>
          </cell>
          <cell r="U318">
            <v>0</v>
          </cell>
          <cell r="V318">
            <v>268924</v>
          </cell>
          <cell r="W318">
            <v>0</v>
          </cell>
          <cell r="X318">
            <v>-25978.78</v>
          </cell>
          <cell r="Y318">
            <v>0</v>
          </cell>
          <cell r="Z318">
            <v>0</v>
          </cell>
          <cell r="AA318">
            <v>0</v>
          </cell>
          <cell r="AB318">
            <v>-9386.7200000000012</v>
          </cell>
          <cell r="AC318">
            <v>0</v>
          </cell>
          <cell r="AD318">
            <v>5058302.5</v>
          </cell>
          <cell r="AE318">
            <v>0</v>
          </cell>
          <cell r="AF318">
            <v>0</v>
          </cell>
          <cell r="AG318">
            <v>0</v>
          </cell>
          <cell r="AH318">
            <v>268273</v>
          </cell>
          <cell r="AI318">
            <v>0</v>
          </cell>
          <cell r="AJ318">
            <v>-26572.899999999998</v>
          </cell>
          <cell r="AK318">
            <v>0</v>
          </cell>
          <cell r="AL318">
            <v>0</v>
          </cell>
          <cell r="AM318">
            <v>0</v>
          </cell>
          <cell r="AN318">
            <v>-9605.0619999999999</v>
          </cell>
          <cell r="AO318">
            <v>0</v>
          </cell>
          <cell r="AP318">
            <v>5290397.5380000006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 t="str">
            <v>PROSPECT # 1, 2 AND 4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G321">
            <v>0</v>
          </cell>
          <cell r="H321">
            <v>3711.84</v>
          </cell>
          <cell r="I321">
            <v>0</v>
          </cell>
          <cell r="J321">
            <v>0</v>
          </cell>
          <cell r="K321">
            <v>0</v>
          </cell>
          <cell r="L321">
            <v>3711.84</v>
          </cell>
          <cell r="M321">
            <v>0</v>
          </cell>
          <cell r="N321">
            <v>0</v>
          </cell>
          <cell r="O321">
            <v>0</v>
          </cell>
          <cell r="P321">
            <v>3711.84</v>
          </cell>
          <cell r="Q321">
            <v>0</v>
          </cell>
          <cell r="R321">
            <v>1659</v>
          </cell>
          <cell r="S321">
            <v>0</v>
          </cell>
          <cell r="T321">
            <v>2.0960789766407117</v>
          </cell>
          <cell r="U321">
            <v>0</v>
          </cell>
          <cell r="V321">
            <v>78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1737</v>
          </cell>
          <cell r="AE321">
            <v>0</v>
          </cell>
          <cell r="AF321">
            <v>2.0960789766407117</v>
          </cell>
          <cell r="AG321">
            <v>0</v>
          </cell>
          <cell r="AH321">
            <v>78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G322">
            <v>0</v>
          </cell>
          <cell r="H322">
            <v>3166.96</v>
          </cell>
          <cell r="I322">
            <v>0</v>
          </cell>
          <cell r="J322">
            <v>0</v>
          </cell>
          <cell r="K322">
            <v>0</v>
          </cell>
          <cell r="L322">
            <v>3166.96</v>
          </cell>
          <cell r="M322">
            <v>0</v>
          </cell>
          <cell r="N322">
            <v>0</v>
          </cell>
          <cell r="O322">
            <v>0</v>
          </cell>
          <cell r="P322">
            <v>3166.96</v>
          </cell>
          <cell r="Q322">
            <v>0</v>
          </cell>
          <cell r="R322">
            <v>1988</v>
          </cell>
          <cell r="S322">
            <v>0</v>
          </cell>
          <cell r="T322">
            <v>1.7478635525632276</v>
          </cell>
          <cell r="U322">
            <v>0</v>
          </cell>
          <cell r="V322">
            <v>55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2043</v>
          </cell>
          <cell r="AE322">
            <v>0</v>
          </cell>
          <cell r="AF322">
            <v>1.7478635525632276</v>
          </cell>
          <cell r="AG322">
            <v>0</v>
          </cell>
          <cell r="AH322">
            <v>55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G323">
            <v>0</v>
          </cell>
          <cell r="H323">
            <v>3310521.34</v>
          </cell>
          <cell r="I323">
            <v>0</v>
          </cell>
          <cell r="J323">
            <v>-8380.3099999999977</v>
          </cell>
          <cell r="K323">
            <v>0</v>
          </cell>
          <cell r="L323">
            <v>3302141.03</v>
          </cell>
          <cell r="M323">
            <v>0</v>
          </cell>
          <cell r="N323">
            <v>-8501.5000000000018</v>
          </cell>
          <cell r="O323">
            <v>0</v>
          </cell>
          <cell r="P323">
            <v>3293639.53</v>
          </cell>
          <cell r="Q323">
            <v>0</v>
          </cell>
          <cell r="R323">
            <v>1043997</v>
          </cell>
          <cell r="S323">
            <v>0</v>
          </cell>
          <cell r="T323">
            <v>2.4569130404844972</v>
          </cell>
          <cell r="U323">
            <v>0</v>
          </cell>
          <cell r="V323">
            <v>81234</v>
          </cell>
          <cell r="W323">
            <v>0</v>
          </cell>
          <cell r="X323">
            <v>-8380.3099999999977</v>
          </cell>
          <cell r="Y323">
            <v>0</v>
          </cell>
          <cell r="Z323">
            <v>-40</v>
          </cell>
          <cell r="AA323">
            <v>0</v>
          </cell>
          <cell r="AB323">
            <v>-3352.1239999999989</v>
          </cell>
          <cell r="AC323">
            <v>0</v>
          </cell>
          <cell r="AD323">
            <v>1113498.5659999999</v>
          </cell>
          <cell r="AE323">
            <v>0</v>
          </cell>
          <cell r="AF323">
            <v>2.4569130404844972</v>
          </cell>
          <cell r="AG323">
            <v>0</v>
          </cell>
          <cell r="AH323">
            <v>81026</v>
          </cell>
          <cell r="AI323">
            <v>0</v>
          </cell>
          <cell r="AJ323">
            <v>-8501.5000000000018</v>
          </cell>
          <cell r="AK323">
            <v>0</v>
          </cell>
          <cell r="AL323">
            <v>-40</v>
          </cell>
          <cell r="AM323">
            <v>0</v>
          </cell>
          <cell r="AN323">
            <v>-3400.6000000000004</v>
          </cell>
          <cell r="AO323">
            <v>0</v>
          </cell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G324">
            <v>0</v>
          </cell>
          <cell r="H324">
            <v>26162163.710000001</v>
          </cell>
          <cell r="I324">
            <v>0</v>
          </cell>
          <cell r="J324">
            <v>-34205.469999999994</v>
          </cell>
          <cell r="K324">
            <v>0</v>
          </cell>
          <cell r="L324">
            <v>26127958.240000002</v>
          </cell>
          <cell r="M324">
            <v>0</v>
          </cell>
          <cell r="N324">
            <v>-35054.78</v>
          </cell>
          <cell r="O324">
            <v>0</v>
          </cell>
          <cell r="P324">
            <v>26092903.460000001</v>
          </cell>
          <cell r="Q324">
            <v>0</v>
          </cell>
          <cell r="R324">
            <v>6116126</v>
          </cell>
          <cell r="S324">
            <v>0</v>
          </cell>
          <cell r="T324">
            <v>2.8777293805626458</v>
          </cell>
          <cell r="U324">
            <v>0</v>
          </cell>
          <cell r="V324">
            <v>752384</v>
          </cell>
          <cell r="W324">
            <v>0</v>
          </cell>
          <cell r="X324">
            <v>-34205.469999999994</v>
          </cell>
          <cell r="Y324">
            <v>0</v>
          </cell>
          <cell r="Z324">
            <v>-40</v>
          </cell>
          <cell r="AA324">
            <v>0</v>
          </cell>
          <cell r="AB324">
            <v>-13682.187999999998</v>
          </cell>
          <cell r="AC324">
            <v>0</v>
          </cell>
          <cell r="AD324">
            <v>6820622.3420000002</v>
          </cell>
          <cell r="AE324">
            <v>0</v>
          </cell>
          <cell r="AF324">
            <v>2.8777293805626458</v>
          </cell>
          <cell r="AG324">
            <v>0</v>
          </cell>
          <cell r="AH324">
            <v>751388</v>
          </cell>
          <cell r="AI324">
            <v>0</v>
          </cell>
          <cell r="AJ324">
            <v>-35054.78</v>
          </cell>
          <cell r="AK324">
            <v>0</v>
          </cell>
          <cell r="AL324">
            <v>-40</v>
          </cell>
          <cell r="AM324">
            <v>0</v>
          </cell>
          <cell r="AN324">
            <v>-14021.912</v>
          </cell>
          <cell r="AO324">
            <v>0</v>
          </cell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G325">
            <v>0</v>
          </cell>
          <cell r="H325">
            <v>3898861.56</v>
          </cell>
          <cell r="I325">
            <v>0</v>
          </cell>
          <cell r="J325">
            <v>-11654.239999999996</v>
          </cell>
          <cell r="K325">
            <v>0</v>
          </cell>
          <cell r="L325">
            <v>3887207.32</v>
          </cell>
          <cell r="M325">
            <v>0</v>
          </cell>
          <cell r="N325">
            <v>-11973.989999999998</v>
          </cell>
          <cell r="O325">
            <v>0</v>
          </cell>
          <cell r="P325">
            <v>3875233.3299999996</v>
          </cell>
          <cell r="Q325">
            <v>0</v>
          </cell>
          <cell r="R325">
            <v>916508</v>
          </cell>
          <cell r="S325">
            <v>0</v>
          </cell>
          <cell r="T325">
            <v>2.4463134205680439</v>
          </cell>
          <cell r="U325">
            <v>0</v>
          </cell>
          <cell r="V325">
            <v>95236</v>
          </cell>
          <cell r="W325">
            <v>0</v>
          </cell>
          <cell r="X325">
            <v>-11654.239999999996</v>
          </cell>
          <cell r="Y325">
            <v>0</v>
          </cell>
          <cell r="Z325">
            <v>-40</v>
          </cell>
          <cell r="AA325">
            <v>0</v>
          </cell>
          <cell r="AB325">
            <v>-4661.695999999999</v>
          </cell>
          <cell r="AC325">
            <v>0</v>
          </cell>
          <cell r="AD325">
            <v>995428.06400000001</v>
          </cell>
          <cell r="AE325">
            <v>0</v>
          </cell>
          <cell r="AF325">
            <v>2.4463134205680439</v>
          </cell>
          <cell r="AG325">
            <v>0</v>
          </cell>
          <cell r="AH325">
            <v>94947</v>
          </cell>
          <cell r="AI325">
            <v>0</v>
          </cell>
          <cell r="AJ325">
            <v>-11973.989999999998</v>
          </cell>
          <cell r="AK325">
            <v>0</v>
          </cell>
          <cell r="AL325">
            <v>-40</v>
          </cell>
          <cell r="AM325">
            <v>0</v>
          </cell>
          <cell r="AN325">
            <v>-4789.5959999999995</v>
          </cell>
          <cell r="AO325">
            <v>0</v>
          </cell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G326">
            <v>0</v>
          </cell>
          <cell r="H326">
            <v>2177999.46</v>
          </cell>
          <cell r="I326">
            <v>0</v>
          </cell>
          <cell r="J326">
            <v>-16466.739999999998</v>
          </cell>
          <cell r="K326">
            <v>0</v>
          </cell>
          <cell r="L326">
            <v>2161532.7199999997</v>
          </cell>
          <cell r="M326">
            <v>0</v>
          </cell>
          <cell r="N326">
            <v>-17141.849999999999</v>
          </cell>
          <cell r="O326">
            <v>0</v>
          </cell>
          <cell r="P326">
            <v>2144390.8699999996</v>
          </cell>
          <cell r="Q326">
            <v>0</v>
          </cell>
          <cell r="R326">
            <v>573906</v>
          </cell>
          <cell r="S326">
            <v>0</v>
          </cell>
          <cell r="T326">
            <v>2.9371080753471248</v>
          </cell>
          <cell r="U326">
            <v>0</v>
          </cell>
          <cell r="V326">
            <v>63728</v>
          </cell>
          <cell r="W326">
            <v>0</v>
          </cell>
          <cell r="X326">
            <v>-16466.739999999998</v>
          </cell>
          <cell r="Y326">
            <v>0</v>
          </cell>
          <cell r="Z326">
            <v>-20</v>
          </cell>
          <cell r="AA326">
            <v>0</v>
          </cell>
          <cell r="AB326">
            <v>-3293.3479999999995</v>
          </cell>
          <cell r="AC326">
            <v>0</v>
          </cell>
          <cell r="AD326">
            <v>617873.91200000001</v>
          </cell>
          <cell r="AE326">
            <v>0</v>
          </cell>
          <cell r="AF326">
            <v>2.9371080753471248</v>
          </cell>
          <cell r="AG326">
            <v>0</v>
          </cell>
          <cell r="AH326">
            <v>63235</v>
          </cell>
          <cell r="AI326">
            <v>0</v>
          </cell>
          <cell r="AJ326">
            <v>-17141.849999999999</v>
          </cell>
          <cell r="AK326">
            <v>0</v>
          </cell>
          <cell r="AL326">
            <v>-20</v>
          </cell>
          <cell r="AM326">
            <v>0</v>
          </cell>
          <cell r="AN326">
            <v>-3428.37</v>
          </cell>
          <cell r="AO326">
            <v>0</v>
          </cell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G327">
            <v>0</v>
          </cell>
          <cell r="H327">
            <v>19027.060000000001</v>
          </cell>
          <cell r="I327">
            <v>0</v>
          </cell>
          <cell r="J327">
            <v>-111.12</v>
          </cell>
          <cell r="K327">
            <v>0</v>
          </cell>
          <cell r="L327">
            <v>18915.940000000002</v>
          </cell>
          <cell r="M327">
            <v>0</v>
          </cell>
          <cell r="N327">
            <v>-111.85</v>
          </cell>
          <cell r="O327">
            <v>0</v>
          </cell>
          <cell r="P327">
            <v>18804.090000000004</v>
          </cell>
          <cell r="Q327">
            <v>0</v>
          </cell>
          <cell r="R327">
            <v>4930</v>
          </cell>
          <cell r="S327">
            <v>0</v>
          </cell>
          <cell r="T327">
            <v>3.3746786111314298</v>
          </cell>
          <cell r="U327">
            <v>0</v>
          </cell>
          <cell r="V327">
            <v>640</v>
          </cell>
          <cell r="W327">
            <v>0</v>
          </cell>
          <cell r="X327">
            <v>-111.12</v>
          </cell>
          <cell r="Y327">
            <v>0</v>
          </cell>
          <cell r="Z327">
            <v>-10</v>
          </cell>
          <cell r="AA327">
            <v>0</v>
          </cell>
          <cell r="AB327">
            <v>-11.112</v>
          </cell>
          <cell r="AC327">
            <v>0</v>
          </cell>
          <cell r="AD327">
            <v>5447.768</v>
          </cell>
          <cell r="AE327">
            <v>0</v>
          </cell>
          <cell r="AF327">
            <v>3.3746786111314298</v>
          </cell>
          <cell r="AG327">
            <v>0</v>
          </cell>
          <cell r="AH327">
            <v>636</v>
          </cell>
          <cell r="AI327">
            <v>0</v>
          </cell>
          <cell r="AJ327">
            <v>-111.85</v>
          </cell>
          <cell r="AK327">
            <v>0</v>
          </cell>
          <cell r="AL327">
            <v>-10</v>
          </cell>
          <cell r="AM327">
            <v>0</v>
          </cell>
          <cell r="AN327">
            <v>-11.185</v>
          </cell>
          <cell r="AO327">
            <v>0</v>
          </cell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G328">
            <v>0</v>
          </cell>
          <cell r="H328">
            <v>292057.63</v>
          </cell>
          <cell r="I328">
            <v>0</v>
          </cell>
          <cell r="J328">
            <v>-679.28000000000009</v>
          </cell>
          <cell r="K328">
            <v>0</v>
          </cell>
          <cell r="L328">
            <v>291378.34999999998</v>
          </cell>
          <cell r="M328">
            <v>0</v>
          </cell>
          <cell r="N328">
            <v>-689.53</v>
          </cell>
          <cell r="O328">
            <v>0</v>
          </cell>
          <cell r="P328">
            <v>290688.81999999995</v>
          </cell>
          <cell r="Q328">
            <v>0</v>
          </cell>
          <cell r="R328">
            <v>87318</v>
          </cell>
          <cell r="S328">
            <v>0</v>
          </cell>
          <cell r="T328">
            <v>2.3404806137303198</v>
          </cell>
          <cell r="U328">
            <v>0</v>
          </cell>
          <cell r="V328">
            <v>6828</v>
          </cell>
          <cell r="W328">
            <v>0</v>
          </cell>
          <cell r="X328">
            <v>-679.28000000000009</v>
          </cell>
          <cell r="Y328">
            <v>0</v>
          </cell>
          <cell r="Z328">
            <v>-40</v>
          </cell>
          <cell r="AA328">
            <v>0</v>
          </cell>
          <cell r="AB328">
            <v>-271.71200000000005</v>
          </cell>
          <cell r="AC328">
            <v>0</v>
          </cell>
          <cell r="AD328">
            <v>93195.008000000002</v>
          </cell>
          <cell r="AE328">
            <v>0</v>
          </cell>
          <cell r="AF328">
            <v>2.3404806137303198</v>
          </cell>
          <cell r="AG328">
            <v>0</v>
          </cell>
          <cell r="AH328">
            <v>6812</v>
          </cell>
          <cell r="AI328">
            <v>0</v>
          </cell>
          <cell r="AJ328">
            <v>-689.53</v>
          </cell>
          <cell r="AK328">
            <v>0</v>
          </cell>
          <cell r="AL328">
            <v>-40</v>
          </cell>
          <cell r="AM328">
            <v>0</v>
          </cell>
          <cell r="AN328">
            <v>-275.81199999999995</v>
          </cell>
          <cell r="AO328">
            <v>0</v>
          </cell>
          <cell r="AP328">
            <v>99041.665999999997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 t="str">
            <v>TOTAL PROSPECT # 1, 2 AND 4</v>
          </cell>
          <cell r="G329">
            <v>0</v>
          </cell>
          <cell r="H329">
            <v>35867509.560000002</v>
          </cell>
          <cell r="I329">
            <v>0</v>
          </cell>
          <cell r="J329">
            <v>-71497.159999999974</v>
          </cell>
          <cell r="K329">
            <v>0</v>
          </cell>
          <cell r="L329">
            <v>35796012.399999999</v>
          </cell>
          <cell r="M329">
            <v>0</v>
          </cell>
          <cell r="N329">
            <v>-73473.5</v>
          </cell>
          <cell r="O329">
            <v>0</v>
          </cell>
          <cell r="P329">
            <v>35722538.899999999</v>
          </cell>
          <cell r="Q329">
            <v>0</v>
          </cell>
          <cell r="R329">
            <v>8746432</v>
          </cell>
          <cell r="S329">
            <v>0</v>
          </cell>
          <cell r="T329">
            <v>0</v>
          </cell>
          <cell r="U329">
            <v>0</v>
          </cell>
          <cell r="V329">
            <v>1000183</v>
          </cell>
          <cell r="W329">
            <v>0</v>
          </cell>
          <cell r="X329">
            <v>-71497.159999999974</v>
          </cell>
          <cell r="Y329">
            <v>0</v>
          </cell>
          <cell r="Z329">
            <v>0</v>
          </cell>
          <cell r="AA329">
            <v>0</v>
          </cell>
          <cell r="AB329">
            <v>-25272.179999999997</v>
          </cell>
          <cell r="AC329">
            <v>0</v>
          </cell>
          <cell r="AD329">
            <v>9649845.6599999983</v>
          </cell>
          <cell r="AE329">
            <v>0</v>
          </cell>
          <cell r="AF329">
            <v>0</v>
          </cell>
          <cell r="AG329">
            <v>0</v>
          </cell>
          <cell r="AH329">
            <v>998177</v>
          </cell>
          <cell r="AI329">
            <v>0</v>
          </cell>
          <cell r="AJ329">
            <v>-73473.5</v>
          </cell>
          <cell r="AK329">
            <v>0</v>
          </cell>
          <cell r="AL329">
            <v>0</v>
          </cell>
          <cell r="AM329">
            <v>0</v>
          </cell>
          <cell r="AN329">
            <v>-25927.475000000002</v>
          </cell>
          <cell r="AO329">
            <v>0</v>
          </cell>
          <cell r="AP329">
            <v>10548621.684999999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 t="str">
            <v>PROSPECT #3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G332">
            <v>0</v>
          </cell>
          <cell r="H332">
            <v>333844.78000000003</v>
          </cell>
          <cell r="I332">
            <v>0</v>
          </cell>
          <cell r="J332">
            <v>-915.82</v>
          </cell>
          <cell r="K332">
            <v>0</v>
          </cell>
          <cell r="L332">
            <v>332928.96000000002</v>
          </cell>
          <cell r="M332">
            <v>0</v>
          </cell>
          <cell r="N332">
            <v>-929.54</v>
          </cell>
          <cell r="O332">
            <v>0</v>
          </cell>
          <cell r="P332">
            <v>331999.42000000004</v>
          </cell>
          <cell r="Q332">
            <v>0</v>
          </cell>
          <cell r="R332">
            <v>219953</v>
          </cell>
          <cell r="S332">
            <v>0</v>
          </cell>
          <cell r="T332">
            <v>3.6873975888980608</v>
          </cell>
          <cell r="U332">
            <v>0</v>
          </cell>
          <cell r="V332">
            <v>12293</v>
          </cell>
          <cell r="W332">
            <v>0</v>
          </cell>
          <cell r="X332">
            <v>-915.82</v>
          </cell>
          <cell r="Y332">
            <v>0</v>
          </cell>
          <cell r="Z332">
            <v>-40</v>
          </cell>
          <cell r="AA332">
            <v>0</v>
          </cell>
          <cell r="AB332">
            <v>-366.32800000000003</v>
          </cell>
          <cell r="AC332">
            <v>0</v>
          </cell>
          <cell r="AD332">
            <v>230963.85199999998</v>
          </cell>
          <cell r="AE332">
            <v>0</v>
          </cell>
          <cell r="AF332">
            <v>3.6873975888980608</v>
          </cell>
          <cell r="AG332">
            <v>0</v>
          </cell>
          <cell r="AH332">
            <v>12259</v>
          </cell>
          <cell r="AI332">
            <v>0</v>
          </cell>
          <cell r="AJ332">
            <v>-929.54</v>
          </cell>
          <cell r="AK332">
            <v>0</v>
          </cell>
          <cell r="AL332">
            <v>-40</v>
          </cell>
          <cell r="AM332">
            <v>0</v>
          </cell>
          <cell r="AN332">
            <v>-371.81599999999997</v>
          </cell>
          <cell r="AO332">
            <v>0</v>
          </cell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G333">
            <v>0</v>
          </cell>
          <cell r="H333">
            <v>4227698.95</v>
          </cell>
          <cell r="I333">
            <v>0</v>
          </cell>
          <cell r="J333">
            <v>-8432.2999999999993</v>
          </cell>
          <cell r="K333">
            <v>0</v>
          </cell>
          <cell r="L333">
            <v>4219266.6500000004</v>
          </cell>
          <cell r="M333">
            <v>0</v>
          </cell>
          <cell r="N333">
            <v>-8621.7000000000007</v>
          </cell>
          <cell r="O333">
            <v>0</v>
          </cell>
          <cell r="P333">
            <v>4210644.95</v>
          </cell>
          <cell r="Q333">
            <v>0</v>
          </cell>
          <cell r="R333">
            <v>3012197</v>
          </cell>
          <cell r="S333">
            <v>0</v>
          </cell>
          <cell r="T333">
            <v>4.1672952092700637</v>
          </cell>
          <cell r="U333">
            <v>0</v>
          </cell>
          <cell r="V333">
            <v>176005</v>
          </cell>
          <cell r="W333">
            <v>0</v>
          </cell>
          <cell r="X333">
            <v>-8432.2999999999993</v>
          </cell>
          <cell r="Y333">
            <v>0</v>
          </cell>
          <cell r="Z333">
            <v>-40</v>
          </cell>
          <cell r="AA333">
            <v>0</v>
          </cell>
          <cell r="AB333">
            <v>-3372.92</v>
          </cell>
          <cell r="AC333">
            <v>0</v>
          </cell>
          <cell r="AD333">
            <v>3176396.7800000003</v>
          </cell>
          <cell r="AE333">
            <v>0</v>
          </cell>
          <cell r="AF333">
            <v>4.1672952092700637</v>
          </cell>
          <cell r="AG333">
            <v>0</v>
          </cell>
          <cell r="AH333">
            <v>175650</v>
          </cell>
          <cell r="AI333">
            <v>0</v>
          </cell>
          <cell r="AJ333">
            <v>-8621.7000000000007</v>
          </cell>
          <cell r="AK333">
            <v>0</v>
          </cell>
          <cell r="AL333">
            <v>-40</v>
          </cell>
          <cell r="AM333">
            <v>0</v>
          </cell>
          <cell r="AN333">
            <v>-3448.68</v>
          </cell>
          <cell r="AO333">
            <v>0</v>
          </cell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G334">
            <v>0</v>
          </cell>
          <cell r="H334">
            <v>1808818.99</v>
          </cell>
          <cell r="I334">
            <v>0</v>
          </cell>
          <cell r="J334">
            <v>-4789.8100000000004</v>
          </cell>
          <cell r="K334">
            <v>0</v>
          </cell>
          <cell r="L334">
            <v>1804029.18</v>
          </cell>
          <cell r="M334">
            <v>0</v>
          </cell>
          <cell r="N334">
            <v>-5016.3700000000008</v>
          </cell>
          <cell r="O334">
            <v>0</v>
          </cell>
          <cell r="P334">
            <v>1799012.8099999998</v>
          </cell>
          <cell r="Q334">
            <v>0</v>
          </cell>
          <cell r="R334">
            <v>1207312</v>
          </cell>
          <cell r="S334">
            <v>0</v>
          </cell>
          <cell r="T334">
            <v>5.0006939149485348</v>
          </cell>
          <cell r="U334">
            <v>0</v>
          </cell>
          <cell r="V334">
            <v>90334</v>
          </cell>
          <cell r="W334">
            <v>0</v>
          </cell>
          <cell r="X334">
            <v>-4789.8100000000004</v>
          </cell>
          <cell r="Y334">
            <v>0</v>
          </cell>
          <cell r="Z334">
            <v>-40</v>
          </cell>
          <cell r="AA334">
            <v>0</v>
          </cell>
          <cell r="AB334">
            <v>-1915.9240000000002</v>
          </cell>
          <cell r="AC334">
            <v>0</v>
          </cell>
          <cell r="AD334">
            <v>1290940.2659999998</v>
          </cell>
          <cell r="AE334">
            <v>0</v>
          </cell>
          <cell r="AF334">
            <v>5.0006939149485348</v>
          </cell>
          <cell r="AG334">
            <v>0</v>
          </cell>
          <cell r="AH334">
            <v>90089</v>
          </cell>
          <cell r="AI334">
            <v>0</v>
          </cell>
          <cell r="AJ334">
            <v>-5016.3700000000008</v>
          </cell>
          <cell r="AK334">
            <v>0</v>
          </cell>
          <cell r="AL334">
            <v>-40</v>
          </cell>
          <cell r="AM334">
            <v>0</v>
          </cell>
          <cell r="AN334">
            <v>-2006.5480000000005</v>
          </cell>
          <cell r="AO334">
            <v>0</v>
          </cell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G335">
            <v>0</v>
          </cell>
          <cell r="H335">
            <v>477082.18</v>
          </cell>
          <cell r="I335">
            <v>0</v>
          </cell>
          <cell r="J335">
            <v>-4276.26</v>
          </cell>
          <cell r="K335">
            <v>0</v>
          </cell>
          <cell r="L335">
            <v>472805.92</v>
          </cell>
          <cell r="M335">
            <v>0</v>
          </cell>
          <cell r="N335">
            <v>-4342.25</v>
          </cell>
          <cell r="O335">
            <v>0</v>
          </cell>
          <cell r="P335">
            <v>468463.67</v>
          </cell>
          <cell r="Q335">
            <v>0</v>
          </cell>
          <cell r="R335">
            <v>315765</v>
          </cell>
          <cell r="S335">
            <v>0</v>
          </cell>
          <cell r="T335">
            <v>5.0352227957525528</v>
          </cell>
          <cell r="U335">
            <v>0</v>
          </cell>
          <cell r="V335">
            <v>23914</v>
          </cell>
          <cell r="W335">
            <v>0</v>
          </cell>
          <cell r="X335">
            <v>-4276.26</v>
          </cell>
          <cell r="Y335">
            <v>0</v>
          </cell>
          <cell r="Z335">
            <v>-20</v>
          </cell>
          <cell r="AA335">
            <v>0</v>
          </cell>
          <cell r="AB335">
            <v>-855.25200000000007</v>
          </cell>
          <cell r="AC335">
            <v>0</v>
          </cell>
          <cell r="AD335">
            <v>334547.48800000001</v>
          </cell>
          <cell r="AE335">
            <v>0</v>
          </cell>
          <cell r="AF335">
            <v>5.0352227957525528</v>
          </cell>
          <cell r="AG335">
            <v>0</v>
          </cell>
          <cell r="AH335">
            <v>23698</v>
          </cell>
          <cell r="AI335">
            <v>0</v>
          </cell>
          <cell r="AJ335">
            <v>-4342.25</v>
          </cell>
          <cell r="AK335">
            <v>0</v>
          </cell>
          <cell r="AL335">
            <v>-20</v>
          </cell>
          <cell r="AM335">
            <v>0</v>
          </cell>
          <cell r="AN335">
            <v>-868.45</v>
          </cell>
          <cell r="AO335">
            <v>0</v>
          </cell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G336">
            <v>0</v>
          </cell>
          <cell r="H336">
            <v>71749.509999999995</v>
          </cell>
          <cell r="I336">
            <v>0</v>
          </cell>
          <cell r="J336">
            <v>-497.6</v>
          </cell>
          <cell r="K336">
            <v>0</v>
          </cell>
          <cell r="L336">
            <v>71251.909999999989</v>
          </cell>
          <cell r="M336">
            <v>0</v>
          </cell>
          <cell r="N336">
            <v>-499.94999999999993</v>
          </cell>
          <cell r="O336">
            <v>0</v>
          </cell>
          <cell r="P336">
            <v>70751.959999999992</v>
          </cell>
          <cell r="Q336">
            <v>0</v>
          </cell>
          <cell r="R336">
            <v>50472</v>
          </cell>
          <cell r="S336">
            <v>0</v>
          </cell>
          <cell r="T336">
            <v>4.6891780102507932</v>
          </cell>
          <cell r="U336">
            <v>0</v>
          </cell>
          <cell r="V336">
            <v>3353</v>
          </cell>
          <cell r="W336">
            <v>0</v>
          </cell>
          <cell r="X336">
            <v>-497.6</v>
          </cell>
          <cell r="Y336">
            <v>0</v>
          </cell>
          <cell r="Z336">
            <v>-10</v>
          </cell>
          <cell r="AA336">
            <v>0</v>
          </cell>
          <cell r="AB336">
            <v>-49.76</v>
          </cell>
          <cell r="AC336">
            <v>0</v>
          </cell>
          <cell r="AD336">
            <v>53277.64</v>
          </cell>
          <cell r="AE336">
            <v>0</v>
          </cell>
          <cell r="AF336">
            <v>4.6891780102507932</v>
          </cell>
          <cell r="AG336">
            <v>0</v>
          </cell>
          <cell r="AH336">
            <v>3329</v>
          </cell>
          <cell r="AI336">
            <v>0</v>
          </cell>
          <cell r="AJ336">
            <v>-499.94999999999993</v>
          </cell>
          <cell r="AK336">
            <v>0</v>
          </cell>
          <cell r="AL336">
            <v>-10</v>
          </cell>
          <cell r="AM336">
            <v>0</v>
          </cell>
          <cell r="AN336">
            <v>-49.99499999999999</v>
          </cell>
          <cell r="AO336">
            <v>0</v>
          </cell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G337">
            <v>0</v>
          </cell>
          <cell r="H337">
            <v>59360.36</v>
          </cell>
          <cell r="I337">
            <v>0</v>
          </cell>
          <cell r="J337">
            <v>-215.70999999999998</v>
          </cell>
          <cell r="K337">
            <v>0</v>
          </cell>
          <cell r="L337">
            <v>59144.65</v>
          </cell>
          <cell r="M337">
            <v>0</v>
          </cell>
          <cell r="N337">
            <v>-218.82999999999998</v>
          </cell>
          <cell r="O337">
            <v>0</v>
          </cell>
          <cell r="P337">
            <v>58925.82</v>
          </cell>
          <cell r="Q337">
            <v>0</v>
          </cell>
          <cell r="R337">
            <v>46897</v>
          </cell>
          <cell r="S337">
            <v>0</v>
          </cell>
          <cell r="T337">
            <v>3.068823713707761</v>
          </cell>
          <cell r="U337">
            <v>0</v>
          </cell>
          <cell r="V337">
            <v>1818</v>
          </cell>
          <cell r="W337">
            <v>0</v>
          </cell>
          <cell r="X337">
            <v>-215.70999999999998</v>
          </cell>
          <cell r="Y337">
            <v>0</v>
          </cell>
          <cell r="Z337">
            <v>-40</v>
          </cell>
          <cell r="AA337">
            <v>0</v>
          </cell>
          <cell r="AB337">
            <v>-86.283999999999992</v>
          </cell>
          <cell r="AC337">
            <v>0</v>
          </cell>
          <cell r="AD337">
            <v>48413.006000000001</v>
          </cell>
          <cell r="AE337">
            <v>0</v>
          </cell>
          <cell r="AF337">
            <v>3.068823713707761</v>
          </cell>
          <cell r="AG337">
            <v>0</v>
          </cell>
          <cell r="AH337">
            <v>1812</v>
          </cell>
          <cell r="AI337">
            <v>0</v>
          </cell>
          <cell r="AJ337">
            <v>-218.82999999999998</v>
          </cell>
          <cell r="AK337">
            <v>0</v>
          </cell>
          <cell r="AL337">
            <v>-40</v>
          </cell>
          <cell r="AM337">
            <v>0</v>
          </cell>
          <cell r="AN337">
            <v>-87.531999999999982</v>
          </cell>
          <cell r="AO337">
            <v>0</v>
          </cell>
          <cell r="AP337">
            <v>49918.644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 t="str">
            <v>TOTAL PROSPECT #3</v>
          </cell>
          <cell r="G338">
            <v>0</v>
          </cell>
          <cell r="H338">
            <v>6978554.7700000005</v>
          </cell>
          <cell r="I338">
            <v>0</v>
          </cell>
          <cell r="J338">
            <v>-19127.5</v>
          </cell>
          <cell r="K338">
            <v>0</v>
          </cell>
          <cell r="L338">
            <v>6959427.2700000005</v>
          </cell>
          <cell r="M338">
            <v>0</v>
          </cell>
          <cell r="N338">
            <v>-19628.640000000003</v>
          </cell>
          <cell r="O338">
            <v>0</v>
          </cell>
          <cell r="P338">
            <v>6939798.6299999999</v>
          </cell>
          <cell r="Q338">
            <v>0</v>
          </cell>
          <cell r="R338">
            <v>4852596</v>
          </cell>
          <cell r="S338">
            <v>0</v>
          </cell>
          <cell r="T338">
            <v>0</v>
          </cell>
          <cell r="U338">
            <v>0</v>
          </cell>
          <cell r="V338">
            <v>307717</v>
          </cell>
          <cell r="W338">
            <v>0</v>
          </cell>
          <cell r="X338">
            <v>-19127.5</v>
          </cell>
          <cell r="Y338">
            <v>0</v>
          </cell>
          <cell r="Z338">
            <v>0</v>
          </cell>
          <cell r="AA338">
            <v>0</v>
          </cell>
          <cell r="AB338">
            <v>-6646.4680000000008</v>
          </cell>
          <cell r="AC338">
            <v>0</v>
          </cell>
          <cell r="AD338">
            <v>5134539.0319999997</v>
          </cell>
          <cell r="AE338">
            <v>0</v>
          </cell>
          <cell r="AF338">
            <v>0</v>
          </cell>
          <cell r="AG338">
            <v>0</v>
          </cell>
          <cell r="AH338">
            <v>306837</v>
          </cell>
          <cell r="AI338">
            <v>0</v>
          </cell>
          <cell r="AJ338">
            <v>-19628.640000000003</v>
          </cell>
          <cell r="AK338">
            <v>0</v>
          </cell>
          <cell r="AL338">
            <v>0</v>
          </cell>
          <cell r="AM338">
            <v>0</v>
          </cell>
          <cell r="AN338">
            <v>-6833.0209999999997</v>
          </cell>
          <cell r="AO338">
            <v>0</v>
          </cell>
          <cell r="AP338">
            <v>5414914.3709999993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 t="str">
            <v>SANTA CLARA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G341">
            <v>0</v>
          </cell>
          <cell r="H341">
            <v>179622.92</v>
          </cell>
          <cell r="I341">
            <v>0</v>
          </cell>
          <cell r="J341">
            <v>-496.43999999999994</v>
          </cell>
          <cell r="K341">
            <v>0</v>
          </cell>
          <cell r="L341">
            <v>179126.48</v>
          </cell>
          <cell r="M341">
            <v>0</v>
          </cell>
          <cell r="N341">
            <v>-503.50999999999993</v>
          </cell>
          <cell r="O341">
            <v>0</v>
          </cell>
          <cell r="P341">
            <v>178622.97</v>
          </cell>
          <cell r="Q341">
            <v>0</v>
          </cell>
          <cell r="R341">
            <v>107595</v>
          </cell>
          <cell r="S341">
            <v>0</v>
          </cell>
          <cell r="T341">
            <v>3.2366747397230333</v>
          </cell>
          <cell r="U341">
            <v>0</v>
          </cell>
          <cell r="V341">
            <v>5806</v>
          </cell>
          <cell r="W341">
            <v>0</v>
          </cell>
          <cell r="X341">
            <v>-496.43999999999994</v>
          </cell>
          <cell r="Y341">
            <v>0</v>
          </cell>
          <cell r="Z341">
            <v>-40</v>
          </cell>
          <cell r="AA341">
            <v>0</v>
          </cell>
          <cell r="AB341">
            <v>-198.57599999999999</v>
          </cell>
          <cell r="AC341">
            <v>0</v>
          </cell>
          <cell r="AD341">
            <v>112705.984</v>
          </cell>
          <cell r="AE341">
            <v>0</v>
          </cell>
          <cell r="AF341">
            <v>3.2366747397230333</v>
          </cell>
          <cell r="AG341">
            <v>0</v>
          </cell>
          <cell r="AH341">
            <v>5790</v>
          </cell>
          <cell r="AI341">
            <v>0</v>
          </cell>
          <cell r="AJ341">
            <v>-503.50999999999993</v>
          </cell>
          <cell r="AK341">
            <v>0</v>
          </cell>
          <cell r="AL341">
            <v>-40</v>
          </cell>
          <cell r="AM341">
            <v>0</v>
          </cell>
          <cell r="AN341">
            <v>-201.40399999999997</v>
          </cell>
          <cell r="AO341">
            <v>0</v>
          </cell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G342">
            <v>0</v>
          </cell>
          <cell r="H342">
            <v>1139630.56</v>
          </cell>
          <cell r="I342">
            <v>0</v>
          </cell>
          <cell r="J342">
            <v>-2897.5699999999993</v>
          </cell>
          <cell r="K342">
            <v>0</v>
          </cell>
          <cell r="L342">
            <v>1136732.99</v>
          </cell>
          <cell r="M342">
            <v>0</v>
          </cell>
          <cell r="N342">
            <v>-2958.56</v>
          </cell>
          <cell r="O342">
            <v>0</v>
          </cell>
          <cell r="P342">
            <v>1133774.43</v>
          </cell>
          <cell r="Q342">
            <v>0</v>
          </cell>
          <cell r="R342">
            <v>693752</v>
          </cell>
          <cell r="S342">
            <v>0</v>
          </cell>
          <cell r="T342">
            <v>3.1537986664156676</v>
          </cell>
          <cell r="U342">
            <v>0</v>
          </cell>
          <cell r="V342">
            <v>35896</v>
          </cell>
          <cell r="W342">
            <v>0</v>
          </cell>
          <cell r="X342">
            <v>-2897.5699999999993</v>
          </cell>
          <cell r="Y342">
            <v>0</v>
          </cell>
          <cell r="Z342">
            <v>-40</v>
          </cell>
          <cell r="AA342">
            <v>0</v>
          </cell>
          <cell r="AB342">
            <v>-1159.0279999999998</v>
          </cell>
          <cell r="AC342">
            <v>0</v>
          </cell>
          <cell r="AD342">
            <v>725591.402</v>
          </cell>
          <cell r="AE342">
            <v>0</v>
          </cell>
          <cell r="AF342">
            <v>3.1537986664156676</v>
          </cell>
          <cell r="AG342">
            <v>0</v>
          </cell>
          <cell r="AH342">
            <v>35804</v>
          </cell>
          <cell r="AI342">
            <v>0</v>
          </cell>
          <cell r="AJ342">
            <v>-2958.56</v>
          </cell>
          <cell r="AK342">
            <v>0</v>
          </cell>
          <cell r="AL342">
            <v>-40</v>
          </cell>
          <cell r="AM342">
            <v>0</v>
          </cell>
          <cell r="AN342">
            <v>-1183.424</v>
          </cell>
          <cell r="AO342">
            <v>0</v>
          </cell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G343">
            <v>0</v>
          </cell>
          <cell r="H343">
            <v>464354.77</v>
          </cell>
          <cell r="I343">
            <v>0</v>
          </cell>
          <cell r="J343">
            <v>-1726.46</v>
          </cell>
          <cell r="K343">
            <v>0</v>
          </cell>
          <cell r="L343">
            <v>462628.31</v>
          </cell>
          <cell r="M343">
            <v>0</v>
          </cell>
          <cell r="N343">
            <v>-1785.4800000000002</v>
          </cell>
          <cell r="O343">
            <v>0</v>
          </cell>
          <cell r="P343">
            <v>460842.83</v>
          </cell>
          <cell r="Q343">
            <v>0</v>
          </cell>
          <cell r="R343">
            <v>293532</v>
          </cell>
          <cell r="S343">
            <v>0</v>
          </cell>
          <cell r="T343">
            <v>3.7982586229006743</v>
          </cell>
          <cell r="U343">
            <v>0</v>
          </cell>
          <cell r="V343">
            <v>17605</v>
          </cell>
          <cell r="W343">
            <v>0</v>
          </cell>
          <cell r="X343">
            <v>-1726.46</v>
          </cell>
          <cell r="Y343">
            <v>0</v>
          </cell>
          <cell r="Z343">
            <v>-40</v>
          </cell>
          <cell r="AA343">
            <v>0</v>
          </cell>
          <cell r="AB343">
            <v>-690.58399999999995</v>
          </cell>
          <cell r="AC343">
            <v>0</v>
          </cell>
          <cell r="AD343">
            <v>308719.95600000001</v>
          </cell>
          <cell r="AE343">
            <v>0</v>
          </cell>
          <cell r="AF343">
            <v>3.7982586229006743</v>
          </cell>
          <cell r="AG343">
            <v>0</v>
          </cell>
          <cell r="AH343">
            <v>17538</v>
          </cell>
          <cell r="AI343">
            <v>0</v>
          </cell>
          <cell r="AJ343">
            <v>-1785.4800000000002</v>
          </cell>
          <cell r="AK343">
            <v>0</v>
          </cell>
          <cell r="AL343">
            <v>-40</v>
          </cell>
          <cell r="AM343">
            <v>0</v>
          </cell>
          <cell r="AN343">
            <v>-714.19200000000012</v>
          </cell>
          <cell r="AO343">
            <v>0</v>
          </cell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G344">
            <v>0</v>
          </cell>
          <cell r="H344">
            <v>692175.17</v>
          </cell>
          <cell r="I344">
            <v>0</v>
          </cell>
          <cell r="J344">
            <v>-5786.5499999999993</v>
          </cell>
          <cell r="K344">
            <v>0</v>
          </cell>
          <cell r="L344">
            <v>686388.62</v>
          </cell>
          <cell r="M344">
            <v>0</v>
          </cell>
          <cell r="N344">
            <v>-5922.0099999999993</v>
          </cell>
          <cell r="O344">
            <v>0</v>
          </cell>
          <cell r="P344">
            <v>680466.61</v>
          </cell>
          <cell r="Q344">
            <v>0</v>
          </cell>
          <cell r="R344">
            <v>386516</v>
          </cell>
          <cell r="S344">
            <v>0</v>
          </cell>
          <cell r="T344">
            <v>4.5368111393682522</v>
          </cell>
          <cell r="U344">
            <v>0</v>
          </cell>
          <cell r="V344">
            <v>31271</v>
          </cell>
          <cell r="W344">
            <v>0</v>
          </cell>
          <cell r="X344">
            <v>-5786.5499999999993</v>
          </cell>
          <cell r="Y344">
            <v>0</v>
          </cell>
          <cell r="Z344">
            <v>-20</v>
          </cell>
          <cell r="AA344">
            <v>0</v>
          </cell>
          <cell r="AB344">
            <v>-1157.31</v>
          </cell>
          <cell r="AC344">
            <v>0</v>
          </cell>
          <cell r="AD344">
            <v>410843.14</v>
          </cell>
          <cell r="AE344">
            <v>0</v>
          </cell>
          <cell r="AF344">
            <v>4.5368111393682522</v>
          </cell>
          <cell r="AG344">
            <v>0</v>
          </cell>
          <cell r="AH344">
            <v>31006</v>
          </cell>
          <cell r="AI344">
            <v>0</v>
          </cell>
          <cell r="AJ344">
            <v>-5922.0099999999993</v>
          </cell>
          <cell r="AK344">
            <v>0</v>
          </cell>
          <cell r="AL344">
            <v>-20</v>
          </cell>
          <cell r="AM344">
            <v>0</v>
          </cell>
          <cell r="AN344">
            <v>-1184.4019999999998</v>
          </cell>
          <cell r="AO344">
            <v>0</v>
          </cell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G345">
            <v>0</v>
          </cell>
          <cell r="H345">
            <v>7952.48</v>
          </cell>
          <cell r="I345">
            <v>0</v>
          </cell>
          <cell r="J345">
            <v>-65.81</v>
          </cell>
          <cell r="K345">
            <v>0</v>
          </cell>
          <cell r="L345">
            <v>7886.6699999999992</v>
          </cell>
          <cell r="M345">
            <v>0</v>
          </cell>
          <cell r="N345">
            <v>-66.02</v>
          </cell>
          <cell r="O345">
            <v>0</v>
          </cell>
          <cell r="P345">
            <v>7820.6499999999987</v>
          </cell>
          <cell r="Q345">
            <v>0</v>
          </cell>
          <cell r="R345">
            <v>5558</v>
          </cell>
          <cell r="S345">
            <v>0</v>
          </cell>
          <cell r="T345">
            <v>3.5502650046621191</v>
          </cell>
          <cell r="U345">
            <v>0</v>
          </cell>
          <cell r="V345">
            <v>281</v>
          </cell>
          <cell r="W345">
            <v>0</v>
          </cell>
          <cell r="X345">
            <v>-65.81</v>
          </cell>
          <cell r="Y345">
            <v>0</v>
          </cell>
          <cell r="Z345">
            <v>-10</v>
          </cell>
          <cell r="AA345">
            <v>0</v>
          </cell>
          <cell r="AB345">
            <v>-6.5810000000000004</v>
          </cell>
          <cell r="AC345">
            <v>0</v>
          </cell>
          <cell r="AD345">
            <v>5766.6089999999995</v>
          </cell>
          <cell r="AE345">
            <v>0</v>
          </cell>
          <cell r="AF345">
            <v>3.5502650046621191</v>
          </cell>
          <cell r="AG345">
            <v>0</v>
          </cell>
          <cell r="AH345">
            <v>279</v>
          </cell>
          <cell r="AI345">
            <v>0</v>
          </cell>
          <cell r="AJ345">
            <v>-66.02</v>
          </cell>
          <cell r="AK345">
            <v>0</v>
          </cell>
          <cell r="AL345">
            <v>-10</v>
          </cell>
          <cell r="AM345">
            <v>0</v>
          </cell>
          <cell r="AN345">
            <v>-6.6019999999999994</v>
          </cell>
          <cell r="AO345">
            <v>0</v>
          </cell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G346">
            <v>0</v>
          </cell>
          <cell r="H346">
            <v>2720.37</v>
          </cell>
          <cell r="I346">
            <v>0</v>
          </cell>
          <cell r="J346">
            <v>-18.16</v>
          </cell>
          <cell r="K346">
            <v>0</v>
          </cell>
          <cell r="L346">
            <v>2702.21</v>
          </cell>
          <cell r="M346">
            <v>0</v>
          </cell>
          <cell r="N346">
            <v>-18.439999999999998</v>
          </cell>
          <cell r="O346">
            <v>0</v>
          </cell>
          <cell r="P346">
            <v>2683.77</v>
          </cell>
          <cell r="Q346">
            <v>0</v>
          </cell>
          <cell r="R346">
            <v>2341</v>
          </cell>
          <cell r="S346">
            <v>0</v>
          </cell>
          <cell r="T346">
            <v>2.2122358127674295</v>
          </cell>
          <cell r="U346">
            <v>0</v>
          </cell>
          <cell r="V346">
            <v>60</v>
          </cell>
          <cell r="W346">
            <v>0</v>
          </cell>
          <cell r="X346">
            <v>-18.16</v>
          </cell>
          <cell r="Y346">
            <v>0</v>
          </cell>
          <cell r="Z346">
            <v>-40</v>
          </cell>
          <cell r="AA346">
            <v>0</v>
          </cell>
          <cell r="AB346">
            <v>-7.2639999999999993</v>
          </cell>
          <cell r="AC346">
            <v>0</v>
          </cell>
          <cell r="AD346">
            <v>2375.576</v>
          </cell>
          <cell r="AE346">
            <v>0</v>
          </cell>
          <cell r="AF346">
            <v>2.2122358127674295</v>
          </cell>
          <cell r="AG346">
            <v>0</v>
          </cell>
          <cell r="AH346">
            <v>60</v>
          </cell>
          <cell r="AI346">
            <v>0</v>
          </cell>
          <cell r="AJ346">
            <v>-18.439999999999998</v>
          </cell>
          <cell r="AK346">
            <v>0</v>
          </cell>
          <cell r="AL346">
            <v>-40</v>
          </cell>
          <cell r="AM346">
            <v>0</v>
          </cell>
          <cell r="AN346">
            <v>-7.3759999999999994</v>
          </cell>
          <cell r="AO346">
            <v>0</v>
          </cell>
          <cell r="AP346">
            <v>2409.7599999999998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TOTAL SANTA CLARA</v>
          </cell>
          <cell r="G347">
            <v>0</v>
          </cell>
          <cell r="H347">
            <v>2486456.27</v>
          </cell>
          <cell r="I347">
            <v>0</v>
          </cell>
          <cell r="J347">
            <v>-10990.989999999998</v>
          </cell>
          <cell r="K347">
            <v>0</v>
          </cell>
          <cell r="L347">
            <v>2475465.2799999998</v>
          </cell>
          <cell r="M347">
            <v>0</v>
          </cell>
          <cell r="N347">
            <v>-11254.02</v>
          </cell>
          <cell r="O347">
            <v>0</v>
          </cell>
          <cell r="P347">
            <v>2464211.2599999998</v>
          </cell>
          <cell r="Q347">
            <v>0</v>
          </cell>
          <cell r="R347">
            <v>1489294</v>
          </cell>
          <cell r="S347">
            <v>0</v>
          </cell>
          <cell r="T347">
            <v>0</v>
          </cell>
          <cell r="U347">
            <v>0</v>
          </cell>
          <cell r="V347">
            <v>90919</v>
          </cell>
          <cell r="W347">
            <v>0</v>
          </cell>
          <cell r="X347">
            <v>-10990.989999999998</v>
          </cell>
          <cell r="Y347">
            <v>0</v>
          </cell>
          <cell r="Z347">
            <v>0</v>
          </cell>
          <cell r="AA347">
            <v>0</v>
          </cell>
          <cell r="AB347">
            <v>-3219.3429999999998</v>
          </cell>
          <cell r="AC347">
            <v>0</v>
          </cell>
          <cell r="AD347">
            <v>1566002.6669999997</v>
          </cell>
          <cell r="AE347">
            <v>0</v>
          </cell>
          <cell r="AF347">
            <v>0</v>
          </cell>
          <cell r="AG347">
            <v>0</v>
          </cell>
          <cell r="AH347">
            <v>90477</v>
          </cell>
          <cell r="AI347">
            <v>0</v>
          </cell>
          <cell r="AJ347">
            <v>-11254.02</v>
          </cell>
          <cell r="AK347">
            <v>0</v>
          </cell>
          <cell r="AL347">
            <v>0</v>
          </cell>
          <cell r="AM347">
            <v>0</v>
          </cell>
          <cell r="AN347">
            <v>-3297.3999999999996</v>
          </cell>
          <cell r="AO347">
            <v>0</v>
          </cell>
          <cell r="AP347">
            <v>1641928.247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STAIRS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G350">
            <v>0</v>
          </cell>
          <cell r="H350">
            <v>181021.2</v>
          </cell>
          <cell r="I350">
            <v>0</v>
          </cell>
          <cell r="J350">
            <v>-663.03000000000009</v>
          </cell>
          <cell r="K350">
            <v>0</v>
          </cell>
          <cell r="L350">
            <v>180358.17</v>
          </cell>
          <cell r="M350">
            <v>0</v>
          </cell>
          <cell r="N350">
            <v>-670.69999999999982</v>
          </cell>
          <cell r="O350">
            <v>0</v>
          </cell>
          <cell r="P350">
            <v>179687.47</v>
          </cell>
          <cell r="Q350">
            <v>0</v>
          </cell>
          <cell r="R350">
            <v>107359</v>
          </cell>
          <cell r="S350">
            <v>0</v>
          </cell>
          <cell r="T350">
            <v>2.3822959785597555</v>
          </cell>
          <cell r="U350">
            <v>0</v>
          </cell>
          <cell r="V350">
            <v>4305</v>
          </cell>
          <cell r="W350">
            <v>0</v>
          </cell>
          <cell r="X350">
            <v>-663.03000000000009</v>
          </cell>
          <cell r="Y350">
            <v>0</v>
          </cell>
          <cell r="Z350">
            <v>-40</v>
          </cell>
          <cell r="AA350">
            <v>0</v>
          </cell>
          <cell r="AB350">
            <v>-265.21200000000005</v>
          </cell>
          <cell r="AC350">
            <v>0</v>
          </cell>
          <cell r="AD350">
            <v>110735.758</v>
          </cell>
          <cell r="AE350">
            <v>0</v>
          </cell>
          <cell r="AF350">
            <v>2.3822959785597555</v>
          </cell>
          <cell r="AG350">
            <v>0</v>
          </cell>
          <cell r="AH350">
            <v>4289</v>
          </cell>
          <cell r="AI350">
            <v>0</v>
          </cell>
          <cell r="AJ350">
            <v>-670.69999999999982</v>
          </cell>
          <cell r="AK350">
            <v>0</v>
          </cell>
          <cell r="AL350">
            <v>-40</v>
          </cell>
          <cell r="AM350">
            <v>0</v>
          </cell>
          <cell r="AN350">
            <v>-268.27999999999992</v>
          </cell>
          <cell r="AO350">
            <v>0</v>
          </cell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G351">
            <v>0</v>
          </cell>
          <cell r="H351">
            <v>741496.91</v>
          </cell>
          <cell r="I351">
            <v>0</v>
          </cell>
          <cell r="J351">
            <v>-2020.9699999999998</v>
          </cell>
          <cell r="K351">
            <v>0</v>
          </cell>
          <cell r="L351">
            <v>739475.94000000006</v>
          </cell>
          <cell r="M351">
            <v>0</v>
          </cell>
          <cell r="N351">
            <v>-2052.3200000000002</v>
          </cell>
          <cell r="O351">
            <v>0</v>
          </cell>
          <cell r="P351">
            <v>737423.62000000011</v>
          </cell>
          <cell r="Q351">
            <v>0</v>
          </cell>
          <cell r="R351">
            <v>286792</v>
          </cell>
          <cell r="S351">
            <v>0</v>
          </cell>
          <cell r="T351">
            <v>2.1093229467580783</v>
          </cell>
          <cell r="U351">
            <v>0</v>
          </cell>
          <cell r="V351">
            <v>15619</v>
          </cell>
          <cell r="W351">
            <v>0</v>
          </cell>
          <cell r="X351">
            <v>-2020.9699999999998</v>
          </cell>
          <cell r="Y351">
            <v>0</v>
          </cell>
          <cell r="Z351">
            <v>-40</v>
          </cell>
          <cell r="AA351">
            <v>0</v>
          </cell>
          <cell r="AB351">
            <v>-808.38799999999992</v>
          </cell>
          <cell r="AC351">
            <v>0</v>
          </cell>
          <cell r="AD351">
            <v>299581.64200000005</v>
          </cell>
          <cell r="AE351">
            <v>0</v>
          </cell>
          <cell r="AF351">
            <v>2.1093229467580783</v>
          </cell>
          <cell r="AG351">
            <v>0</v>
          </cell>
          <cell r="AH351">
            <v>15576</v>
          </cell>
          <cell r="AI351">
            <v>0</v>
          </cell>
          <cell r="AJ351">
            <v>-2052.3200000000002</v>
          </cell>
          <cell r="AK351">
            <v>0</v>
          </cell>
          <cell r="AL351">
            <v>-40</v>
          </cell>
          <cell r="AM351">
            <v>0</v>
          </cell>
          <cell r="AN351">
            <v>-820.928</v>
          </cell>
          <cell r="AO351">
            <v>0</v>
          </cell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G352">
            <v>0</v>
          </cell>
          <cell r="H352">
            <v>518170.82</v>
          </cell>
          <cell r="I352">
            <v>0</v>
          </cell>
          <cell r="J352">
            <v>-1869.77</v>
          </cell>
          <cell r="K352">
            <v>0</v>
          </cell>
          <cell r="L352">
            <v>516301.05</v>
          </cell>
          <cell r="M352">
            <v>0</v>
          </cell>
          <cell r="N352">
            <v>-1934.5</v>
          </cell>
          <cell r="O352">
            <v>0</v>
          </cell>
          <cell r="P352">
            <v>514366.55</v>
          </cell>
          <cell r="Q352">
            <v>0</v>
          </cell>
          <cell r="R352">
            <v>289650</v>
          </cell>
          <cell r="S352">
            <v>0</v>
          </cell>
          <cell r="T352">
            <v>3.0713541951553065</v>
          </cell>
          <cell r="U352">
            <v>0</v>
          </cell>
          <cell r="V352">
            <v>15886</v>
          </cell>
          <cell r="W352">
            <v>0</v>
          </cell>
          <cell r="X352">
            <v>-1869.77</v>
          </cell>
          <cell r="Y352">
            <v>0</v>
          </cell>
          <cell r="Z352">
            <v>-40</v>
          </cell>
          <cell r="AA352">
            <v>0</v>
          </cell>
          <cell r="AB352">
            <v>-747.90800000000002</v>
          </cell>
          <cell r="AC352">
            <v>0</v>
          </cell>
          <cell r="AD352">
            <v>302918.32199999999</v>
          </cell>
          <cell r="AE352">
            <v>0</v>
          </cell>
          <cell r="AF352">
            <v>3.0713541951553065</v>
          </cell>
          <cell r="AG352">
            <v>0</v>
          </cell>
          <cell r="AH352">
            <v>15828</v>
          </cell>
          <cell r="AI352">
            <v>0</v>
          </cell>
          <cell r="AJ352">
            <v>-1934.5</v>
          </cell>
          <cell r="AK352">
            <v>0</v>
          </cell>
          <cell r="AL352">
            <v>-40</v>
          </cell>
          <cell r="AM352">
            <v>0</v>
          </cell>
          <cell r="AN352">
            <v>-773.8</v>
          </cell>
          <cell r="AO352">
            <v>0</v>
          </cell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G353">
            <v>0</v>
          </cell>
          <cell r="H353">
            <v>178031.46</v>
          </cell>
          <cell r="I353">
            <v>0</v>
          </cell>
          <cell r="J353">
            <v>-1714.6499999999996</v>
          </cell>
          <cell r="K353">
            <v>0</v>
          </cell>
          <cell r="L353">
            <v>176316.81</v>
          </cell>
          <cell r="M353">
            <v>0</v>
          </cell>
          <cell r="N353">
            <v>-1740.6399999999999</v>
          </cell>
          <cell r="O353">
            <v>0</v>
          </cell>
          <cell r="P353">
            <v>174576.16999999998</v>
          </cell>
          <cell r="Q353">
            <v>0</v>
          </cell>
          <cell r="R353">
            <v>95941</v>
          </cell>
          <cell r="S353">
            <v>0</v>
          </cell>
          <cell r="T353">
            <v>3.0653727802892528</v>
          </cell>
          <cell r="U353">
            <v>0</v>
          </cell>
          <cell r="V353">
            <v>5431</v>
          </cell>
          <cell r="W353">
            <v>0</v>
          </cell>
          <cell r="X353">
            <v>-1714.6499999999996</v>
          </cell>
          <cell r="Y353">
            <v>0</v>
          </cell>
          <cell r="Z353">
            <v>-20</v>
          </cell>
          <cell r="AA353">
            <v>0</v>
          </cell>
          <cell r="AB353">
            <v>-342.92999999999995</v>
          </cell>
          <cell r="AC353">
            <v>0</v>
          </cell>
          <cell r="AD353">
            <v>99314.420000000013</v>
          </cell>
          <cell r="AE353">
            <v>0</v>
          </cell>
          <cell r="AF353">
            <v>3.0653727802892528</v>
          </cell>
          <cell r="AG353">
            <v>0</v>
          </cell>
          <cell r="AH353">
            <v>5378</v>
          </cell>
          <cell r="AI353">
            <v>0</v>
          </cell>
          <cell r="AJ353">
            <v>-1740.6399999999999</v>
          </cell>
          <cell r="AK353">
            <v>0</v>
          </cell>
          <cell r="AL353">
            <v>-20</v>
          </cell>
          <cell r="AM353">
            <v>0</v>
          </cell>
          <cell r="AN353">
            <v>-348.12799999999993</v>
          </cell>
          <cell r="AO353">
            <v>0</v>
          </cell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G354">
            <v>0</v>
          </cell>
          <cell r="H354">
            <v>5509.26</v>
          </cell>
          <cell r="I354">
            <v>0</v>
          </cell>
          <cell r="J354">
            <v>-8.15</v>
          </cell>
          <cell r="K354">
            <v>0</v>
          </cell>
          <cell r="L354">
            <v>5501.1100000000006</v>
          </cell>
          <cell r="M354">
            <v>0</v>
          </cell>
          <cell r="N354">
            <v>-8.2799999999999994</v>
          </cell>
          <cell r="O354">
            <v>0</v>
          </cell>
          <cell r="P354">
            <v>5492.8300000000008</v>
          </cell>
          <cell r="Q354">
            <v>0</v>
          </cell>
          <cell r="R354">
            <v>150</v>
          </cell>
          <cell r="S354">
            <v>0</v>
          </cell>
          <cell r="T354">
            <v>6.78</v>
          </cell>
          <cell r="U354">
            <v>0</v>
          </cell>
          <cell r="V354">
            <v>373</v>
          </cell>
          <cell r="W354">
            <v>0</v>
          </cell>
          <cell r="X354">
            <v>-8.15</v>
          </cell>
          <cell r="Y354">
            <v>0</v>
          </cell>
          <cell r="Z354">
            <v>-40</v>
          </cell>
          <cell r="AA354">
            <v>0</v>
          </cell>
          <cell r="AB354">
            <v>-3.26</v>
          </cell>
          <cell r="AC354">
            <v>0</v>
          </cell>
          <cell r="AD354">
            <v>511.59000000000003</v>
          </cell>
          <cell r="AE354">
            <v>0</v>
          </cell>
          <cell r="AF354">
            <v>6.78</v>
          </cell>
          <cell r="AG354">
            <v>0</v>
          </cell>
          <cell r="AH354">
            <v>373</v>
          </cell>
          <cell r="AI354">
            <v>0</v>
          </cell>
          <cell r="AJ354">
            <v>-8.2799999999999994</v>
          </cell>
          <cell r="AK354">
            <v>0</v>
          </cell>
          <cell r="AL354">
            <v>-40</v>
          </cell>
          <cell r="AM354">
            <v>0</v>
          </cell>
          <cell r="AN354">
            <v>-3.3119999999999998</v>
          </cell>
          <cell r="AO354">
            <v>0</v>
          </cell>
          <cell r="AP354">
            <v>872.99800000000005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TOTAL STAIRS</v>
          </cell>
          <cell r="G355">
            <v>0</v>
          </cell>
          <cell r="H355">
            <v>1624229.6500000001</v>
          </cell>
          <cell r="I355">
            <v>0</v>
          </cell>
          <cell r="J355">
            <v>-6276.57</v>
          </cell>
          <cell r="K355">
            <v>0</v>
          </cell>
          <cell r="L355">
            <v>1617953.0800000003</v>
          </cell>
          <cell r="M355">
            <v>0</v>
          </cell>
          <cell r="N355">
            <v>-6406.44</v>
          </cell>
          <cell r="O355">
            <v>0</v>
          </cell>
          <cell r="P355">
            <v>1611546.6400000001</v>
          </cell>
          <cell r="Q355">
            <v>0</v>
          </cell>
          <cell r="R355">
            <v>779892</v>
          </cell>
          <cell r="S355">
            <v>0</v>
          </cell>
          <cell r="T355">
            <v>0</v>
          </cell>
          <cell r="U355">
            <v>0</v>
          </cell>
          <cell r="V355">
            <v>41614</v>
          </cell>
          <cell r="W355">
            <v>0</v>
          </cell>
          <cell r="X355">
            <v>-6276.57</v>
          </cell>
          <cell r="Y355">
            <v>0</v>
          </cell>
          <cell r="Z355">
            <v>0</v>
          </cell>
          <cell r="AA355">
            <v>0</v>
          </cell>
          <cell r="AB355">
            <v>-2167.6979999999999</v>
          </cell>
          <cell r="AC355">
            <v>0</v>
          </cell>
          <cell r="AD355">
            <v>813061.73200000008</v>
          </cell>
          <cell r="AE355">
            <v>0</v>
          </cell>
          <cell r="AF355">
            <v>0</v>
          </cell>
          <cell r="AG355">
            <v>0</v>
          </cell>
          <cell r="AH355">
            <v>41444</v>
          </cell>
          <cell r="AI355">
            <v>0</v>
          </cell>
          <cell r="AJ355">
            <v>-6406.44</v>
          </cell>
          <cell r="AK355">
            <v>0</v>
          </cell>
          <cell r="AL355">
            <v>0</v>
          </cell>
          <cell r="AM355">
            <v>0</v>
          </cell>
          <cell r="AN355">
            <v>-2214.4479999999994</v>
          </cell>
          <cell r="AO355">
            <v>0</v>
          </cell>
          <cell r="AP355">
            <v>845884.84400000004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SWIFT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G358">
            <v>0</v>
          </cell>
          <cell r="H358">
            <v>6277412.5899999999</v>
          </cell>
          <cell r="I358">
            <v>0</v>
          </cell>
          <cell r="J358">
            <v>0</v>
          </cell>
          <cell r="K358">
            <v>0</v>
          </cell>
          <cell r="L358">
            <v>6277412.5899999999</v>
          </cell>
          <cell r="M358">
            <v>0</v>
          </cell>
          <cell r="N358">
            <v>0</v>
          </cell>
          <cell r="O358">
            <v>0</v>
          </cell>
          <cell r="P358">
            <v>6277412.5899999999</v>
          </cell>
          <cell r="Q358">
            <v>0</v>
          </cell>
          <cell r="R358">
            <v>3814009</v>
          </cell>
          <cell r="S358">
            <v>0</v>
          </cell>
          <cell r="T358">
            <v>1.0719837933237786</v>
          </cell>
          <cell r="U358">
            <v>0</v>
          </cell>
          <cell r="V358">
            <v>67293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3881302</v>
          </cell>
          <cell r="AE358">
            <v>0</v>
          </cell>
          <cell r="AF358">
            <v>1.0719837933237786</v>
          </cell>
          <cell r="AG358">
            <v>0</v>
          </cell>
          <cell r="AH358">
            <v>67293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G359">
            <v>0</v>
          </cell>
          <cell r="H359">
            <v>97228.11</v>
          </cell>
          <cell r="I359">
            <v>0</v>
          </cell>
          <cell r="J359">
            <v>0</v>
          </cell>
          <cell r="K359">
            <v>0</v>
          </cell>
          <cell r="L359">
            <v>97228.11</v>
          </cell>
          <cell r="M359">
            <v>0</v>
          </cell>
          <cell r="N359">
            <v>0</v>
          </cell>
          <cell r="O359">
            <v>0</v>
          </cell>
          <cell r="P359">
            <v>97228.11</v>
          </cell>
          <cell r="Q359">
            <v>0</v>
          </cell>
          <cell r="R359">
            <v>58300</v>
          </cell>
          <cell r="S359">
            <v>0</v>
          </cell>
          <cell r="T359">
            <v>1.0958263051795778</v>
          </cell>
          <cell r="U359">
            <v>0</v>
          </cell>
          <cell r="V359">
            <v>1065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59365</v>
          </cell>
          <cell r="AE359">
            <v>0</v>
          </cell>
          <cell r="AF359">
            <v>1.0958263051795778</v>
          </cell>
          <cell r="AG359">
            <v>0</v>
          </cell>
          <cell r="AH359">
            <v>1065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G360">
            <v>0</v>
          </cell>
          <cell r="H360">
            <v>31933471.09</v>
          </cell>
          <cell r="I360">
            <v>0</v>
          </cell>
          <cell r="J360">
            <v>-55503.16</v>
          </cell>
          <cell r="K360">
            <v>0</v>
          </cell>
          <cell r="L360">
            <v>31877967.93</v>
          </cell>
          <cell r="M360">
            <v>0</v>
          </cell>
          <cell r="N360">
            <v>-56360.459999999992</v>
          </cell>
          <cell r="O360">
            <v>0</v>
          </cell>
          <cell r="P360">
            <v>31821607.469999999</v>
          </cell>
          <cell r="Q360">
            <v>0</v>
          </cell>
          <cell r="R360">
            <v>3459580</v>
          </cell>
          <cell r="S360">
            <v>0</v>
          </cell>
          <cell r="T360">
            <v>1.4742686326654102</v>
          </cell>
          <cell r="U360">
            <v>0</v>
          </cell>
          <cell r="V360">
            <v>470376</v>
          </cell>
          <cell r="W360">
            <v>0</v>
          </cell>
          <cell r="X360">
            <v>-55503.16</v>
          </cell>
          <cell r="Y360">
            <v>0</v>
          </cell>
          <cell r="Z360">
            <v>-40</v>
          </cell>
          <cell r="AA360">
            <v>0</v>
          </cell>
          <cell r="AB360">
            <v>-22201.264000000003</v>
          </cell>
          <cell r="AC360">
            <v>0</v>
          </cell>
          <cell r="AD360">
            <v>3852251.5759999999</v>
          </cell>
          <cell r="AE360">
            <v>0</v>
          </cell>
          <cell r="AF360">
            <v>1.4742686326654102</v>
          </cell>
          <cell r="AG360">
            <v>0</v>
          </cell>
          <cell r="AH360">
            <v>469551</v>
          </cell>
          <cell r="AI360">
            <v>0</v>
          </cell>
          <cell r="AJ360">
            <v>-56360.459999999992</v>
          </cell>
          <cell r="AK360">
            <v>0</v>
          </cell>
          <cell r="AL360">
            <v>-40</v>
          </cell>
          <cell r="AM360">
            <v>0</v>
          </cell>
          <cell r="AN360">
            <v>-22544.183999999994</v>
          </cell>
          <cell r="AO360">
            <v>0</v>
          </cell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G361">
            <v>0</v>
          </cell>
          <cell r="H361">
            <v>42715636.799999997</v>
          </cell>
          <cell r="I361">
            <v>0</v>
          </cell>
          <cell r="J361">
            <v>-121444.45000000001</v>
          </cell>
          <cell r="K361">
            <v>0</v>
          </cell>
          <cell r="L361">
            <v>42594192.349999994</v>
          </cell>
          <cell r="M361">
            <v>0</v>
          </cell>
          <cell r="N361">
            <v>-123975.87000000001</v>
          </cell>
          <cell r="O361">
            <v>0</v>
          </cell>
          <cell r="P361">
            <v>42470216.479999997</v>
          </cell>
          <cell r="Q361">
            <v>0</v>
          </cell>
          <cell r="R361">
            <v>23624104</v>
          </cell>
          <cell r="S361">
            <v>0</v>
          </cell>
          <cell r="T361">
            <v>1.1749269405278118</v>
          </cell>
          <cell r="U361">
            <v>0</v>
          </cell>
          <cell r="V361">
            <v>501164</v>
          </cell>
          <cell r="W361">
            <v>0</v>
          </cell>
          <cell r="X361">
            <v>-121444.45000000001</v>
          </cell>
          <cell r="Y361">
            <v>0</v>
          </cell>
          <cell r="Z361">
            <v>-40</v>
          </cell>
          <cell r="AA361">
            <v>0</v>
          </cell>
          <cell r="AB361">
            <v>-48577.78</v>
          </cell>
          <cell r="AC361">
            <v>0</v>
          </cell>
          <cell r="AD361">
            <v>23955245.77</v>
          </cell>
          <cell r="AE361">
            <v>0</v>
          </cell>
          <cell r="AF361">
            <v>1.1749269405278118</v>
          </cell>
          <cell r="AG361">
            <v>0</v>
          </cell>
          <cell r="AH361">
            <v>499722</v>
          </cell>
          <cell r="AI361">
            <v>0</v>
          </cell>
          <cell r="AJ361">
            <v>-123975.87000000001</v>
          </cell>
          <cell r="AK361">
            <v>0</v>
          </cell>
          <cell r="AL361">
            <v>-40</v>
          </cell>
          <cell r="AM361">
            <v>0</v>
          </cell>
          <cell r="AN361">
            <v>-49590.348000000005</v>
          </cell>
          <cell r="AO361">
            <v>0</v>
          </cell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G362">
            <v>0</v>
          </cell>
          <cell r="H362">
            <v>11938274.49</v>
          </cell>
          <cell r="I362">
            <v>0</v>
          </cell>
          <cell r="J362">
            <v>-83704.10000000002</v>
          </cell>
          <cell r="K362">
            <v>0</v>
          </cell>
          <cell r="L362">
            <v>11854570.390000001</v>
          </cell>
          <cell r="M362">
            <v>0</v>
          </cell>
          <cell r="N362">
            <v>-85433.10000000002</v>
          </cell>
          <cell r="O362">
            <v>0</v>
          </cell>
          <cell r="P362">
            <v>11769137.290000001</v>
          </cell>
          <cell r="Q362">
            <v>0</v>
          </cell>
          <cell r="R362">
            <v>6301538</v>
          </cell>
          <cell r="S362">
            <v>0</v>
          </cell>
          <cell r="T362">
            <v>1.48038204500972</v>
          </cell>
          <cell r="U362">
            <v>0</v>
          </cell>
          <cell r="V362">
            <v>176113</v>
          </cell>
          <cell r="W362">
            <v>0</v>
          </cell>
          <cell r="X362">
            <v>-83704.10000000002</v>
          </cell>
          <cell r="Y362">
            <v>0</v>
          </cell>
          <cell r="Z362">
            <v>-40</v>
          </cell>
          <cell r="AA362">
            <v>0</v>
          </cell>
          <cell r="AB362">
            <v>-33481.640000000007</v>
          </cell>
          <cell r="AC362">
            <v>0</v>
          </cell>
          <cell r="AD362">
            <v>6360465.2600000007</v>
          </cell>
          <cell r="AE362">
            <v>0</v>
          </cell>
          <cell r="AF362">
            <v>1.48038204500972</v>
          </cell>
          <cell r="AG362">
            <v>0</v>
          </cell>
          <cell r="AH362">
            <v>174861</v>
          </cell>
          <cell r="AI362">
            <v>0</v>
          </cell>
          <cell r="AJ362">
            <v>-85433.10000000002</v>
          </cell>
          <cell r="AK362">
            <v>0</v>
          </cell>
          <cell r="AL362">
            <v>-40</v>
          </cell>
          <cell r="AM362">
            <v>0</v>
          </cell>
          <cell r="AN362">
            <v>-34173.240000000013</v>
          </cell>
          <cell r="AO362">
            <v>0</v>
          </cell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G363">
            <v>0</v>
          </cell>
          <cell r="H363">
            <v>4434336.04</v>
          </cell>
          <cell r="I363">
            <v>0</v>
          </cell>
          <cell r="J363">
            <v>-32082.47</v>
          </cell>
          <cell r="K363">
            <v>0</v>
          </cell>
          <cell r="L363">
            <v>4402253.57</v>
          </cell>
          <cell r="M363">
            <v>0</v>
          </cell>
          <cell r="N363">
            <v>-33419.829999999994</v>
          </cell>
          <cell r="O363">
            <v>0</v>
          </cell>
          <cell r="P363">
            <v>4368833.74</v>
          </cell>
          <cell r="Q363">
            <v>0</v>
          </cell>
          <cell r="R363">
            <v>1066585</v>
          </cell>
          <cell r="S363">
            <v>0</v>
          </cell>
          <cell r="T363">
            <v>2.2706072578975851</v>
          </cell>
          <cell r="U363">
            <v>0</v>
          </cell>
          <cell r="V363">
            <v>100322</v>
          </cell>
          <cell r="W363">
            <v>0</v>
          </cell>
          <cell r="X363">
            <v>-32082.47</v>
          </cell>
          <cell r="Y363">
            <v>0</v>
          </cell>
          <cell r="Z363">
            <v>-20</v>
          </cell>
          <cell r="AA363">
            <v>0</v>
          </cell>
          <cell r="AB363">
            <v>-6416.4940000000006</v>
          </cell>
          <cell r="AC363">
            <v>0</v>
          </cell>
          <cell r="AD363">
            <v>1128408.0360000001</v>
          </cell>
          <cell r="AE363">
            <v>0</v>
          </cell>
          <cell r="AF363">
            <v>2.2706072578975851</v>
          </cell>
          <cell r="AG363">
            <v>0</v>
          </cell>
          <cell r="AH363">
            <v>99578</v>
          </cell>
          <cell r="AI363">
            <v>0</v>
          </cell>
          <cell r="AJ363">
            <v>-33419.829999999994</v>
          </cell>
          <cell r="AK363">
            <v>0</v>
          </cell>
          <cell r="AL363">
            <v>-20</v>
          </cell>
          <cell r="AM363">
            <v>0</v>
          </cell>
          <cell r="AN363">
            <v>-6683.9659999999985</v>
          </cell>
          <cell r="AO363">
            <v>0</v>
          </cell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G364">
            <v>0</v>
          </cell>
          <cell r="H364">
            <v>417281.14</v>
          </cell>
          <cell r="I364">
            <v>0</v>
          </cell>
          <cell r="J364">
            <v>-4030.86</v>
          </cell>
          <cell r="K364">
            <v>0</v>
          </cell>
          <cell r="L364">
            <v>413250.28</v>
          </cell>
          <cell r="M364">
            <v>0</v>
          </cell>
          <cell r="N364">
            <v>-4060.16</v>
          </cell>
          <cell r="O364">
            <v>0</v>
          </cell>
          <cell r="P364">
            <v>409190.12000000005</v>
          </cell>
          <cell r="Q364">
            <v>0</v>
          </cell>
          <cell r="R364">
            <v>226727</v>
          </cell>
          <cell r="S364">
            <v>0</v>
          </cell>
          <cell r="T364">
            <v>1.3024731063465662</v>
          </cell>
          <cell r="U364">
            <v>0</v>
          </cell>
          <cell r="V364">
            <v>5409</v>
          </cell>
          <cell r="W364">
            <v>0</v>
          </cell>
          <cell r="X364">
            <v>-4030.86</v>
          </cell>
          <cell r="Y364">
            <v>0</v>
          </cell>
          <cell r="Z364">
            <v>-10</v>
          </cell>
          <cell r="AA364">
            <v>0</v>
          </cell>
          <cell r="AB364">
            <v>-403.08600000000001</v>
          </cell>
          <cell r="AC364">
            <v>0</v>
          </cell>
          <cell r="AD364">
            <v>227702.054</v>
          </cell>
          <cell r="AE364">
            <v>0</v>
          </cell>
          <cell r="AF364">
            <v>1.3024731063465662</v>
          </cell>
          <cell r="AG364">
            <v>0</v>
          </cell>
          <cell r="AH364">
            <v>5356</v>
          </cell>
          <cell r="AI364">
            <v>0</v>
          </cell>
          <cell r="AJ364">
            <v>-4060.16</v>
          </cell>
          <cell r="AK364">
            <v>0</v>
          </cell>
          <cell r="AL364">
            <v>-10</v>
          </cell>
          <cell r="AM364">
            <v>0</v>
          </cell>
          <cell r="AN364">
            <v>-406.01599999999996</v>
          </cell>
          <cell r="AO364">
            <v>0</v>
          </cell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G365">
            <v>0</v>
          </cell>
          <cell r="H365">
            <v>1012079.37</v>
          </cell>
          <cell r="I365">
            <v>0</v>
          </cell>
          <cell r="J365">
            <v>-1855.46</v>
          </cell>
          <cell r="K365">
            <v>0</v>
          </cell>
          <cell r="L365">
            <v>1010223.91</v>
          </cell>
          <cell r="M365">
            <v>0</v>
          </cell>
          <cell r="N365">
            <v>-1885.0000000000002</v>
          </cell>
          <cell r="O365">
            <v>0</v>
          </cell>
          <cell r="P365">
            <v>1008338.91</v>
          </cell>
          <cell r="Q365">
            <v>0</v>
          </cell>
          <cell r="R365">
            <v>189209</v>
          </cell>
          <cell r="S365">
            <v>0</v>
          </cell>
          <cell r="T365">
            <v>1.7602557518090929</v>
          </cell>
          <cell r="U365">
            <v>0</v>
          </cell>
          <cell r="V365">
            <v>17799</v>
          </cell>
          <cell r="W365">
            <v>0</v>
          </cell>
          <cell r="X365">
            <v>-1855.46</v>
          </cell>
          <cell r="Y365">
            <v>0</v>
          </cell>
          <cell r="Z365">
            <v>-40</v>
          </cell>
          <cell r="AA365">
            <v>0</v>
          </cell>
          <cell r="AB365">
            <v>-742.18399999999997</v>
          </cell>
          <cell r="AC365">
            <v>0</v>
          </cell>
          <cell r="AD365">
            <v>204410.356</v>
          </cell>
          <cell r="AE365">
            <v>0</v>
          </cell>
          <cell r="AF365">
            <v>1.7602557518090929</v>
          </cell>
          <cell r="AG365">
            <v>0</v>
          </cell>
          <cell r="AH365">
            <v>17766</v>
          </cell>
          <cell r="AI365">
            <v>0</v>
          </cell>
          <cell r="AJ365">
            <v>-1885.0000000000002</v>
          </cell>
          <cell r="AK365">
            <v>0</v>
          </cell>
          <cell r="AL365">
            <v>-40</v>
          </cell>
          <cell r="AM365">
            <v>0</v>
          </cell>
          <cell r="AN365">
            <v>-754.00000000000011</v>
          </cell>
          <cell r="AO365">
            <v>0</v>
          </cell>
          <cell r="AP365">
            <v>219537.356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 t="str">
            <v>TOTAL SWIFT</v>
          </cell>
          <cell r="G366">
            <v>0</v>
          </cell>
          <cell r="H366">
            <v>98825719.63000001</v>
          </cell>
          <cell r="I366">
            <v>0</v>
          </cell>
          <cell r="J366">
            <v>-298620.50000000006</v>
          </cell>
          <cell r="K366">
            <v>0</v>
          </cell>
          <cell r="L366">
            <v>98527099.129999995</v>
          </cell>
          <cell r="M366">
            <v>0</v>
          </cell>
          <cell r="N366">
            <v>-305134.42000000004</v>
          </cell>
          <cell r="O366">
            <v>0</v>
          </cell>
          <cell r="P366">
            <v>98221964.710000008</v>
          </cell>
          <cell r="Q366">
            <v>0</v>
          </cell>
          <cell r="R366">
            <v>38740052</v>
          </cell>
          <cell r="S366">
            <v>0</v>
          </cell>
          <cell r="T366">
            <v>0</v>
          </cell>
          <cell r="U366">
            <v>0</v>
          </cell>
          <cell r="V366">
            <v>1339541</v>
          </cell>
          <cell r="W366">
            <v>0</v>
          </cell>
          <cell r="X366">
            <v>-298620.50000000006</v>
          </cell>
          <cell r="Y366">
            <v>0</v>
          </cell>
          <cell r="Z366">
            <v>0</v>
          </cell>
          <cell r="AA366">
            <v>0</v>
          </cell>
          <cell r="AB366">
            <v>-111822.448</v>
          </cell>
          <cell r="AC366">
            <v>0</v>
          </cell>
          <cell r="AD366">
            <v>39669150.051999994</v>
          </cell>
          <cell r="AE366">
            <v>0</v>
          </cell>
          <cell r="AF366">
            <v>0</v>
          </cell>
          <cell r="AG366">
            <v>0</v>
          </cell>
          <cell r="AH366">
            <v>1335192</v>
          </cell>
          <cell r="AI366">
            <v>0</v>
          </cell>
          <cell r="AJ366">
            <v>-305134.42000000004</v>
          </cell>
          <cell r="AK366">
            <v>0</v>
          </cell>
          <cell r="AL366">
            <v>0</v>
          </cell>
          <cell r="AM366">
            <v>0</v>
          </cell>
          <cell r="AN366">
            <v>-114151.75400000003</v>
          </cell>
          <cell r="AO366">
            <v>0</v>
          </cell>
          <cell r="AP366">
            <v>40585055.877999999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 t="str">
            <v>VIVA NAUGHTON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G369">
            <v>0</v>
          </cell>
          <cell r="H369">
            <v>403224.93</v>
          </cell>
          <cell r="I369">
            <v>0</v>
          </cell>
          <cell r="J369">
            <v>-894.41</v>
          </cell>
          <cell r="K369">
            <v>0</v>
          </cell>
          <cell r="L369">
            <v>402330.52</v>
          </cell>
          <cell r="M369">
            <v>0</v>
          </cell>
          <cell r="N369">
            <v>-908.28999999999985</v>
          </cell>
          <cell r="O369">
            <v>0</v>
          </cell>
          <cell r="P369">
            <v>401422.23000000004</v>
          </cell>
          <cell r="Q369">
            <v>0</v>
          </cell>
          <cell r="R369">
            <v>175574</v>
          </cell>
          <cell r="S369">
            <v>0</v>
          </cell>
          <cell r="T369">
            <v>1.9792761992696983</v>
          </cell>
          <cell r="U369">
            <v>0</v>
          </cell>
          <cell r="V369">
            <v>7972</v>
          </cell>
          <cell r="W369">
            <v>0</v>
          </cell>
          <cell r="X369">
            <v>-894.41</v>
          </cell>
          <cell r="Y369">
            <v>0</v>
          </cell>
          <cell r="Z369">
            <v>-40</v>
          </cell>
          <cell r="AA369">
            <v>0</v>
          </cell>
          <cell r="AB369">
            <v>-357.76400000000001</v>
          </cell>
          <cell r="AC369">
            <v>0</v>
          </cell>
          <cell r="AD369">
            <v>182293.826</v>
          </cell>
          <cell r="AE369">
            <v>0</v>
          </cell>
          <cell r="AF369">
            <v>1.9792761992696983</v>
          </cell>
          <cell r="AG369">
            <v>0</v>
          </cell>
          <cell r="AH369">
            <v>7954</v>
          </cell>
          <cell r="AI369">
            <v>0</v>
          </cell>
          <cell r="AJ369">
            <v>-908.28999999999985</v>
          </cell>
          <cell r="AK369">
            <v>0</v>
          </cell>
          <cell r="AL369">
            <v>-40</v>
          </cell>
          <cell r="AM369">
            <v>0</v>
          </cell>
          <cell r="AN369">
            <v>-363.31599999999992</v>
          </cell>
          <cell r="AO369">
            <v>0</v>
          </cell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G370">
            <v>0</v>
          </cell>
          <cell r="H370">
            <v>103506.99</v>
          </cell>
          <cell r="I370">
            <v>0</v>
          </cell>
          <cell r="J370">
            <v>-160.92999999999998</v>
          </cell>
          <cell r="K370">
            <v>0</v>
          </cell>
          <cell r="L370">
            <v>103346.06000000001</v>
          </cell>
          <cell r="M370">
            <v>0</v>
          </cell>
          <cell r="N370">
            <v>-165.18</v>
          </cell>
          <cell r="O370">
            <v>0</v>
          </cell>
          <cell r="P370">
            <v>103180.88000000002</v>
          </cell>
          <cell r="Q370">
            <v>0</v>
          </cell>
          <cell r="R370">
            <v>46360</v>
          </cell>
          <cell r="S370">
            <v>0</v>
          </cell>
          <cell r="T370">
            <v>2.012965151576795</v>
          </cell>
          <cell r="U370">
            <v>0</v>
          </cell>
          <cell r="V370">
            <v>2082</v>
          </cell>
          <cell r="W370">
            <v>0</v>
          </cell>
          <cell r="X370">
            <v>-160.92999999999998</v>
          </cell>
          <cell r="Y370">
            <v>0</v>
          </cell>
          <cell r="Z370">
            <v>-40</v>
          </cell>
          <cell r="AA370">
            <v>0</v>
          </cell>
          <cell r="AB370">
            <v>-64.371999999999986</v>
          </cell>
          <cell r="AC370">
            <v>0</v>
          </cell>
          <cell r="AD370">
            <v>48216.697999999997</v>
          </cell>
          <cell r="AE370">
            <v>0</v>
          </cell>
          <cell r="AF370">
            <v>2.012965151576795</v>
          </cell>
          <cell r="AG370">
            <v>0</v>
          </cell>
          <cell r="AH370">
            <v>2079</v>
          </cell>
          <cell r="AI370">
            <v>0</v>
          </cell>
          <cell r="AJ370">
            <v>-165.18</v>
          </cell>
          <cell r="AK370">
            <v>0</v>
          </cell>
          <cell r="AL370">
            <v>-40</v>
          </cell>
          <cell r="AM370">
            <v>0</v>
          </cell>
          <cell r="AN370">
            <v>-66.072000000000003</v>
          </cell>
          <cell r="AO370">
            <v>0</v>
          </cell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G371">
            <v>0</v>
          </cell>
          <cell r="H371">
            <v>497437.95</v>
          </cell>
          <cell r="I371">
            <v>0</v>
          </cell>
          <cell r="J371">
            <v>-1677.45</v>
          </cell>
          <cell r="K371">
            <v>0</v>
          </cell>
          <cell r="L371">
            <v>495760.5</v>
          </cell>
          <cell r="M371">
            <v>0</v>
          </cell>
          <cell r="N371">
            <v>-1760.31</v>
          </cell>
          <cell r="O371">
            <v>0</v>
          </cell>
          <cell r="P371">
            <v>494000.19</v>
          </cell>
          <cell r="Q371">
            <v>0</v>
          </cell>
          <cell r="R371">
            <v>232298</v>
          </cell>
          <cell r="S371">
            <v>0</v>
          </cell>
          <cell r="T371">
            <v>2.0953759186805692</v>
          </cell>
          <cell r="U371">
            <v>0</v>
          </cell>
          <cell r="V371">
            <v>10406</v>
          </cell>
          <cell r="W371">
            <v>0</v>
          </cell>
          <cell r="X371">
            <v>-1677.45</v>
          </cell>
          <cell r="Y371">
            <v>0</v>
          </cell>
          <cell r="Z371">
            <v>-40</v>
          </cell>
          <cell r="AA371">
            <v>0</v>
          </cell>
          <cell r="AB371">
            <v>-670.98</v>
          </cell>
          <cell r="AC371">
            <v>0</v>
          </cell>
          <cell r="AD371">
            <v>240355.56999999998</v>
          </cell>
          <cell r="AE371">
            <v>0</v>
          </cell>
          <cell r="AF371">
            <v>2.0953759186805692</v>
          </cell>
          <cell r="AG371">
            <v>0</v>
          </cell>
          <cell r="AH371">
            <v>10370</v>
          </cell>
          <cell r="AI371">
            <v>0</v>
          </cell>
          <cell r="AJ371">
            <v>-1760.31</v>
          </cell>
          <cell r="AK371">
            <v>0</v>
          </cell>
          <cell r="AL371">
            <v>-40</v>
          </cell>
          <cell r="AM371">
            <v>0</v>
          </cell>
          <cell r="AN371">
            <v>-704.12399999999991</v>
          </cell>
          <cell r="AO371">
            <v>0</v>
          </cell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G372">
            <v>0</v>
          </cell>
          <cell r="H372">
            <v>169721.82</v>
          </cell>
          <cell r="I372">
            <v>0</v>
          </cell>
          <cell r="J372">
            <v>-1681.18</v>
          </cell>
          <cell r="K372">
            <v>0</v>
          </cell>
          <cell r="L372">
            <v>168040.64</v>
          </cell>
          <cell r="M372">
            <v>0</v>
          </cell>
          <cell r="N372">
            <v>-1699.86</v>
          </cell>
          <cell r="O372">
            <v>0</v>
          </cell>
          <cell r="P372">
            <v>166340.78000000003</v>
          </cell>
          <cell r="Q372">
            <v>0</v>
          </cell>
          <cell r="R372">
            <v>71684</v>
          </cell>
          <cell r="S372">
            <v>0</v>
          </cell>
          <cell r="T372">
            <v>2.1959334212712647</v>
          </cell>
          <cell r="U372">
            <v>0</v>
          </cell>
          <cell r="V372">
            <v>3709</v>
          </cell>
          <cell r="W372">
            <v>0</v>
          </cell>
          <cell r="X372">
            <v>-1681.18</v>
          </cell>
          <cell r="Y372">
            <v>0</v>
          </cell>
          <cell r="Z372">
            <v>-20</v>
          </cell>
          <cell r="AA372">
            <v>0</v>
          </cell>
          <cell r="AB372">
            <v>-336.23599999999999</v>
          </cell>
          <cell r="AC372">
            <v>0</v>
          </cell>
          <cell r="AD372">
            <v>73375.584000000003</v>
          </cell>
          <cell r="AE372">
            <v>0</v>
          </cell>
          <cell r="AF372">
            <v>2.1959334212712647</v>
          </cell>
          <cell r="AG372">
            <v>0</v>
          </cell>
          <cell r="AH372">
            <v>3671</v>
          </cell>
          <cell r="AI372">
            <v>0</v>
          </cell>
          <cell r="AJ372">
            <v>-1699.86</v>
          </cell>
          <cell r="AK372">
            <v>0</v>
          </cell>
          <cell r="AL372">
            <v>-20</v>
          </cell>
          <cell r="AM372">
            <v>0</v>
          </cell>
          <cell r="AN372">
            <v>-339.97199999999998</v>
          </cell>
          <cell r="AO372">
            <v>0</v>
          </cell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G373">
            <v>0</v>
          </cell>
          <cell r="H373">
            <v>20594.259999999998</v>
          </cell>
          <cell r="I373">
            <v>0</v>
          </cell>
          <cell r="J373">
            <v>-140.24</v>
          </cell>
          <cell r="K373">
            <v>0</v>
          </cell>
          <cell r="L373">
            <v>20454.019999999997</v>
          </cell>
          <cell r="M373">
            <v>0</v>
          </cell>
          <cell r="N373">
            <v>-140.97999999999999</v>
          </cell>
          <cell r="O373">
            <v>0</v>
          </cell>
          <cell r="P373">
            <v>20313.039999999997</v>
          </cell>
          <cell r="Q373">
            <v>0</v>
          </cell>
          <cell r="R373">
            <v>8858</v>
          </cell>
          <cell r="S373">
            <v>0</v>
          </cell>
          <cell r="T373">
            <v>2.0547580320158709</v>
          </cell>
          <cell r="U373">
            <v>0</v>
          </cell>
          <cell r="V373">
            <v>422</v>
          </cell>
          <cell r="W373">
            <v>0</v>
          </cell>
          <cell r="X373">
            <v>-140.24</v>
          </cell>
          <cell r="Y373">
            <v>0</v>
          </cell>
          <cell r="Z373">
            <v>-10</v>
          </cell>
          <cell r="AA373">
            <v>0</v>
          </cell>
          <cell r="AB373">
            <v>-14.024000000000001</v>
          </cell>
          <cell r="AC373">
            <v>0</v>
          </cell>
          <cell r="AD373">
            <v>9125.7360000000008</v>
          </cell>
          <cell r="AE373">
            <v>0</v>
          </cell>
          <cell r="AF373">
            <v>2.0547580320158709</v>
          </cell>
          <cell r="AG373">
            <v>0</v>
          </cell>
          <cell r="AH373">
            <v>419</v>
          </cell>
          <cell r="AI373">
            <v>0</v>
          </cell>
          <cell r="AJ373">
            <v>-140.97999999999999</v>
          </cell>
          <cell r="AK373">
            <v>0</v>
          </cell>
          <cell r="AL373">
            <v>-10</v>
          </cell>
          <cell r="AM373">
            <v>0</v>
          </cell>
          <cell r="AN373">
            <v>-14.097999999999999</v>
          </cell>
          <cell r="AO373">
            <v>0</v>
          </cell>
          <cell r="AP373">
            <v>9389.6580000000013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TOTAL VIVA NAUGHTON</v>
          </cell>
          <cell r="G374">
            <v>0</v>
          </cell>
          <cell r="H374">
            <v>1194485.95</v>
          </cell>
          <cell r="I374">
            <v>0</v>
          </cell>
          <cell r="J374">
            <v>-4554.21</v>
          </cell>
          <cell r="K374">
            <v>0</v>
          </cell>
          <cell r="L374">
            <v>1189931.7400000002</v>
          </cell>
          <cell r="M374">
            <v>0</v>
          </cell>
          <cell r="N374">
            <v>-4674.619999999999</v>
          </cell>
          <cell r="O374">
            <v>0</v>
          </cell>
          <cell r="P374">
            <v>1185257.1200000001</v>
          </cell>
          <cell r="Q374">
            <v>0</v>
          </cell>
          <cell r="R374">
            <v>534774</v>
          </cell>
          <cell r="S374">
            <v>0</v>
          </cell>
          <cell r="T374">
            <v>0</v>
          </cell>
          <cell r="U374">
            <v>0</v>
          </cell>
          <cell r="V374">
            <v>24591</v>
          </cell>
          <cell r="W374">
            <v>0</v>
          </cell>
          <cell r="X374">
            <v>-4554.21</v>
          </cell>
          <cell r="Y374">
            <v>0</v>
          </cell>
          <cell r="Z374">
            <v>0</v>
          </cell>
          <cell r="AA374">
            <v>0</v>
          </cell>
          <cell r="AB374">
            <v>-1443.3759999999997</v>
          </cell>
          <cell r="AC374">
            <v>0</v>
          </cell>
          <cell r="AD374">
            <v>553367.41399999999</v>
          </cell>
          <cell r="AE374">
            <v>0</v>
          </cell>
          <cell r="AF374">
            <v>0</v>
          </cell>
          <cell r="AG374">
            <v>0</v>
          </cell>
          <cell r="AH374">
            <v>24493</v>
          </cell>
          <cell r="AI374">
            <v>0</v>
          </cell>
          <cell r="AJ374">
            <v>-4674.619999999999</v>
          </cell>
          <cell r="AK374">
            <v>0</v>
          </cell>
          <cell r="AL374">
            <v>0</v>
          </cell>
          <cell r="AM374">
            <v>0</v>
          </cell>
          <cell r="AN374">
            <v>-1487.5819999999997</v>
          </cell>
          <cell r="AO374">
            <v>0</v>
          </cell>
          <cell r="AP374">
            <v>571698.21200000006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 t="str">
            <v>WALLOWA FALLS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G377">
            <v>0</v>
          </cell>
          <cell r="H377">
            <v>112225.05</v>
          </cell>
          <cell r="I377">
            <v>0</v>
          </cell>
          <cell r="J377">
            <v>-269.01</v>
          </cell>
          <cell r="K377">
            <v>0</v>
          </cell>
          <cell r="L377">
            <v>111956.04000000001</v>
          </cell>
          <cell r="M377">
            <v>0</v>
          </cell>
          <cell r="N377">
            <v>-272.92</v>
          </cell>
          <cell r="O377">
            <v>0</v>
          </cell>
          <cell r="P377">
            <v>111683.12000000001</v>
          </cell>
          <cell r="Q377">
            <v>0</v>
          </cell>
          <cell r="R377">
            <v>88911</v>
          </cell>
          <cell r="S377">
            <v>0</v>
          </cell>
          <cell r="T377">
            <v>3.9350702748975155</v>
          </cell>
          <cell r="U377">
            <v>0</v>
          </cell>
          <cell r="V377">
            <v>4411</v>
          </cell>
          <cell r="W377">
            <v>0</v>
          </cell>
          <cell r="X377">
            <v>-269.01</v>
          </cell>
          <cell r="Y377">
            <v>0</v>
          </cell>
          <cell r="Z377">
            <v>-40</v>
          </cell>
          <cell r="AA377">
            <v>0</v>
          </cell>
          <cell r="AB377">
            <v>-107.604</v>
          </cell>
          <cell r="AC377">
            <v>0</v>
          </cell>
          <cell r="AD377">
            <v>92945.385999999999</v>
          </cell>
          <cell r="AE377">
            <v>0</v>
          </cell>
          <cell r="AF377">
            <v>3.9350702748975155</v>
          </cell>
          <cell r="AG377">
            <v>0</v>
          </cell>
          <cell r="AH377">
            <v>4400</v>
          </cell>
          <cell r="AI377">
            <v>0</v>
          </cell>
          <cell r="AJ377">
            <v>-272.92</v>
          </cell>
          <cell r="AK377">
            <v>0</v>
          </cell>
          <cell r="AL377">
            <v>-40</v>
          </cell>
          <cell r="AM377">
            <v>0</v>
          </cell>
          <cell r="AN377">
            <v>-109.16800000000001</v>
          </cell>
          <cell r="AO377">
            <v>0</v>
          </cell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G378">
            <v>0</v>
          </cell>
          <cell r="H378">
            <v>909447.61</v>
          </cell>
          <cell r="I378">
            <v>0</v>
          </cell>
          <cell r="J378">
            <v>-1558.0699999999997</v>
          </cell>
          <cell r="K378">
            <v>0</v>
          </cell>
          <cell r="L378">
            <v>907889.54</v>
          </cell>
          <cell r="M378">
            <v>0</v>
          </cell>
          <cell r="N378">
            <v>-1592.7600000000002</v>
          </cell>
          <cell r="O378">
            <v>0</v>
          </cell>
          <cell r="P378">
            <v>906296.78</v>
          </cell>
          <cell r="Q378">
            <v>0</v>
          </cell>
          <cell r="R378">
            <v>719140</v>
          </cell>
          <cell r="S378">
            <v>0</v>
          </cell>
          <cell r="T378">
            <v>4.0049468360564591</v>
          </cell>
          <cell r="U378">
            <v>0</v>
          </cell>
          <cell r="V378">
            <v>36392</v>
          </cell>
          <cell r="W378">
            <v>0</v>
          </cell>
          <cell r="X378">
            <v>-1558.0699999999997</v>
          </cell>
          <cell r="Y378">
            <v>0</v>
          </cell>
          <cell r="Z378">
            <v>-40</v>
          </cell>
          <cell r="AA378">
            <v>0</v>
          </cell>
          <cell r="AB378">
            <v>-623.22799999999984</v>
          </cell>
          <cell r="AC378">
            <v>0</v>
          </cell>
          <cell r="AD378">
            <v>753350.70200000005</v>
          </cell>
          <cell r="AE378">
            <v>0</v>
          </cell>
          <cell r="AF378">
            <v>4.0049468360564591</v>
          </cell>
          <cell r="AG378">
            <v>0</v>
          </cell>
          <cell r="AH378">
            <v>36329</v>
          </cell>
          <cell r="AI378">
            <v>0</v>
          </cell>
          <cell r="AJ378">
            <v>-1592.7600000000002</v>
          </cell>
          <cell r="AK378">
            <v>0</v>
          </cell>
          <cell r="AL378">
            <v>-40</v>
          </cell>
          <cell r="AM378">
            <v>0</v>
          </cell>
          <cell r="AN378">
            <v>-637.10400000000004</v>
          </cell>
          <cell r="AO378">
            <v>0</v>
          </cell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G379">
            <v>0</v>
          </cell>
          <cell r="H379">
            <v>105583.87</v>
          </cell>
          <cell r="I379">
            <v>0</v>
          </cell>
          <cell r="J379">
            <v>-549.29</v>
          </cell>
          <cell r="K379">
            <v>0</v>
          </cell>
          <cell r="L379">
            <v>105034.58</v>
          </cell>
          <cell r="M379">
            <v>0</v>
          </cell>
          <cell r="N379">
            <v>-564.47</v>
          </cell>
          <cell r="O379">
            <v>0</v>
          </cell>
          <cell r="P379">
            <v>104470.11</v>
          </cell>
          <cell r="Q379">
            <v>0</v>
          </cell>
          <cell r="R379">
            <v>72452</v>
          </cell>
          <cell r="S379">
            <v>0</v>
          </cell>
          <cell r="T379">
            <v>2.466890210770154</v>
          </cell>
          <cell r="U379">
            <v>0</v>
          </cell>
          <cell r="V379">
            <v>2598</v>
          </cell>
          <cell r="W379">
            <v>0</v>
          </cell>
          <cell r="X379">
            <v>-549.29</v>
          </cell>
          <cell r="Y379">
            <v>0</v>
          </cell>
          <cell r="Z379">
            <v>-40</v>
          </cell>
          <cell r="AA379">
            <v>0</v>
          </cell>
          <cell r="AB379">
            <v>-219.71599999999998</v>
          </cell>
          <cell r="AC379">
            <v>0</v>
          </cell>
          <cell r="AD379">
            <v>74280.994000000006</v>
          </cell>
          <cell r="AE379">
            <v>0</v>
          </cell>
          <cell r="AF379">
            <v>2.466890210770154</v>
          </cell>
          <cell r="AG379">
            <v>0</v>
          </cell>
          <cell r="AH379">
            <v>2584</v>
          </cell>
          <cell r="AI379">
            <v>0</v>
          </cell>
          <cell r="AJ379">
            <v>-564.47</v>
          </cell>
          <cell r="AK379">
            <v>0</v>
          </cell>
          <cell r="AL379">
            <v>-40</v>
          </cell>
          <cell r="AM379">
            <v>0</v>
          </cell>
          <cell r="AN379">
            <v>-225.78800000000004</v>
          </cell>
          <cell r="AO379">
            <v>0</v>
          </cell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G380">
            <v>0</v>
          </cell>
          <cell r="H380">
            <v>1393215.15</v>
          </cell>
          <cell r="I380">
            <v>0</v>
          </cell>
          <cell r="J380">
            <v>-11495.91</v>
          </cell>
          <cell r="K380">
            <v>0</v>
          </cell>
          <cell r="L380">
            <v>1381719.24</v>
          </cell>
          <cell r="M380">
            <v>0</v>
          </cell>
          <cell r="N380">
            <v>-11737.25</v>
          </cell>
          <cell r="O380">
            <v>0</v>
          </cell>
          <cell r="P380">
            <v>1369981.99</v>
          </cell>
          <cell r="Q380">
            <v>0</v>
          </cell>
          <cell r="R380">
            <v>1040214</v>
          </cell>
          <cell r="S380">
            <v>0</v>
          </cell>
          <cell r="T380">
            <v>5.6236456654487563</v>
          </cell>
          <cell r="U380">
            <v>0</v>
          </cell>
          <cell r="V380">
            <v>78026</v>
          </cell>
          <cell r="W380">
            <v>0</v>
          </cell>
          <cell r="X380">
            <v>-11495.91</v>
          </cell>
          <cell r="Y380">
            <v>0</v>
          </cell>
          <cell r="Z380">
            <v>-20</v>
          </cell>
          <cell r="AA380">
            <v>0</v>
          </cell>
          <cell r="AB380">
            <v>-2299.1820000000002</v>
          </cell>
          <cell r="AC380">
            <v>0</v>
          </cell>
          <cell r="AD380">
            <v>1104444.9080000001</v>
          </cell>
          <cell r="AE380">
            <v>0</v>
          </cell>
          <cell r="AF380">
            <v>5.6236456654487563</v>
          </cell>
          <cell r="AG380">
            <v>0</v>
          </cell>
          <cell r="AH380">
            <v>77373</v>
          </cell>
          <cell r="AI380">
            <v>0</v>
          </cell>
          <cell r="AJ380">
            <v>-11737.25</v>
          </cell>
          <cell r="AK380">
            <v>0</v>
          </cell>
          <cell r="AL380">
            <v>-20</v>
          </cell>
          <cell r="AM380">
            <v>0</v>
          </cell>
          <cell r="AN380">
            <v>-2347.4499999999998</v>
          </cell>
          <cell r="AO380">
            <v>0</v>
          </cell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G381">
            <v>0</v>
          </cell>
          <cell r="H381">
            <v>310958.51</v>
          </cell>
          <cell r="I381">
            <v>0</v>
          </cell>
          <cell r="J381">
            <v>-605.94000000000005</v>
          </cell>
          <cell r="K381">
            <v>0</v>
          </cell>
          <cell r="L381">
            <v>310352.57</v>
          </cell>
          <cell r="M381">
            <v>0</v>
          </cell>
          <cell r="N381">
            <v>-614.64</v>
          </cell>
          <cell r="O381">
            <v>0</v>
          </cell>
          <cell r="P381">
            <v>309737.93</v>
          </cell>
          <cell r="Q381">
            <v>0</v>
          </cell>
          <cell r="R381">
            <v>235849</v>
          </cell>
          <cell r="S381">
            <v>0</v>
          </cell>
          <cell r="T381">
            <v>5.0770367878734017</v>
          </cell>
          <cell r="U381">
            <v>0</v>
          </cell>
          <cell r="V381">
            <v>15772</v>
          </cell>
          <cell r="W381">
            <v>0</v>
          </cell>
          <cell r="X381">
            <v>-605.94000000000005</v>
          </cell>
          <cell r="Y381">
            <v>0</v>
          </cell>
          <cell r="Z381">
            <v>-40</v>
          </cell>
          <cell r="AA381">
            <v>0</v>
          </cell>
          <cell r="AB381">
            <v>-242.37600000000003</v>
          </cell>
          <cell r="AC381">
            <v>0</v>
          </cell>
          <cell r="AD381">
            <v>250772.68400000001</v>
          </cell>
          <cell r="AE381">
            <v>0</v>
          </cell>
          <cell r="AF381">
            <v>5.0770367878734017</v>
          </cell>
          <cell r="AG381">
            <v>0</v>
          </cell>
          <cell r="AH381">
            <v>15741</v>
          </cell>
          <cell r="AI381">
            <v>0</v>
          </cell>
          <cell r="AJ381">
            <v>-614.64</v>
          </cell>
          <cell r="AK381">
            <v>0</v>
          </cell>
          <cell r="AL381">
            <v>-40</v>
          </cell>
          <cell r="AM381">
            <v>0</v>
          </cell>
          <cell r="AN381">
            <v>-245.85599999999999</v>
          </cell>
          <cell r="AO381">
            <v>0</v>
          </cell>
          <cell r="AP381">
            <v>265653.18799999997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 t="str">
            <v>TOTAL WALLOWA FALLS</v>
          </cell>
          <cell r="G382">
            <v>0</v>
          </cell>
          <cell r="H382">
            <v>2831430.1899999995</v>
          </cell>
          <cell r="I382">
            <v>0</v>
          </cell>
          <cell r="J382">
            <v>-14478.22</v>
          </cell>
          <cell r="K382">
            <v>0</v>
          </cell>
          <cell r="L382">
            <v>2816951.97</v>
          </cell>
          <cell r="M382">
            <v>0</v>
          </cell>
          <cell r="N382">
            <v>-14782.04</v>
          </cell>
          <cell r="O382">
            <v>0</v>
          </cell>
          <cell r="P382">
            <v>2802169.93</v>
          </cell>
          <cell r="Q382">
            <v>0</v>
          </cell>
          <cell r="R382">
            <v>2156566</v>
          </cell>
          <cell r="S382">
            <v>0</v>
          </cell>
          <cell r="T382">
            <v>0</v>
          </cell>
          <cell r="U382">
            <v>0</v>
          </cell>
          <cell r="V382">
            <v>137199</v>
          </cell>
          <cell r="W382">
            <v>0</v>
          </cell>
          <cell r="X382">
            <v>-14478.22</v>
          </cell>
          <cell r="Y382">
            <v>0</v>
          </cell>
          <cell r="Z382">
            <v>0</v>
          </cell>
          <cell r="AA382">
            <v>0</v>
          </cell>
          <cell r="AB382">
            <v>-3492.1060000000002</v>
          </cell>
          <cell r="AC382">
            <v>0</v>
          </cell>
          <cell r="AD382">
            <v>2275794.6740000001</v>
          </cell>
          <cell r="AE382">
            <v>0</v>
          </cell>
          <cell r="AF382">
            <v>0</v>
          </cell>
          <cell r="AG382">
            <v>0</v>
          </cell>
          <cell r="AH382">
            <v>136427</v>
          </cell>
          <cell r="AI382">
            <v>0</v>
          </cell>
          <cell r="AJ382">
            <v>-14782.04</v>
          </cell>
          <cell r="AK382">
            <v>0</v>
          </cell>
          <cell r="AL382">
            <v>0</v>
          </cell>
          <cell r="AM382">
            <v>0</v>
          </cell>
          <cell r="AN382">
            <v>-3565.366</v>
          </cell>
          <cell r="AO382">
            <v>0</v>
          </cell>
          <cell r="AP382">
            <v>2393874.2680000002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 t="str">
            <v>WEBER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G385">
            <v>0</v>
          </cell>
          <cell r="H385">
            <v>368302.99</v>
          </cell>
          <cell r="I385">
            <v>0</v>
          </cell>
          <cell r="J385">
            <v>-1207.1400000000001</v>
          </cell>
          <cell r="K385">
            <v>0</v>
          </cell>
          <cell r="L385">
            <v>367095.85</v>
          </cell>
          <cell r="M385">
            <v>0</v>
          </cell>
          <cell r="N385">
            <v>-1223.6500000000001</v>
          </cell>
          <cell r="O385">
            <v>0</v>
          </cell>
          <cell r="P385">
            <v>365872.19999999995</v>
          </cell>
          <cell r="Q385">
            <v>0</v>
          </cell>
          <cell r="R385">
            <v>258763</v>
          </cell>
          <cell r="S385">
            <v>0</v>
          </cell>
          <cell r="T385">
            <v>3.2878712336392217</v>
          </cell>
          <cell r="U385">
            <v>0</v>
          </cell>
          <cell r="V385">
            <v>12089</v>
          </cell>
          <cell r="W385">
            <v>0</v>
          </cell>
          <cell r="X385">
            <v>-1207.1400000000001</v>
          </cell>
          <cell r="Y385">
            <v>0</v>
          </cell>
          <cell r="Z385">
            <v>-40</v>
          </cell>
          <cell r="AA385">
            <v>0</v>
          </cell>
          <cell r="AB385">
            <v>-482.85600000000005</v>
          </cell>
          <cell r="AC385">
            <v>0</v>
          </cell>
          <cell r="AD385">
            <v>269162.00399999996</v>
          </cell>
          <cell r="AE385">
            <v>0</v>
          </cell>
          <cell r="AF385">
            <v>3.2878712336392217</v>
          </cell>
          <cell r="AG385">
            <v>0</v>
          </cell>
          <cell r="AH385">
            <v>12050</v>
          </cell>
          <cell r="AI385">
            <v>0</v>
          </cell>
          <cell r="AJ385">
            <v>-1223.6500000000001</v>
          </cell>
          <cell r="AK385">
            <v>0</v>
          </cell>
          <cell r="AL385">
            <v>-40</v>
          </cell>
          <cell r="AM385">
            <v>0</v>
          </cell>
          <cell r="AN385">
            <v>-489.46</v>
          </cell>
          <cell r="AO385">
            <v>0</v>
          </cell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G386">
            <v>0</v>
          </cell>
          <cell r="H386">
            <v>1358944.18</v>
          </cell>
          <cell r="I386">
            <v>0</v>
          </cell>
          <cell r="J386">
            <v>-4737.329999999999</v>
          </cell>
          <cell r="K386">
            <v>0</v>
          </cell>
          <cell r="L386">
            <v>1354206.8499999999</v>
          </cell>
          <cell r="M386">
            <v>0</v>
          </cell>
          <cell r="N386">
            <v>-4829.4800000000005</v>
          </cell>
          <cell r="O386">
            <v>0</v>
          </cell>
          <cell r="P386">
            <v>1349377.3699999999</v>
          </cell>
          <cell r="Q386">
            <v>0</v>
          </cell>
          <cell r="R386">
            <v>931858</v>
          </cell>
          <cell r="S386">
            <v>0</v>
          </cell>
          <cell r="T386">
            <v>2.9196347226350046</v>
          </cell>
          <cell r="U386">
            <v>0</v>
          </cell>
          <cell r="V386">
            <v>39607</v>
          </cell>
          <cell r="W386">
            <v>0</v>
          </cell>
          <cell r="X386">
            <v>-4737.329999999999</v>
          </cell>
          <cell r="Y386">
            <v>0</v>
          </cell>
          <cell r="Z386">
            <v>-40</v>
          </cell>
          <cell r="AA386">
            <v>0</v>
          </cell>
          <cell r="AB386">
            <v>-1894.9319999999996</v>
          </cell>
          <cell r="AC386">
            <v>0</v>
          </cell>
          <cell r="AD386">
            <v>964832.73800000001</v>
          </cell>
          <cell r="AE386">
            <v>0</v>
          </cell>
          <cell r="AF386">
            <v>2.9196347226350046</v>
          </cell>
          <cell r="AG386">
            <v>0</v>
          </cell>
          <cell r="AH386">
            <v>39467</v>
          </cell>
          <cell r="AI386">
            <v>0</v>
          </cell>
          <cell r="AJ386">
            <v>-4829.4800000000005</v>
          </cell>
          <cell r="AK386">
            <v>0</v>
          </cell>
          <cell r="AL386">
            <v>-40</v>
          </cell>
          <cell r="AM386">
            <v>0</v>
          </cell>
          <cell r="AN386">
            <v>-1931.7920000000001</v>
          </cell>
          <cell r="AO386">
            <v>0</v>
          </cell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G387">
            <v>0</v>
          </cell>
          <cell r="H387">
            <v>904665.2</v>
          </cell>
          <cell r="I387">
            <v>0</v>
          </cell>
          <cell r="J387">
            <v>-3585.5099999999998</v>
          </cell>
          <cell r="K387">
            <v>0</v>
          </cell>
          <cell r="L387">
            <v>901079.69</v>
          </cell>
          <cell r="M387">
            <v>0</v>
          </cell>
          <cell r="N387">
            <v>-3716.3000000000006</v>
          </cell>
          <cell r="O387">
            <v>0</v>
          </cell>
          <cell r="P387">
            <v>897363.3899999999</v>
          </cell>
          <cell r="Q387">
            <v>0</v>
          </cell>
          <cell r="R387">
            <v>592171</v>
          </cell>
          <cell r="S387">
            <v>0</v>
          </cell>
          <cell r="T387">
            <v>3.7694999138193035</v>
          </cell>
          <cell r="U387">
            <v>0</v>
          </cell>
          <cell r="V387">
            <v>34034</v>
          </cell>
          <cell r="W387">
            <v>0</v>
          </cell>
          <cell r="X387">
            <v>-3585.5099999999998</v>
          </cell>
          <cell r="Y387">
            <v>0</v>
          </cell>
          <cell r="Z387">
            <v>-40</v>
          </cell>
          <cell r="AA387">
            <v>0</v>
          </cell>
          <cell r="AB387">
            <v>-1434.204</v>
          </cell>
          <cell r="AC387">
            <v>0</v>
          </cell>
          <cell r="AD387">
            <v>621185.28599999996</v>
          </cell>
          <cell r="AE387">
            <v>0</v>
          </cell>
          <cell r="AF387">
            <v>3.7694999138193035</v>
          </cell>
          <cell r="AG387">
            <v>0</v>
          </cell>
          <cell r="AH387">
            <v>33896</v>
          </cell>
          <cell r="AI387">
            <v>0</v>
          </cell>
          <cell r="AJ387">
            <v>-3716.3000000000006</v>
          </cell>
          <cell r="AK387">
            <v>0</v>
          </cell>
          <cell r="AL387">
            <v>-40</v>
          </cell>
          <cell r="AM387">
            <v>0</v>
          </cell>
          <cell r="AN387">
            <v>-1486.5200000000002</v>
          </cell>
          <cell r="AO387">
            <v>0</v>
          </cell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G388">
            <v>0</v>
          </cell>
          <cell r="H388">
            <v>253737.73</v>
          </cell>
          <cell r="I388">
            <v>0</v>
          </cell>
          <cell r="J388">
            <v>-1481.46</v>
          </cell>
          <cell r="K388">
            <v>0</v>
          </cell>
          <cell r="L388">
            <v>252256.27000000002</v>
          </cell>
          <cell r="M388">
            <v>0</v>
          </cell>
          <cell r="N388">
            <v>-1625</v>
          </cell>
          <cell r="O388">
            <v>0</v>
          </cell>
          <cell r="P388">
            <v>250631.27000000002</v>
          </cell>
          <cell r="Q388">
            <v>0</v>
          </cell>
          <cell r="R388">
            <v>71575</v>
          </cell>
          <cell r="S388">
            <v>0</v>
          </cell>
          <cell r="T388">
            <v>3.5732580842125987</v>
          </cell>
          <cell r="U388">
            <v>0</v>
          </cell>
          <cell r="V388">
            <v>9040</v>
          </cell>
          <cell r="W388">
            <v>0</v>
          </cell>
          <cell r="X388">
            <v>-1481.46</v>
          </cell>
          <cell r="Y388">
            <v>0</v>
          </cell>
          <cell r="Z388">
            <v>-20</v>
          </cell>
          <cell r="AA388">
            <v>0</v>
          </cell>
          <cell r="AB388">
            <v>-296.29200000000003</v>
          </cell>
          <cell r="AC388">
            <v>0</v>
          </cell>
          <cell r="AD388">
            <v>78837.247999999992</v>
          </cell>
          <cell r="AE388">
            <v>0</v>
          </cell>
          <cell r="AF388">
            <v>3.5732580842125987</v>
          </cell>
          <cell r="AG388">
            <v>0</v>
          </cell>
          <cell r="AH388">
            <v>8985</v>
          </cell>
          <cell r="AI388">
            <v>0</v>
          </cell>
          <cell r="AJ388">
            <v>-1625</v>
          </cell>
          <cell r="AK388">
            <v>0</v>
          </cell>
          <cell r="AL388">
            <v>-20</v>
          </cell>
          <cell r="AM388">
            <v>0</v>
          </cell>
          <cell r="AN388">
            <v>-325</v>
          </cell>
          <cell r="AO388">
            <v>0</v>
          </cell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G389">
            <v>0</v>
          </cell>
          <cell r="H389">
            <v>22270.09</v>
          </cell>
          <cell r="I389">
            <v>0</v>
          </cell>
          <cell r="J389">
            <v>-153.48000000000002</v>
          </cell>
          <cell r="K389">
            <v>0</v>
          </cell>
          <cell r="L389">
            <v>22116.61</v>
          </cell>
          <cell r="M389">
            <v>0</v>
          </cell>
          <cell r="N389">
            <v>-154.32</v>
          </cell>
          <cell r="O389">
            <v>0</v>
          </cell>
          <cell r="P389">
            <v>21962.29</v>
          </cell>
          <cell r="Q389">
            <v>0</v>
          </cell>
          <cell r="R389">
            <v>14643</v>
          </cell>
          <cell r="S389">
            <v>0</v>
          </cell>
          <cell r="T389">
            <v>3.861252220228776</v>
          </cell>
          <cell r="U389">
            <v>0</v>
          </cell>
          <cell r="V389">
            <v>857</v>
          </cell>
          <cell r="W389">
            <v>0</v>
          </cell>
          <cell r="X389">
            <v>-153.48000000000002</v>
          </cell>
          <cell r="Y389">
            <v>0</v>
          </cell>
          <cell r="Z389">
            <v>-10</v>
          </cell>
          <cell r="AA389">
            <v>0</v>
          </cell>
          <cell r="AB389">
            <v>-15.348000000000003</v>
          </cell>
          <cell r="AC389">
            <v>0</v>
          </cell>
          <cell r="AD389">
            <v>15331.172</v>
          </cell>
          <cell r="AE389">
            <v>0</v>
          </cell>
          <cell r="AF389">
            <v>3.861252220228776</v>
          </cell>
          <cell r="AG389">
            <v>0</v>
          </cell>
          <cell r="AH389">
            <v>851</v>
          </cell>
          <cell r="AI389">
            <v>0</v>
          </cell>
          <cell r="AJ389">
            <v>-154.32</v>
          </cell>
          <cell r="AK389">
            <v>0</v>
          </cell>
          <cell r="AL389">
            <v>-10</v>
          </cell>
          <cell r="AM389">
            <v>0</v>
          </cell>
          <cell r="AN389">
            <v>-15.431999999999999</v>
          </cell>
          <cell r="AO389">
            <v>0</v>
          </cell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G390">
            <v>0</v>
          </cell>
          <cell r="H390">
            <v>39856.53</v>
          </cell>
          <cell r="I390">
            <v>0</v>
          </cell>
          <cell r="J390">
            <v>-78.72</v>
          </cell>
          <cell r="K390">
            <v>0</v>
          </cell>
          <cell r="L390">
            <v>39777.81</v>
          </cell>
          <cell r="M390">
            <v>0</v>
          </cell>
          <cell r="N390">
            <v>-79.849999999999994</v>
          </cell>
          <cell r="O390">
            <v>0</v>
          </cell>
          <cell r="P390">
            <v>39697.96</v>
          </cell>
          <cell r="Q390">
            <v>0</v>
          </cell>
          <cell r="R390">
            <v>24646</v>
          </cell>
          <cell r="S390">
            <v>0</v>
          </cell>
          <cell r="T390">
            <v>4.595721467672182</v>
          </cell>
          <cell r="U390">
            <v>0</v>
          </cell>
          <cell r="V390">
            <v>1830</v>
          </cell>
          <cell r="W390">
            <v>0</v>
          </cell>
          <cell r="X390">
            <v>-78.72</v>
          </cell>
          <cell r="Y390">
            <v>0</v>
          </cell>
          <cell r="Z390">
            <v>-40</v>
          </cell>
          <cell r="AA390">
            <v>0</v>
          </cell>
          <cell r="AB390">
            <v>-31.488000000000003</v>
          </cell>
          <cell r="AC390">
            <v>0</v>
          </cell>
          <cell r="AD390">
            <v>26365.791999999998</v>
          </cell>
          <cell r="AE390">
            <v>0</v>
          </cell>
          <cell r="AF390">
            <v>4.595721467672182</v>
          </cell>
          <cell r="AG390">
            <v>0</v>
          </cell>
          <cell r="AH390">
            <v>1826</v>
          </cell>
          <cell r="AI390">
            <v>0</v>
          </cell>
          <cell r="AJ390">
            <v>-79.849999999999994</v>
          </cell>
          <cell r="AK390">
            <v>0</v>
          </cell>
          <cell r="AL390">
            <v>-40</v>
          </cell>
          <cell r="AM390">
            <v>0</v>
          </cell>
          <cell r="AN390">
            <v>-31.94</v>
          </cell>
          <cell r="AO390">
            <v>0</v>
          </cell>
          <cell r="AP390">
            <v>28080.002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 t="str">
            <v>TOTAL WEBER</v>
          </cell>
          <cell r="G391">
            <v>0</v>
          </cell>
          <cell r="H391">
            <v>2947776.7199999997</v>
          </cell>
          <cell r="I391">
            <v>0</v>
          </cell>
          <cell r="J391">
            <v>-11243.639999999998</v>
          </cell>
          <cell r="K391">
            <v>0</v>
          </cell>
          <cell r="L391">
            <v>2936533.0799999996</v>
          </cell>
          <cell r="M391">
            <v>0</v>
          </cell>
          <cell r="N391">
            <v>-11628.600000000002</v>
          </cell>
          <cell r="O391">
            <v>0</v>
          </cell>
          <cell r="P391">
            <v>2924904.48</v>
          </cell>
          <cell r="Q391">
            <v>0</v>
          </cell>
          <cell r="R391">
            <v>1893656</v>
          </cell>
          <cell r="S391">
            <v>0</v>
          </cell>
          <cell r="T391">
            <v>0</v>
          </cell>
          <cell r="U391">
            <v>0</v>
          </cell>
          <cell r="V391">
            <v>97457</v>
          </cell>
          <cell r="W391">
            <v>0</v>
          </cell>
          <cell r="X391">
            <v>-11243.639999999998</v>
          </cell>
          <cell r="Y391">
            <v>0</v>
          </cell>
          <cell r="Z391">
            <v>0</v>
          </cell>
          <cell r="AA391">
            <v>0</v>
          </cell>
          <cell r="AB391">
            <v>-4155.12</v>
          </cell>
          <cell r="AC391">
            <v>0</v>
          </cell>
          <cell r="AD391">
            <v>1975714.2399999998</v>
          </cell>
          <cell r="AE391">
            <v>0</v>
          </cell>
          <cell r="AF391">
            <v>0</v>
          </cell>
          <cell r="AG391">
            <v>0</v>
          </cell>
          <cell r="AH391">
            <v>97075</v>
          </cell>
          <cell r="AI391">
            <v>0</v>
          </cell>
          <cell r="AJ391">
            <v>-11628.600000000002</v>
          </cell>
          <cell r="AK391">
            <v>0</v>
          </cell>
          <cell r="AL391">
            <v>0</v>
          </cell>
          <cell r="AM391">
            <v>0</v>
          </cell>
          <cell r="AN391">
            <v>-4280.1439999999993</v>
          </cell>
          <cell r="AO391">
            <v>0</v>
          </cell>
          <cell r="AP391">
            <v>2056880.4959999998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 t="str">
            <v>YALE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G394">
            <v>0</v>
          </cell>
          <cell r="H394">
            <v>761579.86</v>
          </cell>
          <cell r="I394">
            <v>0</v>
          </cell>
          <cell r="J394">
            <v>0</v>
          </cell>
          <cell r="K394">
            <v>0</v>
          </cell>
          <cell r="L394">
            <v>761579.86</v>
          </cell>
          <cell r="M394">
            <v>0</v>
          </cell>
          <cell r="N394">
            <v>0</v>
          </cell>
          <cell r="O394">
            <v>0</v>
          </cell>
          <cell r="P394">
            <v>761579.86</v>
          </cell>
          <cell r="Q394">
            <v>0</v>
          </cell>
          <cell r="R394">
            <v>478924</v>
          </cell>
          <cell r="S394">
            <v>0</v>
          </cell>
          <cell r="T394">
            <v>1.0379638383360907</v>
          </cell>
          <cell r="U394">
            <v>0</v>
          </cell>
          <cell r="V394">
            <v>7905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486829</v>
          </cell>
          <cell r="AE394">
            <v>0</v>
          </cell>
          <cell r="AF394">
            <v>1.0379638383360907</v>
          </cell>
          <cell r="AG394">
            <v>0</v>
          </cell>
          <cell r="AH394">
            <v>7905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G395">
            <v>0</v>
          </cell>
          <cell r="H395">
            <v>7680924.5599999996</v>
          </cell>
          <cell r="I395">
            <v>0</v>
          </cell>
          <cell r="J395">
            <v>-19407.510000000002</v>
          </cell>
          <cell r="K395">
            <v>0</v>
          </cell>
          <cell r="L395">
            <v>7661517.0499999998</v>
          </cell>
          <cell r="M395">
            <v>0</v>
          </cell>
          <cell r="N395">
            <v>-19692.299999999992</v>
          </cell>
          <cell r="O395">
            <v>0</v>
          </cell>
          <cell r="P395">
            <v>7641824.75</v>
          </cell>
          <cell r="Q395">
            <v>0</v>
          </cell>
          <cell r="R395">
            <v>2877974</v>
          </cell>
          <cell r="S395">
            <v>0</v>
          </cell>
          <cell r="T395">
            <v>1.5325235151839924</v>
          </cell>
          <cell r="U395">
            <v>0</v>
          </cell>
          <cell r="V395">
            <v>117563</v>
          </cell>
          <cell r="W395">
            <v>0</v>
          </cell>
          <cell r="X395">
            <v>-19407.510000000002</v>
          </cell>
          <cell r="Y395">
            <v>0</v>
          </cell>
          <cell r="Z395">
            <v>-40</v>
          </cell>
          <cell r="AA395">
            <v>0</v>
          </cell>
          <cell r="AB395">
            <v>-7763.0040000000017</v>
          </cell>
          <cell r="AC395">
            <v>0</v>
          </cell>
          <cell r="AD395">
            <v>2968366.486</v>
          </cell>
          <cell r="AE395">
            <v>0</v>
          </cell>
          <cell r="AF395">
            <v>1.5325235151839924</v>
          </cell>
          <cell r="AG395">
            <v>0</v>
          </cell>
          <cell r="AH395">
            <v>117264</v>
          </cell>
          <cell r="AI395">
            <v>0</v>
          </cell>
          <cell r="AJ395">
            <v>-19692.299999999992</v>
          </cell>
          <cell r="AK395">
            <v>0</v>
          </cell>
          <cell r="AL395">
            <v>-40</v>
          </cell>
          <cell r="AM395">
            <v>0</v>
          </cell>
          <cell r="AN395">
            <v>-7876.9199999999964</v>
          </cell>
          <cell r="AO395">
            <v>0</v>
          </cell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G396">
            <v>0</v>
          </cell>
          <cell r="H396">
            <v>27653817.170000002</v>
          </cell>
          <cell r="I396">
            <v>0</v>
          </cell>
          <cell r="J396">
            <v>-94029.87000000001</v>
          </cell>
          <cell r="K396">
            <v>0</v>
          </cell>
          <cell r="L396">
            <v>27559787.300000001</v>
          </cell>
          <cell r="M396">
            <v>0</v>
          </cell>
          <cell r="N396">
            <v>-95922.210000000021</v>
          </cell>
          <cell r="O396">
            <v>0</v>
          </cell>
          <cell r="P396">
            <v>27463865.09</v>
          </cell>
          <cell r="Q396">
            <v>0</v>
          </cell>
          <cell r="R396">
            <v>17340072</v>
          </cell>
          <cell r="S396">
            <v>0</v>
          </cell>
          <cell r="T396">
            <v>1.1266153946555395</v>
          </cell>
          <cell r="U396">
            <v>0</v>
          </cell>
          <cell r="V396">
            <v>311022</v>
          </cell>
          <cell r="W396">
            <v>0</v>
          </cell>
          <cell r="X396">
            <v>-94029.87000000001</v>
          </cell>
          <cell r="Y396">
            <v>0</v>
          </cell>
          <cell r="Z396">
            <v>-40</v>
          </cell>
          <cell r="AA396">
            <v>0</v>
          </cell>
          <cell r="AB396">
            <v>-37611.948000000004</v>
          </cell>
          <cell r="AC396">
            <v>0</v>
          </cell>
          <cell r="AD396">
            <v>17519452.182</v>
          </cell>
          <cell r="AE396">
            <v>0</v>
          </cell>
          <cell r="AF396">
            <v>1.1266153946555395</v>
          </cell>
          <cell r="AG396">
            <v>0</v>
          </cell>
          <cell r="AH396">
            <v>309952</v>
          </cell>
          <cell r="AI396">
            <v>0</v>
          </cell>
          <cell r="AJ396">
            <v>-95922.210000000021</v>
          </cell>
          <cell r="AK396">
            <v>0</v>
          </cell>
          <cell r="AL396">
            <v>-40</v>
          </cell>
          <cell r="AM396">
            <v>0</v>
          </cell>
          <cell r="AN396">
            <v>-38368.884000000005</v>
          </cell>
          <cell r="AO396">
            <v>0</v>
          </cell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G397">
            <v>0</v>
          </cell>
          <cell r="H397">
            <v>10698063.15</v>
          </cell>
          <cell r="I397">
            <v>0</v>
          </cell>
          <cell r="J397">
            <v>-63958.44</v>
          </cell>
          <cell r="K397">
            <v>0</v>
          </cell>
          <cell r="L397">
            <v>10634104.710000001</v>
          </cell>
          <cell r="M397">
            <v>0</v>
          </cell>
          <cell r="N397">
            <v>-65372.32</v>
          </cell>
          <cell r="O397">
            <v>0</v>
          </cell>
          <cell r="P397">
            <v>10568732.390000001</v>
          </cell>
          <cell r="Q397">
            <v>0</v>
          </cell>
          <cell r="R397">
            <v>5320770</v>
          </cell>
          <cell r="S397">
            <v>0</v>
          </cell>
          <cell r="T397">
            <v>1.614981096069287</v>
          </cell>
          <cell r="U397">
            <v>0</v>
          </cell>
          <cell r="V397">
            <v>172255</v>
          </cell>
          <cell r="W397">
            <v>0</v>
          </cell>
          <cell r="X397">
            <v>-63958.44</v>
          </cell>
          <cell r="Y397">
            <v>0</v>
          </cell>
          <cell r="Z397">
            <v>-40</v>
          </cell>
          <cell r="AA397">
            <v>0</v>
          </cell>
          <cell r="AB397">
            <v>-25583.376</v>
          </cell>
          <cell r="AC397">
            <v>0</v>
          </cell>
          <cell r="AD397">
            <v>5403483.1839999994</v>
          </cell>
          <cell r="AE397">
            <v>0</v>
          </cell>
          <cell r="AF397">
            <v>1.614981096069287</v>
          </cell>
          <cell r="AG397">
            <v>0</v>
          </cell>
          <cell r="AH397">
            <v>171211</v>
          </cell>
          <cell r="AI397">
            <v>0</v>
          </cell>
          <cell r="AJ397">
            <v>-65372.32</v>
          </cell>
          <cell r="AK397">
            <v>0</v>
          </cell>
          <cell r="AL397">
            <v>-40</v>
          </cell>
          <cell r="AM397">
            <v>0</v>
          </cell>
          <cell r="AN397">
            <v>-26148.928</v>
          </cell>
          <cell r="AO397">
            <v>0</v>
          </cell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G398">
            <v>0</v>
          </cell>
          <cell r="H398">
            <v>3586772.18</v>
          </cell>
          <cell r="I398">
            <v>0</v>
          </cell>
          <cell r="J398">
            <v>-32193.97</v>
          </cell>
          <cell r="K398">
            <v>0</v>
          </cell>
          <cell r="L398">
            <v>3554578.21</v>
          </cell>
          <cell r="M398">
            <v>0</v>
          </cell>
          <cell r="N398">
            <v>-32702.660000000003</v>
          </cell>
          <cell r="O398">
            <v>0</v>
          </cell>
          <cell r="P398">
            <v>3521875.55</v>
          </cell>
          <cell r="Q398">
            <v>0</v>
          </cell>
          <cell r="R398">
            <v>1205844</v>
          </cell>
          <cell r="S398">
            <v>0</v>
          </cell>
          <cell r="T398">
            <v>2.1548669183784277</v>
          </cell>
          <cell r="U398">
            <v>0</v>
          </cell>
          <cell r="V398">
            <v>76943</v>
          </cell>
          <cell r="W398">
            <v>0</v>
          </cell>
          <cell r="X398">
            <v>-32193.97</v>
          </cell>
          <cell r="Y398">
            <v>0</v>
          </cell>
          <cell r="Z398">
            <v>-20</v>
          </cell>
          <cell r="AA398">
            <v>0</v>
          </cell>
          <cell r="AB398">
            <v>-6438.7939999999999</v>
          </cell>
          <cell r="AC398">
            <v>0</v>
          </cell>
          <cell r="AD398">
            <v>1244154.236</v>
          </cell>
          <cell r="AE398">
            <v>0</v>
          </cell>
          <cell r="AF398">
            <v>2.1548669183784277</v>
          </cell>
          <cell r="AG398">
            <v>0</v>
          </cell>
          <cell r="AH398">
            <v>76244</v>
          </cell>
          <cell r="AI398">
            <v>0</v>
          </cell>
          <cell r="AJ398">
            <v>-32702.660000000003</v>
          </cell>
          <cell r="AK398">
            <v>0</v>
          </cell>
          <cell r="AL398">
            <v>-20</v>
          </cell>
          <cell r="AM398">
            <v>0</v>
          </cell>
          <cell r="AN398">
            <v>-6540.5320000000011</v>
          </cell>
          <cell r="AO398">
            <v>0</v>
          </cell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G399">
            <v>0</v>
          </cell>
          <cell r="H399">
            <v>546858.96</v>
          </cell>
          <cell r="I399">
            <v>0</v>
          </cell>
          <cell r="J399">
            <v>-5972.1100000000006</v>
          </cell>
          <cell r="K399">
            <v>0</v>
          </cell>
          <cell r="L399">
            <v>540886.85</v>
          </cell>
          <cell r="M399">
            <v>0</v>
          </cell>
          <cell r="N399">
            <v>-6014.25</v>
          </cell>
          <cell r="O399">
            <v>0</v>
          </cell>
          <cell r="P399">
            <v>534872.6</v>
          </cell>
          <cell r="Q399">
            <v>0</v>
          </cell>
          <cell r="R399">
            <v>314609</v>
          </cell>
          <cell r="S399">
            <v>0</v>
          </cell>
          <cell r="T399">
            <v>1.2426546856251177</v>
          </cell>
          <cell r="U399">
            <v>0</v>
          </cell>
          <cell r="V399">
            <v>6758</v>
          </cell>
          <cell r="W399">
            <v>0</v>
          </cell>
          <cell r="X399">
            <v>-5972.1100000000006</v>
          </cell>
          <cell r="Y399">
            <v>0</v>
          </cell>
          <cell r="Z399">
            <v>-10</v>
          </cell>
          <cell r="AA399">
            <v>0</v>
          </cell>
          <cell r="AB399">
            <v>-597.21100000000001</v>
          </cell>
          <cell r="AC399">
            <v>0</v>
          </cell>
          <cell r="AD399">
            <v>314797.679</v>
          </cell>
          <cell r="AE399">
            <v>0</v>
          </cell>
          <cell r="AF399">
            <v>1.2426546856251177</v>
          </cell>
          <cell r="AG399">
            <v>0</v>
          </cell>
          <cell r="AH399">
            <v>6684</v>
          </cell>
          <cell r="AI399">
            <v>0</v>
          </cell>
          <cell r="AJ399">
            <v>-6014.25</v>
          </cell>
          <cell r="AK399">
            <v>0</v>
          </cell>
          <cell r="AL399">
            <v>-10</v>
          </cell>
          <cell r="AM399">
            <v>0</v>
          </cell>
          <cell r="AN399">
            <v>-601.42499999999995</v>
          </cell>
          <cell r="AO399">
            <v>0</v>
          </cell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G400">
            <v>0</v>
          </cell>
          <cell r="H400">
            <v>1439462.47</v>
          </cell>
          <cell r="I400">
            <v>0</v>
          </cell>
          <cell r="J400">
            <v>-2941.1200000000003</v>
          </cell>
          <cell r="K400">
            <v>0</v>
          </cell>
          <cell r="L400">
            <v>1436521.3499999999</v>
          </cell>
          <cell r="M400">
            <v>0</v>
          </cell>
          <cell r="N400">
            <v>-2984.4900000000007</v>
          </cell>
          <cell r="O400">
            <v>0</v>
          </cell>
          <cell r="P400">
            <v>1433536.8599999999</v>
          </cell>
          <cell r="Q400">
            <v>0</v>
          </cell>
          <cell r="R400">
            <v>423930</v>
          </cell>
          <cell r="S400">
            <v>0</v>
          </cell>
          <cell r="T400">
            <v>2.0195218426372139</v>
          </cell>
          <cell r="U400">
            <v>0</v>
          </cell>
          <cell r="V400">
            <v>29041</v>
          </cell>
          <cell r="W400">
            <v>0</v>
          </cell>
          <cell r="X400">
            <v>-2941.1200000000003</v>
          </cell>
          <cell r="Y400">
            <v>0</v>
          </cell>
          <cell r="Z400">
            <v>-40</v>
          </cell>
          <cell r="AA400">
            <v>0</v>
          </cell>
          <cell r="AB400">
            <v>-1176.4480000000001</v>
          </cell>
          <cell r="AC400">
            <v>0</v>
          </cell>
          <cell r="AD400">
            <v>448853.43200000003</v>
          </cell>
          <cell r="AE400">
            <v>0</v>
          </cell>
          <cell r="AF400">
            <v>2.0195218426372139</v>
          </cell>
          <cell r="AG400">
            <v>0</v>
          </cell>
          <cell r="AH400">
            <v>28981</v>
          </cell>
          <cell r="AI400">
            <v>0</v>
          </cell>
          <cell r="AJ400">
            <v>-2984.4900000000007</v>
          </cell>
          <cell r="AK400">
            <v>0</v>
          </cell>
          <cell r="AL400">
            <v>-40</v>
          </cell>
          <cell r="AM400">
            <v>0</v>
          </cell>
          <cell r="AN400">
            <v>-1193.7960000000003</v>
          </cell>
          <cell r="AO400">
            <v>0</v>
          </cell>
          <cell r="AP400">
            <v>473656.14600000007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 t="str">
            <v>TOTAL YALE</v>
          </cell>
          <cell r="G401">
            <v>0</v>
          </cell>
          <cell r="H401">
            <v>52367478.350000001</v>
          </cell>
          <cell r="I401">
            <v>0</v>
          </cell>
          <cell r="J401">
            <v>-218503.02000000002</v>
          </cell>
          <cell r="K401">
            <v>0</v>
          </cell>
          <cell r="L401">
            <v>52148975.330000006</v>
          </cell>
          <cell r="M401">
            <v>0</v>
          </cell>
          <cell r="N401">
            <v>-222688.23</v>
          </cell>
          <cell r="O401">
            <v>0</v>
          </cell>
          <cell r="P401">
            <v>51926287.100000001</v>
          </cell>
          <cell r="Q401">
            <v>0</v>
          </cell>
          <cell r="R401">
            <v>27962123</v>
          </cell>
          <cell r="S401">
            <v>0</v>
          </cell>
          <cell r="T401">
            <v>0</v>
          </cell>
          <cell r="U401">
            <v>0</v>
          </cell>
          <cell r="V401">
            <v>721487</v>
          </cell>
          <cell r="W401">
            <v>0</v>
          </cell>
          <cell r="X401">
            <v>-218503.02000000002</v>
          </cell>
          <cell r="Y401">
            <v>0</v>
          </cell>
          <cell r="Z401">
            <v>0</v>
          </cell>
          <cell r="AA401">
            <v>0</v>
          </cell>
          <cell r="AB401">
            <v>-79170.781000000003</v>
          </cell>
          <cell r="AC401">
            <v>0</v>
          </cell>
          <cell r="AD401">
            <v>28385936.199000005</v>
          </cell>
          <cell r="AE401">
            <v>0</v>
          </cell>
          <cell r="AF401">
            <v>0</v>
          </cell>
          <cell r="AG401">
            <v>0</v>
          </cell>
          <cell r="AH401">
            <v>718241</v>
          </cell>
          <cell r="AI401">
            <v>0</v>
          </cell>
          <cell r="AJ401">
            <v>-222688.23</v>
          </cell>
          <cell r="AK401">
            <v>0</v>
          </cell>
          <cell r="AL401">
            <v>0</v>
          </cell>
          <cell r="AM401">
            <v>0</v>
          </cell>
          <cell r="AN401">
            <v>-80730.485000000015</v>
          </cell>
          <cell r="AO401">
            <v>0</v>
          </cell>
          <cell r="AP401">
            <v>28800758.484000001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 t="str">
            <v>HYDRO DECOMMISSIONING RESERVE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 t="str">
            <v>a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 t="str">
            <v>a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TOTAL HYDRAULIC PRODUCTION</v>
          </cell>
          <cell r="G405">
            <v>0</v>
          </cell>
          <cell r="H405">
            <v>697877989.23999989</v>
          </cell>
          <cell r="I405">
            <v>0</v>
          </cell>
          <cell r="J405">
            <v>-3764106.7100000014</v>
          </cell>
          <cell r="K405">
            <v>0</v>
          </cell>
          <cell r="L405">
            <v>694113882.53000009</v>
          </cell>
          <cell r="M405">
            <v>0</v>
          </cell>
          <cell r="N405">
            <v>-1816961.87</v>
          </cell>
          <cell r="O405">
            <v>0</v>
          </cell>
          <cell r="P405">
            <v>692296920.65999997</v>
          </cell>
          <cell r="Q405">
            <v>0</v>
          </cell>
          <cell r="R405">
            <v>252658873</v>
          </cell>
          <cell r="S405">
            <v>0</v>
          </cell>
          <cell r="T405">
            <v>0</v>
          </cell>
          <cell r="U405">
            <v>0</v>
          </cell>
          <cell r="V405">
            <v>19011287</v>
          </cell>
          <cell r="W405">
            <v>0</v>
          </cell>
          <cell r="X405">
            <v>-3764106.7100000014</v>
          </cell>
          <cell r="Y405">
            <v>0</v>
          </cell>
          <cell r="Z405">
            <v>0</v>
          </cell>
          <cell r="AA405">
            <v>0</v>
          </cell>
          <cell r="AB405">
            <v>-632171.84499999997</v>
          </cell>
          <cell r="AC405">
            <v>0</v>
          </cell>
          <cell r="AD405">
            <v>267273881.4449999</v>
          </cell>
          <cell r="AE405">
            <v>0</v>
          </cell>
          <cell r="AF405">
            <v>0</v>
          </cell>
          <cell r="AG405">
            <v>0</v>
          </cell>
          <cell r="AH405">
            <v>18894248</v>
          </cell>
          <cell r="AI405">
            <v>0</v>
          </cell>
          <cell r="AJ405">
            <v>-1816961.87</v>
          </cell>
          <cell r="AK405">
            <v>0</v>
          </cell>
          <cell r="AL405">
            <v>0</v>
          </cell>
          <cell r="AM405">
            <v>0</v>
          </cell>
          <cell r="AN405">
            <v>-647660.34999999986</v>
          </cell>
          <cell r="AO405">
            <v>0</v>
          </cell>
          <cell r="AP405">
            <v>283703507.22499996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 t="str">
            <v>OTHER PRODUCTION PLANT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 t="str">
            <v>CHEHALIS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G411">
            <v>0</v>
          </cell>
          <cell r="H411">
            <v>23264895.84</v>
          </cell>
          <cell r="I411">
            <v>0</v>
          </cell>
          <cell r="J411">
            <v>-1013.96</v>
          </cell>
          <cell r="K411">
            <v>0</v>
          </cell>
          <cell r="L411">
            <v>23263881.879999999</v>
          </cell>
          <cell r="M411">
            <v>0</v>
          </cell>
          <cell r="N411">
            <v>-1413.9099999999999</v>
          </cell>
          <cell r="O411">
            <v>0</v>
          </cell>
          <cell r="P411">
            <v>23262467.969999999</v>
          </cell>
          <cell r="Q411">
            <v>0</v>
          </cell>
          <cell r="R411">
            <v>4770678</v>
          </cell>
          <cell r="S411">
            <v>0</v>
          </cell>
          <cell r="T411">
            <v>2.52</v>
          </cell>
          <cell r="U411">
            <v>0</v>
          </cell>
          <cell r="V411">
            <v>586263</v>
          </cell>
          <cell r="W411">
            <v>0</v>
          </cell>
          <cell r="X411">
            <v>-1013.96</v>
          </cell>
          <cell r="Y411">
            <v>0</v>
          </cell>
          <cell r="Z411">
            <v>-5</v>
          </cell>
          <cell r="AA411">
            <v>0</v>
          </cell>
          <cell r="AB411">
            <v>-50.698</v>
          </cell>
          <cell r="AC411">
            <v>0</v>
          </cell>
          <cell r="AD411">
            <v>5355876.3420000002</v>
          </cell>
          <cell r="AE411">
            <v>0</v>
          </cell>
          <cell r="AF411">
            <v>2.52</v>
          </cell>
          <cell r="AG411">
            <v>0</v>
          </cell>
          <cell r="AH411">
            <v>586232</v>
          </cell>
          <cell r="AI411">
            <v>0</v>
          </cell>
          <cell r="AJ411">
            <v>-1413.9099999999999</v>
          </cell>
          <cell r="AK411">
            <v>0</v>
          </cell>
          <cell r="AL411">
            <v>-5</v>
          </cell>
          <cell r="AM411">
            <v>0</v>
          </cell>
          <cell r="AN411">
            <v>-70.695499999999996</v>
          </cell>
          <cell r="AO411">
            <v>0</v>
          </cell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G412">
            <v>0</v>
          </cell>
          <cell r="H412">
            <v>1597345.52</v>
          </cell>
          <cell r="I412">
            <v>0</v>
          </cell>
          <cell r="J412">
            <v>-5418.41</v>
          </cell>
          <cell r="K412">
            <v>0</v>
          </cell>
          <cell r="L412">
            <v>1591927.11</v>
          </cell>
          <cell r="M412">
            <v>0</v>
          </cell>
          <cell r="N412">
            <v>-5751.98</v>
          </cell>
          <cell r="O412">
            <v>0</v>
          </cell>
          <cell r="P412">
            <v>1586175.1300000001</v>
          </cell>
          <cell r="Q412">
            <v>0</v>
          </cell>
          <cell r="R412">
            <v>334616</v>
          </cell>
          <cell r="S412">
            <v>0</v>
          </cell>
          <cell r="T412">
            <v>2.52</v>
          </cell>
          <cell r="U412">
            <v>0</v>
          </cell>
          <cell r="V412">
            <v>40185</v>
          </cell>
          <cell r="W412">
            <v>0</v>
          </cell>
          <cell r="X412">
            <v>-5418.41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369382.59</v>
          </cell>
          <cell r="AE412">
            <v>0</v>
          </cell>
          <cell r="AF412">
            <v>2.52</v>
          </cell>
          <cell r="AG412">
            <v>0</v>
          </cell>
          <cell r="AH412">
            <v>40044</v>
          </cell>
          <cell r="AI412">
            <v>0</v>
          </cell>
          <cell r="AJ412">
            <v>-5751.98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G413">
            <v>0</v>
          </cell>
          <cell r="H413">
            <v>191561490.22</v>
          </cell>
          <cell r="I413">
            <v>0</v>
          </cell>
          <cell r="J413">
            <v>-1674621.71</v>
          </cell>
          <cell r="K413">
            <v>0</v>
          </cell>
          <cell r="L413">
            <v>189886868.50999999</v>
          </cell>
          <cell r="M413">
            <v>0</v>
          </cell>
          <cell r="N413">
            <v>-1718894.34</v>
          </cell>
          <cell r="O413">
            <v>0</v>
          </cell>
          <cell r="P413">
            <v>188167974.16999999</v>
          </cell>
          <cell r="Q413">
            <v>0</v>
          </cell>
          <cell r="R413">
            <v>35475369</v>
          </cell>
          <cell r="S413">
            <v>0</v>
          </cell>
          <cell r="T413">
            <v>2.52</v>
          </cell>
          <cell r="U413">
            <v>0</v>
          </cell>
          <cell r="V413">
            <v>4806249</v>
          </cell>
          <cell r="W413">
            <v>0</v>
          </cell>
          <cell r="X413">
            <v>-1674621.71</v>
          </cell>
          <cell r="Y413">
            <v>0</v>
          </cell>
          <cell r="Z413">
            <v>-5</v>
          </cell>
          <cell r="AA413">
            <v>0</v>
          </cell>
          <cell r="AB413">
            <v>-83731.085500000001</v>
          </cell>
          <cell r="AC413">
            <v>0</v>
          </cell>
          <cell r="AD413">
            <v>38523265.204499997</v>
          </cell>
          <cell r="AE413">
            <v>0</v>
          </cell>
          <cell r="AF413">
            <v>2.52</v>
          </cell>
          <cell r="AG413">
            <v>0</v>
          </cell>
          <cell r="AH413">
            <v>4763491</v>
          </cell>
          <cell r="AI413">
            <v>0</v>
          </cell>
          <cell r="AJ413">
            <v>-1718894.34</v>
          </cell>
          <cell r="AK413">
            <v>0</v>
          </cell>
          <cell r="AL413">
            <v>-5</v>
          </cell>
          <cell r="AM413">
            <v>0</v>
          </cell>
          <cell r="AN413">
            <v>-85944.717000000004</v>
          </cell>
          <cell r="AO413">
            <v>0</v>
          </cell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G414">
            <v>0</v>
          </cell>
          <cell r="H414">
            <v>82787184.680000007</v>
          </cell>
          <cell r="I414">
            <v>0</v>
          </cell>
          <cell r="J414">
            <v>-280132.88999999996</v>
          </cell>
          <cell r="K414">
            <v>0</v>
          </cell>
          <cell r="L414">
            <v>82507051.790000007</v>
          </cell>
          <cell r="M414">
            <v>0</v>
          </cell>
          <cell r="N414">
            <v>-297386.27</v>
          </cell>
          <cell r="O414">
            <v>0</v>
          </cell>
          <cell r="P414">
            <v>82209665.520000011</v>
          </cell>
          <cell r="Q414">
            <v>0</v>
          </cell>
          <cell r="R414">
            <v>17586081</v>
          </cell>
          <cell r="S414">
            <v>0</v>
          </cell>
          <cell r="T414">
            <v>2.52</v>
          </cell>
          <cell r="U414">
            <v>0</v>
          </cell>
          <cell r="V414">
            <v>2082707</v>
          </cell>
          <cell r="W414">
            <v>0</v>
          </cell>
          <cell r="X414">
            <v>-280132.88999999996</v>
          </cell>
          <cell r="Y414">
            <v>0</v>
          </cell>
          <cell r="Z414">
            <v>-5</v>
          </cell>
          <cell r="AA414">
            <v>0</v>
          </cell>
          <cell r="AB414">
            <v>-14006.644499999997</v>
          </cell>
          <cell r="AC414">
            <v>0</v>
          </cell>
          <cell r="AD414">
            <v>19374648.465500001</v>
          </cell>
          <cell r="AE414">
            <v>0</v>
          </cell>
          <cell r="AF414">
            <v>2.52</v>
          </cell>
          <cell r="AG414">
            <v>0</v>
          </cell>
          <cell r="AH414">
            <v>2075431</v>
          </cell>
          <cell r="AI414">
            <v>0</v>
          </cell>
          <cell r="AJ414">
            <v>-297386.27</v>
          </cell>
          <cell r="AK414">
            <v>0</v>
          </cell>
          <cell r="AL414">
            <v>-5</v>
          </cell>
          <cell r="AM414">
            <v>0</v>
          </cell>
          <cell r="AN414">
            <v>-14869.3135</v>
          </cell>
          <cell r="AO414">
            <v>0</v>
          </cell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G415">
            <v>0</v>
          </cell>
          <cell r="H415">
            <v>39232856.310000002</v>
          </cell>
          <cell r="I415">
            <v>0</v>
          </cell>
          <cell r="J415">
            <v>-22175.720000000005</v>
          </cell>
          <cell r="K415">
            <v>0</v>
          </cell>
          <cell r="L415">
            <v>39210680.590000004</v>
          </cell>
          <cell r="M415">
            <v>0</v>
          </cell>
          <cell r="N415">
            <v>-24277.93</v>
          </cell>
          <cell r="O415">
            <v>0</v>
          </cell>
          <cell r="P415">
            <v>39186402.660000004</v>
          </cell>
          <cell r="Q415">
            <v>0</v>
          </cell>
          <cell r="R415">
            <v>7969692</v>
          </cell>
          <cell r="S415">
            <v>0</v>
          </cell>
          <cell r="T415">
            <v>2.52</v>
          </cell>
          <cell r="U415">
            <v>0</v>
          </cell>
          <cell r="V415">
            <v>988389</v>
          </cell>
          <cell r="W415">
            <v>0</v>
          </cell>
          <cell r="X415">
            <v>-22175.720000000005</v>
          </cell>
          <cell r="Y415">
            <v>0</v>
          </cell>
          <cell r="Z415">
            <v>-2</v>
          </cell>
          <cell r="AA415">
            <v>0</v>
          </cell>
          <cell r="AB415">
            <v>-443.51440000000008</v>
          </cell>
          <cell r="AC415">
            <v>0</v>
          </cell>
          <cell r="AD415">
            <v>8935461.7655999996</v>
          </cell>
          <cell r="AE415">
            <v>0</v>
          </cell>
          <cell r="AF415">
            <v>2.52</v>
          </cell>
          <cell r="AG415">
            <v>0</v>
          </cell>
          <cell r="AH415">
            <v>987803</v>
          </cell>
          <cell r="AI415">
            <v>0</v>
          </cell>
          <cell r="AJ415">
            <v>-24277.93</v>
          </cell>
          <cell r="AK415">
            <v>0</v>
          </cell>
          <cell r="AL415">
            <v>-2</v>
          </cell>
          <cell r="AM415">
            <v>0</v>
          </cell>
          <cell r="AN415">
            <v>-485.55860000000001</v>
          </cell>
          <cell r="AO415">
            <v>0</v>
          </cell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G416">
            <v>0</v>
          </cell>
          <cell r="H416">
            <v>3239885.55</v>
          </cell>
          <cell r="I416">
            <v>0</v>
          </cell>
          <cell r="J416">
            <v>-2483.86</v>
          </cell>
          <cell r="K416">
            <v>0</v>
          </cell>
          <cell r="L416">
            <v>3237401.69</v>
          </cell>
          <cell r="M416">
            <v>0</v>
          </cell>
          <cell r="N416">
            <v>-2784.49</v>
          </cell>
          <cell r="O416">
            <v>0</v>
          </cell>
          <cell r="P416">
            <v>3234617.1999999997</v>
          </cell>
          <cell r="Q416">
            <v>0</v>
          </cell>
          <cell r="R416">
            <v>670002</v>
          </cell>
          <cell r="S416">
            <v>0</v>
          </cell>
          <cell r="T416">
            <v>2.52</v>
          </cell>
          <cell r="U416">
            <v>0</v>
          </cell>
          <cell r="V416">
            <v>81614</v>
          </cell>
          <cell r="W416">
            <v>0</v>
          </cell>
          <cell r="X416">
            <v>-2483.86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749132.14</v>
          </cell>
          <cell r="AE416">
            <v>0</v>
          </cell>
          <cell r="AF416">
            <v>2.52</v>
          </cell>
          <cell r="AG416">
            <v>0</v>
          </cell>
          <cell r="AH416">
            <v>81547</v>
          </cell>
          <cell r="AI416">
            <v>0</v>
          </cell>
          <cell r="AJ416">
            <v>-2784.49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827894.65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 t="str">
            <v>TOTAL CHEHALIS</v>
          </cell>
          <cell r="G417">
            <v>0</v>
          </cell>
          <cell r="H417">
            <v>341683658.12</v>
          </cell>
          <cell r="I417">
            <v>0</v>
          </cell>
          <cell r="J417">
            <v>-1985846.55</v>
          </cell>
          <cell r="K417">
            <v>0</v>
          </cell>
          <cell r="L417">
            <v>339697811.56999999</v>
          </cell>
          <cell r="M417">
            <v>0</v>
          </cell>
          <cell r="N417">
            <v>-2050508.92</v>
          </cell>
          <cell r="O417">
            <v>0</v>
          </cell>
          <cell r="P417">
            <v>337647302.64999998</v>
          </cell>
          <cell r="Q417">
            <v>0</v>
          </cell>
          <cell r="R417">
            <v>66806438</v>
          </cell>
          <cell r="S417">
            <v>0</v>
          </cell>
          <cell r="T417">
            <v>0</v>
          </cell>
          <cell r="U417">
            <v>0</v>
          </cell>
          <cell r="V417">
            <v>8585407</v>
          </cell>
          <cell r="W417">
            <v>0</v>
          </cell>
          <cell r="X417">
            <v>-1985846.55</v>
          </cell>
          <cell r="Y417">
            <v>0</v>
          </cell>
          <cell r="Z417">
            <v>0</v>
          </cell>
          <cell r="AA417">
            <v>0</v>
          </cell>
          <cell r="AB417">
            <v>-98231.9424</v>
          </cell>
          <cell r="AC417">
            <v>0</v>
          </cell>
          <cell r="AD417">
            <v>73307766.507599995</v>
          </cell>
          <cell r="AE417">
            <v>0</v>
          </cell>
          <cell r="AF417">
            <v>0</v>
          </cell>
          <cell r="AG417">
            <v>0</v>
          </cell>
          <cell r="AH417">
            <v>8534548</v>
          </cell>
          <cell r="AI417">
            <v>0</v>
          </cell>
          <cell r="AJ417">
            <v>-2050508.92</v>
          </cell>
          <cell r="AK417">
            <v>0</v>
          </cell>
          <cell r="AL417">
            <v>0</v>
          </cell>
          <cell r="AM417">
            <v>0</v>
          </cell>
          <cell r="AN417">
            <v>-101370.28460000001</v>
          </cell>
          <cell r="AO417">
            <v>0</v>
          </cell>
          <cell r="AP417">
            <v>79690435.303000003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 t="str">
            <v>CURRANT CREEK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G420">
            <v>0</v>
          </cell>
          <cell r="H420">
            <v>44110651.130000003</v>
          </cell>
          <cell r="I420">
            <v>0</v>
          </cell>
          <cell r="J420">
            <v>-790.4799999999999</v>
          </cell>
          <cell r="K420">
            <v>0</v>
          </cell>
          <cell r="L420">
            <v>44109860.650000006</v>
          </cell>
          <cell r="M420">
            <v>0</v>
          </cell>
          <cell r="N420">
            <v>-1253.28</v>
          </cell>
          <cell r="O420">
            <v>0</v>
          </cell>
          <cell r="P420">
            <v>44108607.370000005</v>
          </cell>
          <cell r="Q420">
            <v>0</v>
          </cell>
          <cell r="R420">
            <v>7483195</v>
          </cell>
          <cell r="S420">
            <v>0</v>
          </cell>
          <cell r="T420">
            <v>2.57</v>
          </cell>
          <cell r="U420">
            <v>0</v>
          </cell>
          <cell r="V420">
            <v>1133634</v>
          </cell>
          <cell r="W420">
            <v>0</v>
          </cell>
          <cell r="X420">
            <v>-790.4799999999999</v>
          </cell>
          <cell r="Y420">
            <v>0</v>
          </cell>
          <cell r="Z420">
            <v>-5</v>
          </cell>
          <cell r="AA420">
            <v>0</v>
          </cell>
          <cell r="AB420">
            <v>-39.523999999999994</v>
          </cell>
          <cell r="AC420">
            <v>0</v>
          </cell>
          <cell r="AD420">
            <v>8615998.9959999993</v>
          </cell>
          <cell r="AE420">
            <v>0</v>
          </cell>
          <cell r="AF420">
            <v>2.57</v>
          </cell>
          <cell r="AG420">
            <v>0</v>
          </cell>
          <cell r="AH420">
            <v>1133607</v>
          </cell>
          <cell r="AI420">
            <v>0</v>
          </cell>
          <cell r="AJ420">
            <v>-1253.28</v>
          </cell>
          <cell r="AK420">
            <v>0</v>
          </cell>
          <cell r="AL420">
            <v>-5</v>
          </cell>
          <cell r="AM420">
            <v>0</v>
          </cell>
          <cell r="AN420">
            <v>-62.663999999999994</v>
          </cell>
          <cell r="AO420">
            <v>0</v>
          </cell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G421">
            <v>0</v>
          </cell>
          <cell r="H421">
            <v>3299735.22</v>
          </cell>
          <cell r="I421">
            <v>0</v>
          </cell>
          <cell r="J421">
            <v>-9847.0300000000007</v>
          </cell>
          <cell r="K421">
            <v>0</v>
          </cell>
          <cell r="L421">
            <v>3289888.1900000004</v>
          </cell>
          <cell r="M421">
            <v>0</v>
          </cell>
          <cell r="N421">
            <v>-10470.549999999999</v>
          </cell>
          <cell r="O421">
            <v>0</v>
          </cell>
          <cell r="P421">
            <v>3279417.6400000006</v>
          </cell>
          <cell r="Q421">
            <v>0</v>
          </cell>
          <cell r="R421">
            <v>572985</v>
          </cell>
          <cell r="S421">
            <v>0</v>
          </cell>
          <cell r="T421">
            <v>2.66</v>
          </cell>
          <cell r="U421">
            <v>0</v>
          </cell>
          <cell r="V421">
            <v>87642</v>
          </cell>
          <cell r="W421">
            <v>0</v>
          </cell>
          <cell r="X421">
            <v>-9847.0300000000007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650779.97</v>
          </cell>
          <cell r="AE421">
            <v>0</v>
          </cell>
          <cell r="AF421">
            <v>2.66</v>
          </cell>
          <cell r="AG421">
            <v>0</v>
          </cell>
          <cell r="AH421">
            <v>87372</v>
          </cell>
          <cell r="AI421">
            <v>0</v>
          </cell>
          <cell r="AJ421">
            <v>-10470.549999999999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G422">
            <v>0</v>
          </cell>
          <cell r="H422">
            <v>183388912.16999999</v>
          </cell>
          <cell r="I422">
            <v>0</v>
          </cell>
          <cell r="J422">
            <v>-1484291.22</v>
          </cell>
          <cell r="K422">
            <v>0</v>
          </cell>
          <cell r="L422">
            <v>181904620.94999999</v>
          </cell>
          <cell r="M422">
            <v>0</v>
          </cell>
          <cell r="N422">
            <v>-1526776.7000000002</v>
          </cell>
          <cell r="O422">
            <v>0</v>
          </cell>
          <cell r="P422">
            <v>180377844.25</v>
          </cell>
          <cell r="Q422">
            <v>0</v>
          </cell>
          <cell r="R422">
            <v>26903906</v>
          </cell>
          <cell r="S422">
            <v>0</v>
          </cell>
          <cell r="T422">
            <v>2.67</v>
          </cell>
          <cell r="U422">
            <v>0</v>
          </cell>
          <cell r="V422">
            <v>4876669</v>
          </cell>
          <cell r="W422">
            <v>0</v>
          </cell>
          <cell r="X422">
            <v>-1484291.22</v>
          </cell>
          <cell r="Y422">
            <v>0</v>
          </cell>
          <cell r="Z422">
            <v>-5</v>
          </cell>
          <cell r="AA422">
            <v>0</v>
          </cell>
          <cell r="AB422">
            <v>-74214.561000000002</v>
          </cell>
          <cell r="AC422">
            <v>0</v>
          </cell>
          <cell r="AD422">
            <v>30222069.219000001</v>
          </cell>
          <cell r="AE422">
            <v>0</v>
          </cell>
          <cell r="AF422">
            <v>2.67</v>
          </cell>
          <cell r="AG422">
            <v>0</v>
          </cell>
          <cell r="AH422">
            <v>4836471</v>
          </cell>
          <cell r="AI422">
            <v>0</v>
          </cell>
          <cell r="AJ422">
            <v>-1526776.7000000002</v>
          </cell>
          <cell r="AK422">
            <v>0</v>
          </cell>
          <cell r="AL422">
            <v>-5</v>
          </cell>
          <cell r="AM422">
            <v>0</v>
          </cell>
          <cell r="AN422">
            <v>-76338.835000000006</v>
          </cell>
          <cell r="AO422">
            <v>0</v>
          </cell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G423">
            <v>0</v>
          </cell>
          <cell r="H423">
            <v>75958925.689999998</v>
          </cell>
          <cell r="I423">
            <v>0</v>
          </cell>
          <cell r="J423">
            <v>-217318.3</v>
          </cell>
          <cell r="K423">
            <v>0</v>
          </cell>
          <cell r="L423">
            <v>75741607.390000001</v>
          </cell>
          <cell r="M423">
            <v>0</v>
          </cell>
          <cell r="N423">
            <v>-231206.67</v>
          </cell>
          <cell r="O423">
            <v>0</v>
          </cell>
          <cell r="P423">
            <v>75510400.719999999</v>
          </cell>
          <cell r="Q423">
            <v>0</v>
          </cell>
          <cell r="R423">
            <v>12270691</v>
          </cell>
          <cell r="S423">
            <v>0</v>
          </cell>
          <cell r="T423">
            <v>2.58</v>
          </cell>
          <cell r="U423">
            <v>0</v>
          </cell>
          <cell r="V423">
            <v>1956937</v>
          </cell>
          <cell r="W423">
            <v>0</v>
          </cell>
          <cell r="X423">
            <v>-217318.3</v>
          </cell>
          <cell r="Y423">
            <v>0</v>
          </cell>
          <cell r="Z423">
            <v>-5</v>
          </cell>
          <cell r="AA423">
            <v>0</v>
          </cell>
          <cell r="AB423">
            <v>-10865.915000000001</v>
          </cell>
          <cell r="AC423">
            <v>0</v>
          </cell>
          <cell r="AD423">
            <v>13999443.785</v>
          </cell>
          <cell r="AE423">
            <v>0</v>
          </cell>
          <cell r="AF423">
            <v>2.58</v>
          </cell>
          <cell r="AG423">
            <v>0</v>
          </cell>
          <cell r="AH423">
            <v>1951151</v>
          </cell>
          <cell r="AI423">
            <v>0</v>
          </cell>
          <cell r="AJ423">
            <v>-231206.67</v>
          </cell>
          <cell r="AK423">
            <v>0</v>
          </cell>
          <cell r="AL423">
            <v>-5</v>
          </cell>
          <cell r="AM423">
            <v>0</v>
          </cell>
          <cell r="AN423">
            <v>-11560.333500000001</v>
          </cell>
          <cell r="AO423">
            <v>0</v>
          </cell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G424">
            <v>0</v>
          </cell>
          <cell r="H424">
            <v>42401824.549999997</v>
          </cell>
          <cell r="I424">
            <v>0</v>
          </cell>
          <cell r="J424">
            <v>-18923.879999999997</v>
          </cell>
          <cell r="K424">
            <v>0</v>
          </cell>
          <cell r="L424">
            <v>42382900.669999994</v>
          </cell>
          <cell r="M424">
            <v>0</v>
          </cell>
          <cell r="N424">
            <v>-20961.289999999997</v>
          </cell>
          <cell r="O424">
            <v>0</v>
          </cell>
          <cell r="P424">
            <v>42361939.379999995</v>
          </cell>
          <cell r="Q424">
            <v>0</v>
          </cell>
          <cell r="R424">
            <v>6842125</v>
          </cell>
          <cell r="S424">
            <v>0</v>
          </cell>
          <cell r="T424">
            <v>2.57</v>
          </cell>
          <cell r="U424">
            <v>0</v>
          </cell>
          <cell r="V424">
            <v>1089484</v>
          </cell>
          <cell r="W424">
            <v>0</v>
          </cell>
          <cell r="X424">
            <v>-18923.879999999997</v>
          </cell>
          <cell r="Y424">
            <v>0</v>
          </cell>
          <cell r="Z424">
            <v>-2</v>
          </cell>
          <cell r="AA424">
            <v>0</v>
          </cell>
          <cell r="AB424">
            <v>-378.47759999999994</v>
          </cell>
          <cell r="AC424">
            <v>0</v>
          </cell>
          <cell r="AD424">
            <v>7912306.6424000002</v>
          </cell>
          <cell r="AE424">
            <v>0</v>
          </cell>
          <cell r="AF424">
            <v>2.57</v>
          </cell>
          <cell r="AG424">
            <v>0</v>
          </cell>
          <cell r="AH424">
            <v>1088971</v>
          </cell>
          <cell r="AI424">
            <v>0</v>
          </cell>
          <cell r="AJ424">
            <v>-20961.289999999997</v>
          </cell>
          <cell r="AK424">
            <v>0</v>
          </cell>
          <cell r="AL424">
            <v>-2</v>
          </cell>
          <cell r="AM424">
            <v>0</v>
          </cell>
          <cell r="AN424">
            <v>-419.22579999999994</v>
          </cell>
          <cell r="AO424">
            <v>0</v>
          </cell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G425">
            <v>0</v>
          </cell>
          <cell r="H425">
            <v>2969761.75</v>
          </cell>
          <cell r="I425">
            <v>0</v>
          </cell>
          <cell r="J425">
            <v>-1838.55</v>
          </cell>
          <cell r="K425">
            <v>0</v>
          </cell>
          <cell r="L425">
            <v>2967923.2</v>
          </cell>
          <cell r="M425">
            <v>0</v>
          </cell>
          <cell r="N425">
            <v>-2057.48</v>
          </cell>
          <cell r="O425">
            <v>0</v>
          </cell>
          <cell r="P425">
            <v>2965865.72</v>
          </cell>
          <cell r="Q425">
            <v>0</v>
          </cell>
          <cell r="R425">
            <v>520979</v>
          </cell>
          <cell r="S425">
            <v>0</v>
          </cell>
          <cell r="T425">
            <v>2.57</v>
          </cell>
          <cell r="U425">
            <v>0</v>
          </cell>
          <cell r="V425">
            <v>76299</v>
          </cell>
          <cell r="W425">
            <v>0</v>
          </cell>
          <cell r="X425">
            <v>-1838.55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595439.44999999995</v>
          </cell>
          <cell r="AE425">
            <v>0</v>
          </cell>
          <cell r="AF425">
            <v>2.57</v>
          </cell>
          <cell r="AG425">
            <v>0</v>
          </cell>
          <cell r="AH425">
            <v>76249</v>
          </cell>
          <cell r="AI425">
            <v>0</v>
          </cell>
          <cell r="AJ425">
            <v>-2057.48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669630.97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 t="str">
            <v>TOTAL CURRANT CREEK</v>
          </cell>
          <cell r="G426">
            <v>0</v>
          </cell>
          <cell r="H426">
            <v>352129810.50999999</v>
          </cell>
          <cell r="I426">
            <v>0</v>
          </cell>
          <cell r="J426">
            <v>-1733009.46</v>
          </cell>
          <cell r="K426">
            <v>0</v>
          </cell>
          <cell r="L426">
            <v>350396801.05000001</v>
          </cell>
          <cell r="M426">
            <v>0</v>
          </cell>
          <cell r="N426">
            <v>-1792725.9700000002</v>
          </cell>
          <cell r="O426">
            <v>0</v>
          </cell>
          <cell r="P426">
            <v>348604075.08000004</v>
          </cell>
          <cell r="Q426">
            <v>0</v>
          </cell>
          <cell r="R426">
            <v>54593881</v>
          </cell>
          <cell r="S426">
            <v>0</v>
          </cell>
          <cell r="T426">
            <v>0</v>
          </cell>
          <cell r="U426">
            <v>0</v>
          </cell>
          <cell r="V426">
            <v>9220665</v>
          </cell>
          <cell r="W426">
            <v>0</v>
          </cell>
          <cell r="X426">
            <v>-1733009.46</v>
          </cell>
          <cell r="Y426">
            <v>0</v>
          </cell>
          <cell r="Z426">
            <v>0</v>
          </cell>
          <cell r="AA426">
            <v>0</v>
          </cell>
          <cell r="AB426">
            <v>-85498.477599999998</v>
          </cell>
          <cell r="AC426">
            <v>0</v>
          </cell>
          <cell r="AD426">
            <v>61996038.062399998</v>
          </cell>
          <cell r="AE426">
            <v>0</v>
          </cell>
          <cell r="AF426">
            <v>0</v>
          </cell>
          <cell r="AG426">
            <v>0</v>
          </cell>
          <cell r="AH426">
            <v>9173821</v>
          </cell>
          <cell r="AI426">
            <v>0</v>
          </cell>
          <cell r="AJ426">
            <v>-1792725.9700000002</v>
          </cell>
          <cell r="AK426">
            <v>0</v>
          </cell>
          <cell r="AL426">
            <v>0</v>
          </cell>
          <cell r="AM426">
            <v>0</v>
          </cell>
          <cell r="AN426">
            <v>-88381.058300000019</v>
          </cell>
          <cell r="AO426">
            <v>0</v>
          </cell>
          <cell r="AP426">
            <v>69288752.034099996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 t="str">
            <v>HERMISTON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G429">
            <v>0</v>
          </cell>
          <cell r="H429">
            <v>12844996.02</v>
          </cell>
          <cell r="I429">
            <v>0</v>
          </cell>
          <cell r="J429">
            <v>-3593.08</v>
          </cell>
          <cell r="K429">
            <v>0</v>
          </cell>
          <cell r="L429">
            <v>12841402.939999999</v>
          </cell>
          <cell r="M429">
            <v>0</v>
          </cell>
          <cell r="N429">
            <v>-4361.8099999999995</v>
          </cell>
          <cell r="O429">
            <v>0</v>
          </cell>
          <cell r="P429">
            <v>12837041.129999999</v>
          </cell>
          <cell r="Q429">
            <v>0</v>
          </cell>
          <cell r="R429">
            <v>4318895</v>
          </cell>
          <cell r="S429">
            <v>0</v>
          </cell>
          <cell r="T429">
            <v>2.69</v>
          </cell>
          <cell r="U429">
            <v>0</v>
          </cell>
          <cell r="V429">
            <v>345482</v>
          </cell>
          <cell r="W429">
            <v>0</v>
          </cell>
          <cell r="X429">
            <v>-3593.08</v>
          </cell>
          <cell r="Y429">
            <v>0</v>
          </cell>
          <cell r="Z429">
            <v>-5</v>
          </cell>
          <cell r="AA429">
            <v>0</v>
          </cell>
          <cell r="AB429">
            <v>-179.65400000000002</v>
          </cell>
          <cell r="AC429">
            <v>0</v>
          </cell>
          <cell r="AD429">
            <v>4660604.2659999998</v>
          </cell>
          <cell r="AE429">
            <v>0</v>
          </cell>
          <cell r="AF429">
            <v>2.69</v>
          </cell>
          <cell r="AG429">
            <v>0</v>
          </cell>
          <cell r="AH429">
            <v>345375</v>
          </cell>
          <cell r="AI429">
            <v>0</v>
          </cell>
          <cell r="AJ429">
            <v>-4361.8099999999995</v>
          </cell>
          <cell r="AK429">
            <v>0</v>
          </cell>
          <cell r="AL429">
            <v>-5</v>
          </cell>
          <cell r="AM429">
            <v>0</v>
          </cell>
          <cell r="AN429">
            <v>-218.09049999999996</v>
          </cell>
          <cell r="AO429">
            <v>0</v>
          </cell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G430">
            <v>0</v>
          </cell>
          <cell r="H430">
            <v>25321.62</v>
          </cell>
          <cell r="I430">
            <v>0</v>
          </cell>
          <cell r="J430">
            <v>-132.16999999999999</v>
          </cell>
          <cell r="K430">
            <v>0</v>
          </cell>
          <cell r="L430">
            <v>25189.45</v>
          </cell>
          <cell r="M430">
            <v>0</v>
          </cell>
          <cell r="N430">
            <v>-139.58000000000001</v>
          </cell>
          <cell r="O430">
            <v>0</v>
          </cell>
          <cell r="P430">
            <v>25049.87</v>
          </cell>
          <cell r="Q430">
            <v>0</v>
          </cell>
          <cell r="R430">
            <v>8889</v>
          </cell>
          <cell r="S430">
            <v>0</v>
          </cell>
          <cell r="T430">
            <v>2.72</v>
          </cell>
          <cell r="U430">
            <v>0</v>
          </cell>
          <cell r="V430">
            <v>687</v>
          </cell>
          <cell r="W430">
            <v>0</v>
          </cell>
          <cell r="X430">
            <v>-132.16999999999999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9443.83</v>
          </cell>
          <cell r="AE430">
            <v>0</v>
          </cell>
          <cell r="AF430">
            <v>2.72</v>
          </cell>
          <cell r="AG430">
            <v>0</v>
          </cell>
          <cell r="AH430">
            <v>683</v>
          </cell>
          <cell r="AI430">
            <v>0</v>
          </cell>
          <cell r="AJ430">
            <v>-139.58000000000001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G431">
            <v>0</v>
          </cell>
          <cell r="H431">
            <v>107253896.88</v>
          </cell>
          <cell r="I431">
            <v>0</v>
          </cell>
          <cell r="J431">
            <v>-1135296.5199999996</v>
          </cell>
          <cell r="K431">
            <v>0</v>
          </cell>
          <cell r="L431">
            <v>106118600.36</v>
          </cell>
          <cell r="M431">
            <v>0</v>
          </cell>
          <cell r="N431">
            <v>-1165789.96</v>
          </cell>
          <cell r="O431">
            <v>0</v>
          </cell>
          <cell r="P431">
            <v>104952810.40000001</v>
          </cell>
          <cell r="Q431">
            <v>0</v>
          </cell>
          <cell r="R431">
            <v>31307539</v>
          </cell>
          <cell r="S431">
            <v>0</v>
          </cell>
          <cell r="T431">
            <v>2.85</v>
          </cell>
          <cell r="U431">
            <v>0</v>
          </cell>
          <cell r="V431">
            <v>3040558</v>
          </cell>
          <cell r="W431">
            <v>0</v>
          </cell>
          <cell r="X431">
            <v>-1135296.5199999996</v>
          </cell>
          <cell r="Y431">
            <v>0</v>
          </cell>
          <cell r="Z431">
            <v>-5</v>
          </cell>
          <cell r="AA431">
            <v>0</v>
          </cell>
          <cell r="AB431">
            <v>-56764.825999999979</v>
          </cell>
          <cell r="AC431">
            <v>0</v>
          </cell>
          <cell r="AD431">
            <v>33156035.653999999</v>
          </cell>
          <cell r="AE431">
            <v>0</v>
          </cell>
          <cell r="AF431">
            <v>2.85</v>
          </cell>
          <cell r="AG431">
            <v>0</v>
          </cell>
          <cell r="AH431">
            <v>3007768</v>
          </cell>
          <cell r="AI431">
            <v>0</v>
          </cell>
          <cell r="AJ431">
            <v>-1165789.96</v>
          </cell>
          <cell r="AK431">
            <v>0</v>
          </cell>
          <cell r="AL431">
            <v>-5</v>
          </cell>
          <cell r="AM431">
            <v>0</v>
          </cell>
          <cell r="AN431">
            <v>-58289.498</v>
          </cell>
          <cell r="AO431">
            <v>0</v>
          </cell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G432">
            <v>0</v>
          </cell>
          <cell r="H432">
            <v>40074379.619999997</v>
          </cell>
          <cell r="I432">
            <v>0</v>
          </cell>
          <cell r="J432">
            <v>-202055.55000000002</v>
          </cell>
          <cell r="K432">
            <v>0</v>
          </cell>
          <cell r="L432">
            <v>39872324.07</v>
          </cell>
          <cell r="M432">
            <v>0</v>
          </cell>
          <cell r="N432">
            <v>-213451.19999999998</v>
          </cell>
          <cell r="O432">
            <v>0</v>
          </cell>
          <cell r="P432">
            <v>39658872.869999997</v>
          </cell>
          <cell r="Q432">
            <v>0</v>
          </cell>
          <cell r="R432">
            <v>13702379</v>
          </cell>
          <cell r="S432">
            <v>0</v>
          </cell>
          <cell r="T432">
            <v>2.7</v>
          </cell>
          <cell r="U432">
            <v>0</v>
          </cell>
          <cell r="V432">
            <v>1079280</v>
          </cell>
          <cell r="W432">
            <v>0</v>
          </cell>
          <cell r="X432">
            <v>-202055.55000000002</v>
          </cell>
          <cell r="Y432">
            <v>0</v>
          </cell>
          <cell r="Z432">
            <v>-5</v>
          </cell>
          <cell r="AA432">
            <v>0</v>
          </cell>
          <cell r="AB432">
            <v>-10102.777500000002</v>
          </cell>
          <cell r="AC432">
            <v>0</v>
          </cell>
          <cell r="AD432">
            <v>14569500.672499999</v>
          </cell>
          <cell r="AE432">
            <v>0</v>
          </cell>
          <cell r="AF432">
            <v>2.7</v>
          </cell>
          <cell r="AG432">
            <v>0</v>
          </cell>
          <cell r="AH432">
            <v>1073671</v>
          </cell>
          <cell r="AI432">
            <v>0</v>
          </cell>
          <cell r="AJ432">
            <v>-213451.19999999998</v>
          </cell>
          <cell r="AK432">
            <v>0</v>
          </cell>
          <cell r="AL432">
            <v>-5</v>
          </cell>
          <cell r="AM432">
            <v>0</v>
          </cell>
          <cell r="AN432">
            <v>-10672.56</v>
          </cell>
          <cell r="AO432">
            <v>0</v>
          </cell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G433">
            <v>0</v>
          </cell>
          <cell r="H433">
            <v>9115252.9600000009</v>
          </cell>
          <cell r="I433">
            <v>0</v>
          </cell>
          <cell r="J433">
            <v>-10036.85</v>
          </cell>
          <cell r="K433">
            <v>0</v>
          </cell>
          <cell r="L433">
            <v>9105216.1100000013</v>
          </cell>
          <cell r="M433">
            <v>0</v>
          </cell>
          <cell r="N433">
            <v>-10848.82</v>
          </cell>
          <cell r="O433">
            <v>0</v>
          </cell>
          <cell r="P433">
            <v>9094367.290000001</v>
          </cell>
          <cell r="Q433">
            <v>0</v>
          </cell>
          <cell r="R433">
            <v>3189999</v>
          </cell>
          <cell r="S433">
            <v>0</v>
          </cell>
          <cell r="T433">
            <v>2.65</v>
          </cell>
          <cell r="U433">
            <v>0</v>
          </cell>
          <cell r="V433">
            <v>241421</v>
          </cell>
          <cell r="W433">
            <v>0</v>
          </cell>
          <cell r="X433">
            <v>-10036.85</v>
          </cell>
          <cell r="Y433">
            <v>0</v>
          </cell>
          <cell r="Z433">
            <v>-2</v>
          </cell>
          <cell r="AA433">
            <v>0</v>
          </cell>
          <cell r="AB433">
            <v>-200.73699999999999</v>
          </cell>
          <cell r="AC433">
            <v>0</v>
          </cell>
          <cell r="AD433">
            <v>3421182.4129999997</v>
          </cell>
          <cell r="AE433">
            <v>0</v>
          </cell>
          <cell r="AF433">
            <v>2.65</v>
          </cell>
          <cell r="AG433">
            <v>0</v>
          </cell>
          <cell r="AH433">
            <v>241144</v>
          </cell>
          <cell r="AI433">
            <v>0</v>
          </cell>
          <cell r="AJ433">
            <v>-10848.82</v>
          </cell>
          <cell r="AK433">
            <v>0</v>
          </cell>
          <cell r="AL433">
            <v>-2</v>
          </cell>
          <cell r="AM433">
            <v>0</v>
          </cell>
          <cell r="AN433">
            <v>-216.97639999999998</v>
          </cell>
          <cell r="AO433">
            <v>0</v>
          </cell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G434">
            <v>0</v>
          </cell>
          <cell r="H434">
            <v>497343.1</v>
          </cell>
          <cell r="I434">
            <v>0</v>
          </cell>
          <cell r="J434">
            <v>-809.78</v>
          </cell>
          <cell r="K434">
            <v>0</v>
          </cell>
          <cell r="L434">
            <v>496533.31999999995</v>
          </cell>
          <cell r="M434">
            <v>0</v>
          </cell>
          <cell r="N434">
            <v>-886.21</v>
          </cell>
          <cell r="O434">
            <v>0</v>
          </cell>
          <cell r="P434">
            <v>495647.10999999993</v>
          </cell>
          <cell r="Q434">
            <v>0</v>
          </cell>
          <cell r="R434">
            <v>175766</v>
          </cell>
          <cell r="S434">
            <v>0</v>
          </cell>
          <cell r="T434">
            <v>2.65</v>
          </cell>
          <cell r="U434">
            <v>0</v>
          </cell>
          <cell r="V434">
            <v>13169</v>
          </cell>
          <cell r="W434">
            <v>0</v>
          </cell>
          <cell r="X434">
            <v>-809.78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188125.22</v>
          </cell>
          <cell r="AE434">
            <v>0</v>
          </cell>
          <cell r="AF434">
            <v>2.65</v>
          </cell>
          <cell r="AG434">
            <v>0</v>
          </cell>
          <cell r="AH434">
            <v>13146</v>
          </cell>
          <cell r="AI434">
            <v>0</v>
          </cell>
          <cell r="AJ434">
            <v>-886.21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200385.01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TOTAL HERMISTON</v>
          </cell>
          <cell r="G435">
            <v>0</v>
          </cell>
          <cell r="H435">
            <v>169811190.19999999</v>
          </cell>
          <cell r="I435">
            <v>0</v>
          </cell>
          <cell r="J435">
            <v>-1351923.9499999997</v>
          </cell>
          <cell r="K435">
            <v>0</v>
          </cell>
          <cell r="L435">
            <v>168459266.25</v>
          </cell>
          <cell r="M435">
            <v>0</v>
          </cell>
          <cell r="N435">
            <v>-1395477.5799999998</v>
          </cell>
          <cell r="O435">
            <v>0</v>
          </cell>
          <cell r="P435">
            <v>167063788.67000002</v>
          </cell>
          <cell r="Q435">
            <v>0</v>
          </cell>
          <cell r="R435">
            <v>52703467</v>
          </cell>
          <cell r="S435">
            <v>0</v>
          </cell>
          <cell r="T435">
            <v>0</v>
          </cell>
          <cell r="U435">
            <v>0</v>
          </cell>
          <cell r="V435">
            <v>4720597</v>
          </cell>
          <cell r="W435">
            <v>0</v>
          </cell>
          <cell r="X435">
            <v>-1351923.9499999997</v>
          </cell>
          <cell r="Y435">
            <v>0</v>
          </cell>
          <cell r="Z435">
            <v>0</v>
          </cell>
          <cell r="AA435">
            <v>0</v>
          </cell>
          <cell r="AB435">
            <v>-67247.994499999972</v>
          </cell>
          <cell r="AC435">
            <v>0</v>
          </cell>
          <cell r="AD435">
            <v>56004892.055500001</v>
          </cell>
          <cell r="AE435">
            <v>0</v>
          </cell>
          <cell r="AF435">
            <v>0</v>
          </cell>
          <cell r="AG435">
            <v>0</v>
          </cell>
          <cell r="AH435">
            <v>4681787</v>
          </cell>
          <cell r="AI435">
            <v>0</v>
          </cell>
          <cell r="AJ435">
            <v>-1395477.5799999998</v>
          </cell>
          <cell r="AK435">
            <v>0</v>
          </cell>
          <cell r="AL435">
            <v>0</v>
          </cell>
          <cell r="AM435">
            <v>0</v>
          </cell>
          <cell r="AN435">
            <v>-69397.124899999995</v>
          </cell>
          <cell r="AO435">
            <v>0</v>
          </cell>
          <cell r="AP435">
            <v>59221804.350599997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 t="str">
            <v>LAKE SIDE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G438">
            <v>0</v>
          </cell>
          <cell r="H438">
            <v>27840392.370000001</v>
          </cell>
          <cell r="I438">
            <v>0</v>
          </cell>
          <cell r="J438">
            <v>-151.81</v>
          </cell>
          <cell r="K438">
            <v>0</v>
          </cell>
          <cell r="L438">
            <v>27840240.560000002</v>
          </cell>
          <cell r="M438">
            <v>0</v>
          </cell>
          <cell r="N438">
            <v>-303.36</v>
          </cell>
          <cell r="O438">
            <v>0</v>
          </cell>
          <cell r="P438">
            <v>27839937.200000003</v>
          </cell>
          <cell r="Q438">
            <v>0</v>
          </cell>
          <cell r="R438">
            <v>1796212</v>
          </cell>
          <cell r="S438">
            <v>0</v>
          </cell>
          <cell r="T438">
            <v>2.58</v>
          </cell>
          <cell r="U438">
            <v>0</v>
          </cell>
          <cell r="V438">
            <v>718280</v>
          </cell>
          <cell r="W438">
            <v>0</v>
          </cell>
          <cell r="X438">
            <v>-151.81</v>
          </cell>
          <cell r="Y438">
            <v>0</v>
          </cell>
          <cell r="Z438">
            <v>-5</v>
          </cell>
          <cell r="AA438">
            <v>0</v>
          </cell>
          <cell r="AB438">
            <v>-7.5904999999999996</v>
          </cell>
          <cell r="AC438">
            <v>0</v>
          </cell>
          <cell r="AD438">
            <v>2514332.5995</v>
          </cell>
          <cell r="AE438">
            <v>0</v>
          </cell>
          <cell r="AF438">
            <v>2.58</v>
          </cell>
          <cell r="AG438">
            <v>0</v>
          </cell>
          <cell r="AH438">
            <v>718274</v>
          </cell>
          <cell r="AI438">
            <v>0</v>
          </cell>
          <cell r="AJ438">
            <v>-303.36</v>
          </cell>
          <cell r="AK438">
            <v>0</v>
          </cell>
          <cell r="AL438">
            <v>-5</v>
          </cell>
          <cell r="AM438">
            <v>0</v>
          </cell>
          <cell r="AN438">
            <v>-15.168000000000001</v>
          </cell>
          <cell r="AO438">
            <v>0</v>
          </cell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G439">
            <v>0</v>
          </cell>
          <cell r="H439">
            <v>3502124</v>
          </cell>
          <cell r="I439">
            <v>0</v>
          </cell>
          <cell r="J439">
            <v>-9169.7099999999991</v>
          </cell>
          <cell r="K439">
            <v>0</v>
          </cell>
          <cell r="L439">
            <v>3492954.29</v>
          </cell>
          <cell r="M439">
            <v>0</v>
          </cell>
          <cell r="N439">
            <v>-9767.07</v>
          </cell>
          <cell r="O439">
            <v>0</v>
          </cell>
          <cell r="P439">
            <v>3483187.22</v>
          </cell>
          <cell r="Q439">
            <v>0</v>
          </cell>
          <cell r="R439">
            <v>228130</v>
          </cell>
          <cell r="S439">
            <v>0</v>
          </cell>
          <cell r="T439">
            <v>2.58</v>
          </cell>
          <cell r="U439">
            <v>0</v>
          </cell>
          <cell r="V439">
            <v>90237</v>
          </cell>
          <cell r="W439">
            <v>0</v>
          </cell>
          <cell r="X439">
            <v>-9169.7099999999991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309197.28999999998</v>
          </cell>
          <cell r="AE439">
            <v>0</v>
          </cell>
          <cell r="AF439">
            <v>2.58</v>
          </cell>
          <cell r="AG439">
            <v>0</v>
          </cell>
          <cell r="AH439">
            <v>89992</v>
          </cell>
          <cell r="AI439">
            <v>0</v>
          </cell>
          <cell r="AJ439">
            <v>-9767.07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G440">
            <v>0</v>
          </cell>
          <cell r="H440">
            <v>178617105.44</v>
          </cell>
          <cell r="I440">
            <v>0</v>
          </cell>
          <cell r="J440">
            <v>-1378407.5400000003</v>
          </cell>
          <cell r="K440">
            <v>0</v>
          </cell>
          <cell r="L440">
            <v>177238697.90000001</v>
          </cell>
          <cell r="M440">
            <v>0</v>
          </cell>
          <cell r="N440">
            <v>-1419731.2499999998</v>
          </cell>
          <cell r="O440">
            <v>0</v>
          </cell>
          <cell r="P440">
            <v>175818966.65000001</v>
          </cell>
          <cell r="Q440">
            <v>0</v>
          </cell>
          <cell r="R440">
            <v>10639577</v>
          </cell>
          <cell r="S440">
            <v>0</v>
          </cell>
          <cell r="T440">
            <v>2.58</v>
          </cell>
          <cell r="U440">
            <v>0</v>
          </cell>
          <cell r="V440">
            <v>4590540</v>
          </cell>
          <cell r="W440">
            <v>0</v>
          </cell>
          <cell r="X440">
            <v>-1378407.5400000003</v>
          </cell>
          <cell r="Y440">
            <v>0</v>
          </cell>
          <cell r="Z440">
            <v>-5</v>
          </cell>
          <cell r="AA440">
            <v>0</v>
          </cell>
          <cell r="AB440">
            <v>-68920.377000000008</v>
          </cell>
          <cell r="AC440">
            <v>0</v>
          </cell>
          <cell r="AD440">
            <v>13782789.082999999</v>
          </cell>
          <cell r="AE440">
            <v>0</v>
          </cell>
          <cell r="AF440">
            <v>2.58</v>
          </cell>
          <cell r="AG440">
            <v>0</v>
          </cell>
          <cell r="AH440">
            <v>4554444</v>
          </cell>
          <cell r="AI440">
            <v>0</v>
          </cell>
          <cell r="AJ440">
            <v>-1419731.2499999998</v>
          </cell>
          <cell r="AK440">
            <v>0</v>
          </cell>
          <cell r="AL440">
            <v>-5</v>
          </cell>
          <cell r="AM440">
            <v>0</v>
          </cell>
          <cell r="AN440">
            <v>-70986.562499999985</v>
          </cell>
          <cell r="AO440">
            <v>0</v>
          </cell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G441">
            <v>0</v>
          </cell>
          <cell r="H441">
            <v>82025855.989999995</v>
          </cell>
          <cell r="I441">
            <v>0</v>
          </cell>
          <cell r="J441">
            <v>-213241.27</v>
          </cell>
          <cell r="K441">
            <v>0</v>
          </cell>
          <cell r="L441">
            <v>81812614.719999999</v>
          </cell>
          <cell r="M441">
            <v>0</v>
          </cell>
          <cell r="N441">
            <v>-227152.87</v>
          </cell>
          <cell r="O441">
            <v>0</v>
          </cell>
          <cell r="P441">
            <v>81585461.849999994</v>
          </cell>
          <cell r="Q441">
            <v>0</v>
          </cell>
          <cell r="R441">
            <v>5254905</v>
          </cell>
          <cell r="S441">
            <v>0</v>
          </cell>
          <cell r="T441">
            <v>2.58</v>
          </cell>
          <cell r="U441">
            <v>0</v>
          </cell>
          <cell r="V441">
            <v>2113516</v>
          </cell>
          <cell r="W441">
            <v>0</v>
          </cell>
          <cell r="X441">
            <v>-213241.27</v>
          </cell>
          <cell r="Y441">
            <v>0</v>
          </cell>
          <cell r="Z441">
            <v>-5</v>
          </cell>
          <cell r="AA441">
            <v>0</v>
          </cell>
          <cell r="AB441">
            <v>-10662.063499999998</v>
          </cell>
          <cell r="AC441">
            <v>0</v>
          </cell>
          <cell r="AD441">
            <v>7144517.6665000003</v>
          </cell>
          <cell r="AE441">
            <v>0</v>
          </cell>
          <cell r="AF441">
            <v>2.58</v>
          </cell>
          <cell r="AG441">
            <v>0</v>
          </cell>
          <cell r="AH441">
            <v>2107835</v>
          </cell>
          <cell r="AI441">
            <v>0</v>
          </cell>
          <cell r="AJ441">
            <v>-227152.87</v>
          </cell>
          <cell r="AK441">
            <v>0</v>
          </cell>
          <cell r="AL441">
            <v>-5</v>
          </cell>
          <cell r="AM441">
            <v>0</v>
          </cell>
          <cell r="AN441">
            <v>-11357.6435</v>
          </cell>
          <cell r="AO441">
            <v>0</v>
          </cell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G442">
            <v>0</v>
          </cell>
          <cell r="H442">
            <v>44396410.020000003</v>
          </cell>
          <cell r="I442">
            <v>0</v>
          </cell>
          <cell r="J442">
            <v>-16639.620000000003</v>
          </cell>
          <cell r="K442">
            <v>0</v>
          </cell>
          <cell r="L442">
            <v>44379770.400000006</v>
          </cell>
          <cell r="M442">
            <v>0</v>
          </cell>
          <cell r="N442">
            <v>-18639.5</v>
          </cell>
          <cell r="O442">
            <v>0</v>
          </cell>
          <cell r="P442">
            <v>44361130.900000006</v>
          </cell>
          <cell r="Q442">
            <v>0</v>
          </cell>
          <cell r="R442">
            <v>2845160</v>
          </cell>
          <cell r="S442">
            <v>0</v>
          </cell>
          <cell r="T442">
            <v>2.58</v>
          </cell>
          <cell r="U442">
            <v>0</v>
          </cell>
          <cell r="V442">
            <v>1145213</v>
          </cell>
          <cell r="W442">
            <v>0</v>
          </cell>
          <cell r="X442">
            <v>-16639.620000000003</v>
          </cell>
          <cell r="Y442">
            <v>0</v>
          </cell>
          <cell r="Z442">
            <v>-2</v>
          </cell>
          <cell r="AA442">
            <v>0</v>
          </cell>
          <cell r="AB442">
            <v>-332.79240000000004</v>
          </cell>
          <cell r="AC442">
            <v>0</v>
          </cell>
          <cell r="AD442">
            <v>3973400.5875999997</v>
          </cell>
          <cell r="AE442">
            <v>0</v>
          </cell>
          <cell r="AF442">
            <v>2.58</v>
          </cell>
          <cell r="AG442">
            <v>0</v>
          </cell>
          <cell r="AH442">
            <v>1144758</v>
          </cell>
          <cell r="AI442">
            <v>0</v>
          </cell>
          <cell r="AJ442">
            <v>-18639.5</v>
          </cell>
          <cell r="AK442">
            <v>0</v>
          </cell>
          <cell r="AL442">
            <v>-2</v>
          </cell>
          <cell r="AM442">
            <v>0</v>
          </cell>
          <cell r="AN442">
            <v>-372.79</v>
          </cell>
          <cell r="AO442">
            <v>0</v>
          </cell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G443">
            <v>0</v>
          </cell>
          <cell r="H443">
            <v>3151909.27</v>
          </cell>
          <cell r="I443">
            <v>0</v>
          </cell>
          <cell r="J443">
            <v>-1519.83</v>
          </cell>
          <cell r="K443">
            <v>0</v>
          </cell>
          <cell r="L443">
            <v>3150389.44</v>
          </cell>
          <cell r="M443">
            <v>0</v>
          </cell>
          <cell r="N443">
            <v>-1723.6</v>
          </cell>
          <cell r="O443">
            <v>0</v>
          </cell>
          <cell r="P443">
            <v>3148665.84</v>
          </cell>
          <cell r="Q443">
            <v>0</v>
          </cell>
          <cell r="R443">
            <v>204884</v>
          </cell>
          <cell r="S443">
            <v>0</v>
          </cell>
          <cell r="T443">
            <v>2.58</v>
          </cell>
          <cell r="U443">
            <v>0</v>
          </cell>
          <cell r="V443">
            <v>81300</v>
          </cell>
          <cell r="W443">
            <v>0</v>
          </cell>
          <cell r="X443">
            <v>-1519.83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284664.17</v>
          </cell>
          <cell r="AE443">
            <v>0</v>
          </cell>
          <cell r="AF443">
            <v>2.58</v>
          </cell>
          <cell r="AG443">
            <v>0</v>
          </cell>
          <cell r="AH443">
            <v>81258</v>
          </cell>
          <cell r="AI443">
            <v>0</v>
          </cell>
          <cell r="AJ443">
            <v>-1723.6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364198.57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 t="str">
            <v>TOTAL LAKE SIDE</v>
          </cell>
          <cell r="G444">
            <v>0</v>
          </cell>
          <cell r="H444">
            <v>339533797.08999997</v>
          </cell>
          <cell r="I444">
            <v>0</v>
          </cell>
          <cell r="J444">
            <v>-1619129.7800000005</v>
          </cell>
          <cell r="K444">
            <v>0</v>
          </cell>
          <cell r="L444">
            <v>337914667.31</v>
          </cell>
          <cell r="M444">
            <v>0</v>
          </cell>
          <cell r="N444">
            <v>-1677317.65</v>
          </cell>
          <cell r="O444">
            <v>0</v>
          </cell>
          <cell r="P444">
            <v>336237349.65999991</v>
          </cell>
          <cell r="Q444">
            <v>0</v>
          </cell>
          <cell r="R444">
            <v>20968868</v>
          </cell>
          <cell r="S444">
            <v>0</v>
          </cell>
          <cell r="T444">
            <v>0</v>
          </cell>
          <cell r="U444">
            <v>0</v>
          </cell>
          <cell r="V444">
            <v>8739086</v>
          </cell>
          <cell r="W444">
            <v>0</v>
          </cell>
          <cell r="X444">
            <v>-1619129.7800000005</v>
          </cell>
          <cell r="Y444">
            <v>0</v>
          </cell>
          <cell r="Z444">
            <v>0</v>
          </cell>
          <cell r="AA444">
            <v>0</v>
          </cell>
          <cell r="AB444">
            <v>-79922.823400000023</v>
          </cell>
          <cell r="AC444">
            <v>0</v>
          </cell>
          <cell r="AD444">
            <v>28008901.396600001</v>
          </cell>
          <cell r="AE444">
            <v>0</v>
          </cell>
          <cell r="AF444">
            <v>0</v>
          </cell>
          <cell r="AG444">
            <v>0</v>
          </cell>
          <cell r="AH444">
            <v>8696561</v>
          </cell>
          <cell r="AI444">
            <v>0</v>
          </cell>
          <cell r="AJ444">
            <v>-1677317.65</v>
          </cell>
          <cell r="AK444">
            <v>0</v>
          </cell>
          <cell r="AL444">
            <v>0</v>
          </cell>
          <cell r="AM444">
            <v>0</v>
          </cell>
          <cell r="AN444">
            <v>-82732.16399999999</v>
          </cell>
          <cell r="AO444">
            <v>0</v>
          </cell>
          <cell r="AP444">
            <v>34945412.582599998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 t="str">
            <v>GADBSY PEAKER UNIT 4-6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G447">
            <v>0</v>
          </cell>
          <cell r="H447">
            <v>4240304.49</v>
          </cell>
          <cell r="I447">
            <v>0</v>
          </cell>
          <cell r="J447">
            <v>-234.78</v>
          </cell>
          <cell r="K447">
            <v>0</v>
          </cell>
          <cell r="L447">
            <v>4240069.71</v>
          </cell>
          <cell r="M447">
            <v>0</v>
          </cell>
          <cell r="N447">
            <v>-339.38</v>
          </cell>
          <cell r="O447">
            <v>0</v>
          </cell>
          <cell r="P447">
            <v>4239730.33</v>
          </cell>
          <cell r="Q447">
            <v>0</v>
          </cell>
          <cell r="R447">
            <v>1311326</v>
          </cell>
          <cell r="S447">
            <v>0</v>
          </cell>
          <cell r="T447">
            <v>3.28</v>
          </cell>
          <cell r="U447">
            <v>0</v>
          </cell>
          <cell r="V447">
            <v>139078</v>
          </cell>
          <cell r="W447">
            <v>0</v>
          </cell>
          <cell r="X447">
            <v>-234.78</v>
          </cell>
          <cell r="Y447">
            <v>0</v>
          </cell>
          <cell r="Z447">
            <v>-5</v>
          </cell>
          <cell r="AA447">
            <v>0</v>
          </cell>
          <cell r="AB447">
            <v>-11.739000000000001</v>
          </cell>
          <cell r="AC447">
            <v>0</v>
          </cell>
          <cell r="AD447">
            <v>1450157.4809999999</v>
          </cell>
          <cell r="AE447">
            <v>0</v>
          </cell>
          <cell r="AF447">
            <v>3.28</v>
          </cell>
          <cell r="AG447">
            <v>0</v>
          </cell>
          <cell r="AH447">
            <v>139069</v>
          </cell>
          <cell r="AI447">
            <v>0</v>
          </cell>
          <cell r="AJ447">
            <v>-339.38</v>
          </cell>
          <cell r="AK447">
            <v>0</v>
          </cell>
          <cell r="AL447">
            <v>-5</v>
          </cell>
          <cell r="AM447">
            <v>0</v>
          </cell>
          <cell r="AN447">
            <v>-16.969000000000001</v>
          </cell>
          <cell r="AO447">
            <v>0</v>
          </cell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G448">
            <v>0</v>
          </cell>
          <cell r="H448">
            <v>2284125.7599999998</v>
          </cell>
          <cell r="I448">
            <v>0</v>
          </cell>
          <cell r="J448">
            <v>-8125.0300000000007</v>
          </cell>
          <cell r="K448">
            <v>0</v>
          </cell>
          <cell r="L448">
            <v>2276000.73</v>
          </cell>
          <cell r="M448">
            <v>0</v>
          </cell>
          <cell r="N448">
            <v>-8619.8399999999983</v>
          </cell>
          <cell r="O448">
            <v>0</v>
          </cell>
          <cell r="P448">
            <v>2267380.89</v>
          </cell>
          <cell r="Q448">
            <v>0</v>
          </cell>
          <cell r="R448">
            <v>709142</v>
          </cell>
          <cell r="S448">
            <v>0</v>
          </cell>
          <cell r="T448">
            <v>3.31</v>
          </cell>
          <cell r="U448">
            <v>0</v>
          </cell>
          <cell r="V448">
            <v>75470</v>
          </cell>
          <cell r="W448">
            <v>0</v>
          </cell>
          <cell r="X448">
            <v>-8125.0300000000007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776486.97</v>
          </cell>
          <cell r="AE448">
            <v>0</v>
          </cell>
          <cell r="AF448">
            <v>3.31</v>
          </cell>
          <cell r="AG448">
            <v>0</v>
          </cell>
          <cell r="AH448">
            <v>75193</v>
          </cell>
          <cell r="AI448">
            <v>0</v>
          </cell>
          <cell r="AJ448">
            <v>-8619.8399999999983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G449">
            <v>0</v>
          </cell>
          <cell r="H449">
            <v>56436132.039999999</v>
          </cell>
          <cell r="I449">
            <v>0</v>
          </cell>
          <cell r="J449">
            <v>-502967.92999999988</v>
          </cell>
          <cell r="K449">
            <v>0</v>
          </cell>
          <cell r="L449">
            <v>55933164.109999999</v>
          </cell>
          <cell r="M449">
            <v>0</v>
          </cell>
          <cell r="N449">
            <v>-515963.4800000001</v>
          </cell>
          <cell r="O449">
            <v>0</v>
          </cell>
          <cell r="P449">
            <v>55417200.630000003</v>
          </cell>
          <cell r="Q449">
            <v>0</v>
          </cell>
          <cell r="R449">
            <v>15169888</v>
          </cell>
          <cell r="S449">
            <v>0</v>
          </cell>
          <cell r="T449">
            <v>3.34</v>
          </cell>
          <cell r="U449">
            <v>0</v>
          </cell>
          <cell r="V449">
            <v>1876567</v>
          </cell>
          <cell r="W449">
            <v>0</v>
          </cell>
          <cell r="X449">
            <v>-502967.92999999988</v>
          </cell>
          <cell r="Y449">
            <v>0</v>
          </cell>
          <cell r="Z449">
            <v>-5</v>
          </cell>
          <cell r="AA449">
            <v>0</v>
          </cell>
          <cell r="AB449">
            <v>-25148.396499999995</v>
          </cell>
          <cell r="AC449">
            <v>0</v>
          </cell>
          <cell r="AD449">
            <v>16518338.6735</v>
          </cell>
          <cell r="AE449">
            <v>0</v>
          </cell>
          <cell r="AF449">
            <v>3.34</v>
          </cell>
          <cell r="AG449">
            <v>0</v>
          </cell>
          <cell r="AH449">
            <v>1859551</v>
          </cell>
          <cell r="AI449">
            <v>0</v>
          </cell>
          <cell r="AJ449">
            <v>-515963.4800000001</v>
          </cell>
          <cell r="AK449">
            <v>0</v>
          </cell>
          <cell r="AL449">
            <v>-5</v>
          </cell>
          <cell r="AM449">
            <v>0</v>
          </cell>
          <cell r="AN449">
            <v>-25798.174000000003</v>
          </cell>
          <cell r="AO449">
            <v>0</v>
          </cell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G450">
            <v>0</v>
          </cell>
          <cell r="H450">
            <v>16059493.890000001</v>
          </cell>
          <cell r="I450">
            <v>0</v>
          </cell>
          <cell r="J450">
            <v>-57726.22</v>
          </cell>
          <cell r="K450">
            <v>0</v>
          </cell>
          <cell r="L450">
            <v>16001767.67</v>
          </cell>
          <cell r="M450">
            <v>0</v>
          </cell>
          <cell r="N450">
            <v>-61234.29</v>
          </cell>
          <cell r="O450">
            <v>0</v>
          </cell>
          <cell r="P450">
            <v>15940533.380000001</v>
          </cell>
          <cell r="Q450">
            <v>0</v>
          </cell>
          <cell r="R450">
            <v>5105983</v>
          </cell>
          <cell r="S450">
            <v>0</v>
          </cell>
          <cell r="T450">
            <v>3.25</v>
          </cell>
          <cell r="U450">
            <v>0</v>
          </cell>
          <cell r="V450">
            <v>520996</v>
          </cell>
          <cell r="W450">
            <v>0</v>
          </cell>
          <cell r="X450">
            <v>-57726.22</v>
          </cell>
          <cell r="Y450">
            <v>0</v>
          </cell>
          <cell r="Z450">
            <v>-5</v>
          </cell>
          <cell r="AA450">
            <v>0</v>
          </cell>
          <cell r="AB450">
            <v>-2886.3109999999997</v>
          </cell>
          <cell r="AC450">
            <v>0</v>
          </cell>
          <cell r="AD450">
            <v>5566366.4690000005</v>
          </cell>
          <cell r="AE450">
            <v>0</v>
          </cell>
          <cell r="AF450">
            <v>3.25</v>
          </cell>
          <cell r="AG450">
            <v>0</v>
          </cell>
          <cell r="AH450">
            <v>519062</v>
          </cell>
          <cell r="AI450">
            <v>0</v>
          </cell>
          <cell r="AJ450">
            <v>-61234.29</v>
          </cell>
          <cell r="AK450">
            <v>0</v>
          </cell>
          <cell r="AL450">
            <v>-5</v>
          </cell>
          <cell r="AM450">
            <v>0</v>
          </cell>
          <cell r="AN450">
            <v>-3061.7145</v>
          </cell>
          <cell r="AO450">
            <v>0</v>
          </cell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G451">
            <v>0</v>
          </cell>
          <cell r="H451">
            <v>2919648.88</v>
          </cell>
          <cell r="I451">
            <v>0</v>
          </cell>
          <cell r="J451">
            <v>-1595.8999999999999</v>
          </cell>
          <cell r="K451">
            <v>0</v>
          </cell>
          <cell r="L451">
            <v>2918052.98</v>
          </cell>
          <cell r="M451">
            <v>0</v>
          </cell>
          <cell r="N451">
            <v>-1779.27</v>
          </cell>
          <cell r="O451">
            <v>0</v>
          </cell>
          <cell r="P451">
            <v>2916273.71</v>
          </cell>
          <cell r="Q451">
            <v>0</v>
          </cell>
          <cell r="R451">
            <v>806767</v>
          </cell>
          <cell r="S451">
            <v>0</v>
          </cell>
          <cell r="T451">
            <v>3.36</v>
          </cell>
          <cell r="U451">
            <v>0</v>
          </cell>
          <cell r="V451">
            <v>98073</v>
          </cell>
          <cell r="W451">
            <v>0</v>
          </cell>
          <cell r="X451">
            <v>-1595.8999999999999</v>
          </cell>
          <cell r="Y451">
            <v>0</v>
          </cell>
          <cell r="Z451">
            <v>-2</v>
          </cell>
          <cell r="AA451">
            <v>0</v>
          </cell>
          <cell r="AB451">
            <v>-31.917999999999996</v>
          </cell>
          <cell r="AC451">
            <v>0</v>
          </cell>
          <cell r="AD451">
            <v>903212.18200000003</v>
          </cell>
          <cell r="AE451">
            <v>0</v>
          </cell>
          <cell r="AF451">
            <v>3.36</v>
          </cell>
          <cell r="AG451">
            <v>0</v>
          </cell>
          <cell r="AH451">
            <v>98017</v>
          </cell>
          <cell r="AI451">
            <v>0</v>
          </cell>
          <cell r="AJ451">
            <v>-1779.27</v>
          </cell>
          <cell r="AK451">
            <v>0</v>
          </cell>
          <cell r="AL451">
            <v>-2</v>
          </cell>
          <cell r="AM451">
            <v>0</v>
          </cell>
          <cell r="AN451">
            <v>-35.5854</v>
          </cell>
          <cell r="AO451">
            <v>0</v>
          </cell>
          <cell r="AP451">
            <v>999414.32660000003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 t="str">
            <v>TOTAL GADBSY PEAKER UNIT 4-6</v>
          </cell>
          <cell r="G452">
            <v>0</v>
          </cell>
          <cell r="H452">
            <v>81939705.060000002</v>
          </cell>
          <cell r="I452">
            <v>0</v>
          </cell>
          <cell r="J452">
            <v>-570649.85999999987</v>
          </cell>
          <cell r="K452">
            <v>0</v>
          </cell>
          <cell r="L452">
            <v>81369055.200000003</v>
          </cell>
          <cell r="M452">
            <v>0</v>
          </cell>
          <cell r="N452">
            <v>-587936.26000000013</v>
          </cell>
          <cell r="O452">
            <v>0</v>
          </cell>
          <cell r="P452">
            <v>80781118.939999998</v>
          </cell>
          <cell r="Q452">
            <v>0</v>
          </cell>
          <cell r="R452">
            <v>23103106</v>
          </cell>
          <cell r="S452">
            <v>0</v>
          </cell>
          <cell r="T452">
            <v>0</v>
          </cell>
          <cell r="U452">
            <v>0</v>
          </cell>
          <cell r="V452">
            <v>2710184</v>
          </cell>
          <cell r="W452">
            <v>0</v>
          </cell>
          <cell r="X452">
            <v>-570649.85999999987</v>
          </cell>
          <cell r="Y452">
            <v>0</v>
          </cell>
          <cell r="Z452">
            <v>0</v>
          </cell>
          <cell r="AA452">
            <v>0</v>
          </cell>
          <cell r="AB452">
            <v>-28078.3645</v>
          </cell>
          <cell r="AC452">
            <v>0</v>
          </cell>
          <cell r="AD452">
            <v>25214561.7755</v>
          </cell>
          <cell r="AE452">
            <v>0</v>
          </cell>
          <cell r="AF452">
            <v>0</v>
          </cell>
          <cell r="AG452">
            <v>0</v>
          </cell>
          <cell r="AH452">
            <v>2690892</v>
          </cell>
          <cell r="AI452">
            <v>0</v>
          </cell>
          <cell r="AJ452">
            <v>-587936.26000000013</v>
          </cell>
          <cell r="AK452">
            <v>0</v>
          </cell>
          <cell r="AL452">
            <v>0</v>
          </cell>
          <cell r="AM452">
            <v>0</v>
          </cell>
          <cell r="AN452">
            <v>-28912.442900000005</v>
          </cell>
          <cell r="AO452">
            <v>0</v>
          </cell>
          <cell r="AP452">
            <v>27288605.072600007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 t="str">
            <v>LITTLE MOUNTAIN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G455">
            <v>0</v>
          </cell>
          <cell r="H455">
            <v>337027.88</v>
          </cell>
          <cell r="I455">
            <v>0</v>
          </cell>
          <cell r="J455">
            <v>-337027.88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360620</v>
          </cell>
          <cell r="S455">
            <v>0</v>
          </cell>
          <cell r="T455">
            <v>8.72784891781059</v>
          </cell>
          <cell r="U455">
            <v>0</v>
          </cell>
          <cell r="V455">
            <v>14708</v>
          </cell>
          <cell r="W455">
            <v>0</v>
          </cell>
          <cell r="X455">
            <v>-337027.88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38300.119999999995</v>
          </cell>
          <cell r="AE455">
            <v>0</v>
          </cell>
          <cell r="AF455">
            <v>8.72784891781059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G456">
            <v>0</v>
          </cell>
          <cell r="H456">
            <v>1167092.49</v>
          </cell>
          <cell r="I456">
            <v>0</v>
          </cell>
          <cell r="J456">
            <v>-1167092.49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1468443</v>
          </cell>
          <cell r="S456">
            <v>0</v>
          </cell>
          <cell r="T456">
            <v>11.238266973576051</v>
          </cell>
          <cell r="U456">
            <v>0</v>
          </cell>
          <cell r="V456">
            <v>65580</v>
          </cell>
          <cell r="W456">
            <v>0</v>
          </cell>
          <cell r="X456">
            <v>-1167092.49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366930.51</v>
          </cell>
          <cell r="AE456">
            <v>0</v>
          </cell>
          <cell r="AF456">
            <v>11.238266973576051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G457">
            <v>0</v>
          </cell>
          <cell r="H457">
            <v>215728.34</v>
          </cell>
          <cell r="I457">
            <v>0</v>
          </cell>
          <cell r="J457">
            <v>-215728.34000000003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230829</v>
          </cell>
          <cell r="S457">
            <v>0</v>
          </cell>
          <cell r="T457">
            <v>8.7837531212143709</v>
          </cell>
          <cell r="U457">
            <v>0</v>
          </cell>
          <cell r="V457">
            <v>9475</v>
          </cell>
          <cell r="W457">
            <v>0</v>
          </cell>
          <cell r="X457">
            <v>-215728.34000000003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24575.659999999974</v>
          </cell>
          <cell r="AE457">
            <v>0</v>
          </cell>
          <cell r="AF457">
            <v>8.7837531212143709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G458">
            <v>0</v>
          </cell>
          <cell r="H458">
            <v>11813.11</v>
          </cell>
          <cell r="I458">
            <v>0</v>
          </cell>
          <cell r="J458">
            <v>-11813.11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12640</v>
          </cell>
          <cell r="S458">
            <v>0</v>
          </cell>
          <cell r="T458">
            <v>8.2217142131550016</v>
          </cell>
          <cell r="U458">
            <v>0</v>
          </cell>
          <cell r="V458">
            <v>486</v>
          </cell>
          <cell r="W458">
            <v>0</v>
          </cell>
          <cell r="X458">
            <v>-11813.11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1312.8899999999994</v>
          </cell>
          <cell r="AE458">
            <v>0</v>
          </cell>
          <cell r="AF458">
            <v>8.2217142131550016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1312.8899999999994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 t="str">
            <v>TOTAL LITTLE MOUNTAIN</v>
          </cell>
          <cell r="G459">
            <v>0</v>
          </cell>
          <cell r="H459">
            <v>1731661.8200000003</v>
          </cell>
          <cell r="I459">
            <v>0</v>
          </cell>
          <cell r="J459">
            <v>-1731661.8200000003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2072532</v>
          </cell>
          <cell r="S459">
            <v>0</v>
          </cell>
          <cell r="T459">
            <v>0</v>
          </cell>
          <cell r="U459">
            <v>0</v>
          </cell>
          <cell r="V459">
            <v>90249</v>
          </cell>
          <cell r="W459">
            <v>0</v>
          </cell>
          <cell r="X459">
            <v>-1731661.8200000003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431119.18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431119.18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 t="str">
            <v>DUNLAP - WIND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G462">
            <v>0</v>
          </cell>
          <cell r="H462">
            <v>7639582.0899999999</v>
          </cell>
          <cell r="I462">
            <v>0</v>
          </cell>
          <cell r="J462">
            <v>-29263.91</v>
          </cell>
          <cell r="K462">
            <v>0</v>
          </cell>
          <cell r="L462">
            <v>7610318.1799999997</v>
          </cell>
          <cell r="M462">
            <v>0</v>
          </cell>
          <cell r="N462">
            <v>-29786.14</v>
          </cell>
          <cell r="O462">
            <v>0</v>
          </cell>
          <cell r="P462">
            <v>7580532.04</v>
          </cell>
          <cell r="Q462">
            <v>0</v>
          </cell>
          <cell r="R462">
            <v>410022</v>
          </cell>
          <cell r="S462">
            <v>0</v>
          </cell>
          <cell r="T462">
            <v>4.05</v>
          </cell>
          <cell r="U462">
            <v>0</v>
          </cell>
          <cell r="V462">
            <v>308810</v>
          </cell>
          <cell r="W462">
            <v>0</v>
          </cell>
          <cell r="X462">
            <v>-29263.91</v>
          </cell>
          <cell r="Y462">
            <v>0</v>
          </cell>
          <cell r="Z462">
            <v>-5</v>
          </cell>
          <cell r="AA462">
            <v>0</v>
          </cell>
          <cell r="AB462">
            <v>-1463.1954999999998</v>
          </cell>
          <cell r="AC462">
            <v>0</v>
          </cell>
          <cell r="AD462">
            <v>688104.89449999994</v>
          </cell>
          <cell r="AE462">
            <v>0</v>
          </cell>
          <cell r="AF462">
            <v>4.05</v>
          </cell>
          <cell r="AG462">
            <v>0</v>
          </cell>
          <cell r="AH462">
            <v>307615</v>
          </cell>
          <cell r="AI462">
            <v>0</v>
          </cell>
          <cell r="AJ462">
            <v>-29786.14</v>
          </cell>
          <cell r="AK462">
            <v>0</v>
          </cell>
          <cell r="AL462">
            <v>-5</v>
          </cell>
          <cell r="AM462">
            <v>0</v>
          </cell>
          <cell r="AN462">
            <v>-1489.307</v>
          </cell>
          <cell r="AO462">
            <v>0</v>
          </cell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G463">
            <v>0</v>
          </cell>
          <cell r="H463">
            <v>207516766.59</v>
          </cell>
          <cell r="I463">
            <v>0</v>
          </cell>
          <cell r="J463">
            <v>-214363.29</v>
          </cell>
          <cell r="K463">
            <v>0</v>
          </cell>
          <cell r="L463">
            <v>207302403.30000001</v>
          </cell>
          <cell r="M463">
            <v>0</v>
          </cell>
          <cell r="N463">
            <v>-229753.92</v>
          </cell>
          <cell r="O463">
            <v>0</v>
          </cell>
          <cell r="P463">
            <v>207072649.38000003</v>
          </cell>
          <cell r="Q463">
            <v>0</v>
          </cell>
          <cell r="R463">
            <v>11796933</v>
          </cell>
          <cell r="S463">
            <v>0</v>
          </cell>
          <cell r="T463">
            <v>4.05</v>
          </cell>
          <cell r="U463">
            <v>0</v>
          </cell>
          <cell r="V463">
            <v>8400088</v>
          </cell>
          <cell r="W463">
            <v>0</v>
          </cell>
          <cell r="X463">
            <v>-214363.29</v>
          </cell>
          <cell r="Y463">
            <v>0</v>
          </cell>
          <cell r="Z463">
            <v>-5</v>
          </cell>
          <cell r="AA463">
            <v>0</v>
          </cell>
          <cell r="AB463">
            <v>-10718.164499999999</v>
          </cell>
          <cell r="AC463">
            <v>0</v>
          </cell>
          <cell r="AD463">
            <v>19971939.545499999</v>
          </cell>
          <cell r="AE463">
            <v>0</v>
          </cell>
          <cell r="AF463">
            <v>4.05</v>
          </cell>
          <cell r="AG463">
            <v>0</v>
          </cell>
          <cell r="AH463">
            <v>8391095</v>
          </cell>
          <cell r="AI463">
            <v>0</v>
          </cell>
          <cell r="AJ463">
            <v>-229753.92</v>
          </cell>
          <cell r="AK463">
            <v>0</v>
          </cell>
          <cell r="AL463">
            <v>-5</v>
          </cell>
          <cell r="AM463">
            <v>0</v>
          </cell>
          <cell r="AN463">
            <v>-11487.696000000002</v>
          </cell>
          <cell r="AO463">
            <v>0</v>
          </cell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G464">
            <v>0</v>
          </cell>
          <cell r="H464">
            <v>5564835.7400000002</v>
          </cell>
          <cell r="I464">
            <v>0</v>
          </cell>
          <cell r="J464">
            <v>-5748.43</v>
          </cell>
          <cell r="K464">
            <v>0</v>
          </cell>
          <cell r="L464">
            <v>5559087.3100000005</v>
          </cell>
          <cell r="M464">
            <v>0</v>
          </cell>
          <cell r="N464">
            <v>-6161.15</v>
          </cell>
          <cell r="O464">
            <v>0</v>
          </cell>
          <cell r="P464">
            <v>5552926.1600000001</v>
          </cell>
          <cell r="Q464">
            <v>0</v>
          </cell>
          <cell r="R464">
            <v>316350</v>
          </cell>
          <cell r="S464">
            <v>0</v>
          </cell>
          <cell r="T464">
            <v>4.05</v>
          </cell>
          <cell r="U464">
            <v>0</v>
          </cell>
          <cell r="V464">
            <v>225259</v>
          </cell>
          <cell r="W464">
            <v>0</v>
          </cell>
          <cell r="X464">
            <v>-5748.43</v>
          </cell>
          <cell r="Y464">
            <v>0</v>
          </cell>
          <cell r="Z464">
            <v>-5</v>
          </cell>
          <cell r="AA464">
            <v>0</v>
          </cell>
          <cell r="AB464">
            <v>-287.42150000000004</v>
          </cell>
          <cell r="AC464">
            <v>0</v>
          </cell>
          <cell r="AD464">
            <v>535573.14849999989</v>
          </cell>
          <cell r="AE464">
            <v>0</v>
          </cell>
          <cell r="AF464">
            <v>4.05</v>
          </cell>
          <cell r="AG464">
            <v>0</v>
          </cell>
          <cell r="AH464">
            <v>225018</v>
          </cell>
          <cell r="AI464">
            <v>0</v>
          </cell>
          <cell r="AJ464">
            <v>-6161.15</v>
          </cell>
          <cell r="AK464">
            <v>0</v>
          </cell>
          <cell r="AL464">
            <v>-5</v>
          </cell>
          <cell r="AM464">
            <v>0</v>
          </cell>
          <cell r="AN464">
            <v>-308.0575</v>
          </cell>
          <cell r="AO464">
            <v>0</v>
          </cell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G465">
            <v>0</v>
          </cell>
          <cell r="H465">
            <v>12295697.59</v>
          </cell>
          <cell r="I465">
            <v>0</v>
          </cell>
          <cell r="J465">
            <v>-4001.3399999999997</v>
          </cell>
          <cell r="K465">
            <v>0</v>
          </cell>
          <cell r="L465">
            <v>12291696.25</v>
          </cell>
          <cell r="M465">
            <v>0</v>
          </cell>
          <cell r="N465">
            <v>-4584.57</v>
          </cell>
          <cell r="O465">
            <v>0</v>
          </cell>
          <cell r="P465">
            <v>12287111.68</v>
          </cell>
          <cell r="Q465">
            <v>0</v>
          </cell>
          <cell r="R465">
            <v>702600</v>
          </cell>
          <cell r="S465">
            <v>0</v>
          </cell>
          <cell r="T465">
            <v>4.05</v>
          </cell>
          <cell r="U465">
            <v>0</v>
          </cell>
          <cell r="V465">
            <v>497895</v>
          </cell>
          <cell r="W465">
            <v>0</v>
          </cell>
          <cell r="X465">
            <v>-4001.3399999999997</v>
          </cell>
          <cell r="Y465">
            <v>0</v>
          </cell>
          <cell r="Z465">
            <v>-2</v>
          </cell>
          <cell r="AA465">
            <v>0</v>
          </cell>
          <cell r="AB465">
            <v>-80.026799999999994</v>
          </cell>
          <cell r="AC465">
            <v>0</v>
          </cell>
          <cell r="AD465">
            <v>1196413.6331999998</v>
          </cell>
          <cell r="AE465">
            <v>0</v>
          </cell>
          <cell r="AF465">
            <v>4.05</v>
          </cell>
          <cell r="AG465">
            <v>0</v>
          </cell>
          <cell r="AH465">
            <v>497721</v>
          </cell>
          <cell r="AI465">
            <v>0</v>
          </cell>
          <cell r="AJ465">
            <v>-4584.57</v>
          </cell>
          <cell r="AK465">
            <v>0</v>
          </cell>
          <cell r="AL465">
            <v>-2</v>
          </cell>
          <cell r="AM465">
            <v>0</v>
          </cell>
          <cell r="AN465">
            <v>-91.691399999999987</v>
          </cell>
          <cell r="AO465">
            <v>0</v>
          </cell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G466">
            <v>0</v>
          </cell>
          <cell r="H466">
            <v>149130.71</v>
          </cell>
          <cell r="I466">
            <v>0</v>
          </cell>
          <cell r="J466">
            <v>-48.61</v>
          </cell>
          <cell r="K466">
            <v>0</v>
          </cell>
          <cell r="L466">
            <v>149082.1</v>
          </cell>
          <cell r="M466">
            <v>0</v>
          </cell>
          <cell r="N466">
            <v>-55.7</v>
          </cell>
          <cell r="O466">
            <v>0</v>
          </cell>
          <cell r="P466">
            <v>149026.4</v>
          </cell>
          <cell r="Q466">
            <v>0</v>
          </cell>
          <cell r="R466">
            <v>8511</v>
          </cell>
          <cell r="S466">
            <v>0</v>
          </cell>
          <cell r="T466">
            <v>4.05</v>
          </cell>
          <cell r="U466">
            <v>0</v>
          </cell>
          <cell r="V466">
            <v>6039</v>
          </cell>
          <cell r="W466">
            <v>0</v>
          </cell>
          <cell r="X466">
            <v>-48.61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14501.39</v>
          </cell>
          <cell r="AE466">
            <v>0</v>
          </cell>
          <cell r="AF466">
            <v>4.05</v>
          </cell>
          <cell r="AG466">
            <v>0</v>
          </cell>
          <cell r="AH466">
            <v>6037</v>
          </cell>
          <cell r="AI466">
            <v>0</v>
          </cell>
          <cell r="AJ466">
            <v>-55.7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20482.689999999999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 t="str">
            <v>TOTAL DUNLAP - WIND</v>
          </cell>
          <cell r="G467">
            <v>0</v>
          </cell>
          <cell r="H467">
            <v>233166012.72000003</v>
          </cell>
          <cell r="I467">
            <v>0</v>
          </cell>
          <cell r="J467">
            <v>-253425.58</v>
          </cell>
          <cell r="K467">
            <v>0</v>
          </cell>
          <cell r="L467">
            <v>232912587.14000002</v>
          </cell>
          <cell r="M467">
            <v>0</v>
          </cell>
          <cell r="N467">
            <v>-270341.48000000004</v>
          </cell>
          <cell r="O467">
            <v>0</v>
          </cell>
          <cell r="P467">
            <v>232642245.66000003</v>
          </cell>
          <cell r="Q467">
            <v>0</v>
          </cell>
          <cell r="R467">
            <v>13234416</v>
          </cell>
          <cell r="S467">
            <v>0</v>
          </cell>
          <cell r="T467">
            <v>0</v>
          </cell>
          <cell r="U467">
            <v>0</v>
          </cell>
          <cell r="V467">
            <v>9438091</v>
          </cell>
          <cell r="W467">
            <v>0</v>
          </cell>
          <cell r="X467">
            <v>-253425.58</v>
          </cell>
          <cell r="Y467">
            <v>0</v>
          </cell>
          <cell r="Z467">
            <v>0</v>
          </cell>
          <cell r="AA467">
            <v>0</v>
          </cell>
          <cell r="AB467">
            <v>-12548.808299999999</v>
          </cell>
          <cell r="AC467">
            <v>0</v>
          </cell>
          <cell r="AD467">
            <v>22406532.611699998</v>
          </cell>
          <cell r="AE467">
            <v>0</v>
          </cell>
          <cell r="AF467">
            <v>0</v>
          </cell>
          <cell r="AG467">
            <v>0</v>
          </cell>
          <cell r="AH467">
            <v>9427486</v>
          </cell>
          <cell r="AI467">
            <v>0</v>
          </cell>
          <cell r="AJ467">
            <v>-270341.48000000004</v>
          </cell>
          <cell r="AK467">
            <v>0</v>
          </cell>
          <cell r="AL467">
            <v>0</v>
          </cell>
          <cell r="AM467">
            <v>0</v>
          </cell>
          <cell r="AN467">
            <v>-13376.751900000003</v>
          </cell>
          <cell r="AO467">
            <v>0</v>
          </cell>
          <cell r="AP467">
            <v>31550300.379800003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 t="str">
            <v>FOOTE CREEK - WIND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G470">
            <v>0</v>
          </cell>
          <cell r="H470">
            <v>110228.76</v>
          </cell>
          <cell r="I470">
            <v>0</v>
          </cell>
          <cell r="J470">
            <v>-547.83000000000004</v>
          </cell>
          <cell r="K470">
            <v>0</v>
          </cell>
          <cell r="L470">
            <v>109680.93</v>
          </cell>
          <cell r="M470">
            <v>0</v>
          </cell>
          <cell r="N470">
            <v>-556.03</v>
          </cell>
          <cell r="O470">
            <v>0</v>
          </cell>
          <cell r="P470">
            <v>109124.9</v>
          </cell>
          <cell r="Q470">
            <v>0</v>
          </cell>
          <cell r="R470">
            <v>53096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-547.83000000000004</v>
          </cell>
          <cell r="Y470">
            <v>0</v>
          </cell>
          <cell r="Z470">
            <v>-5</v>
          </cell>
          <cell r="AA470">
            <v>0</v>
          </cell>
          <cell r="AB470">
            <v>-27.391500000000001</v>
          </cell>
          <cell r="AC470">
            <v>0</v>
          </cell>
          <cell r="AD470">
            <v>52520.7785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-556.03</v>
          </cell>
          <cell r="AK470">
            <v>0</v>
          </cell>
          <cell r="AL470">
            <v>-5</v>
          </cell>
          <cell r="AM470">
            <v>0</v>
          </cell>
          <cell r="AN470">
            <v>-27.801499999999997</v>
          </cell>
          <cell r="AO470">
            <v>0</v>
          </cell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G471">
            <v>0</v>
          </cell>
          <cell r="H471">
            <v>31931758.870000001</v>
          </cell>
          <cell r="I471">
            <v>0</v>
          </cell>
          <cell r="J471">
            <v>-73881.320000000007</v>
          </cell>
          <cell r="K471">
            <v>0</v>
          </cell>
          <cell r="L471">
            <v>31857877.550000001</v>
          </cell>
          <cell r="M471">
            <v>0</v>
          </cell>
          <cell r="N471">
            <v>-78786.420000000013</v>
          </cell>
          <cell r="O471">
            <v>0</v>
          </cell>
          <cell r="P471">
            <v>31779091.129999999</v>
          </cell>
          <cell r="Q471">
            <v>0</v>
          </cell>
          <cell r="R471">
            <v>15744942</v>
          </cell>
          <cell r="S471">
            <v>0</v>
          </cell>
          <cell r="T471">
            <v>3.9212346202259871</v>
          </cell>
          <cell r="U471">
            <v>0</v>
          </cell>
          <cell r="V471">
            <v>1250671</v>
          </cell>
          <cell r="W471">
            <v>0</v>
          </cell>
          <cell r="X471">
            <v>-73881.320000000007</v>
          </cell>
          <cell r="Y471">
            <v>0</v>
          </cell>
          <cell r="Z471">
            <v>-5</v>
          </cell>
          <cell r="AA471">
            <v>0</v>
          </cell>
          <cell r="AB471">
            <v>-3694.0660000000003</v>
          </cell>
          <cell r="AC471">
            <v>0</v>
          </cell>
          <cell r="AD471">
            <v>16918037.614</v>
          </cell>
          <cell r="AE471">
            <v>0</v>
          </cell>
          <cell r="AF471">
            <v>3.9212346202259871</v>
          </cell>
          <cell r="AG471">
            <v>0</v>
          </cell>
          <cell r="AH471">
            <v>1247677</v>
          </cell>
          <cell r="AI471">
            <v>0</v>
          </cell>
          <cell r="AJ471">
            <v>-78786.420000000013</v>
          </cell>
          <cell r="AK471">
            <v>0</v>
          </cell>
          <cell r="AL471">
            <v>-5</v>
          </cell>
          <cell r="AM471">
            <v>0</v>
          </cell>
          <cell r="AN471">
            <v>-3939.3210000000008</v>
          </cell>
          <cell r="AO471">
            <v>0</v>
          </cell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G472">
            <v>0</v>
          </cell>
          <cell r="H472">
            <v>1612116.14</v>
          </cell>
          <cell r="I472">
            <v>0</v>
          </cell>
          <cell r="J472">
            <v>-3745.77</v>
          </cell>
          <cell r="K472">
            <v>0</v>
          </cell>
          <cell r="L472">
            <v>1608370.3699999999</v>
          </cell>
          <cell r="M472">
            <v>0</v>
          </cell>
          <cell r="N472">
            <v>-3994.4</v>
          </cell>
          <cell r="O472">
            <v>0</v>
          </cell>
          <cell r="P472">
            <v>1604375.97</v>
          </cell>
          <cell r="Q472">
            <v>0</v>
          </cell>
          <cell r="R472">
            <v>799311</v>
          </cell>
          <cell r="S472">
            <v>0</v>
          </cell>
          <cell r="T472">
            <v>3.8437038245763979</v>
          </cell>
          <cell r="U472">
            <v>0</v>
          </cell>
          <cell r="V472">
            <v>61893</v>
          </cell>
          <cell r="W472">
            <v>0</v>
          </cell>
          <cell r="X472">
            <v>-3745.77</v>
          </cell>
          <cell r="Y472">
            <v>0</v>
          </cell>
          <cell r="Z472">
            <v>-5</v>
          </cell>
          <cell r="AA472">
            <v>0</v>
          </cell>
          <cell r="AB472">
            <v>-187.2885</v>
          </cell>
          <cell r="AC472">
            <v>0</v>
          </cell>
          <cell r="AD472">
            <v>857270.94149999996</v>
          </cell>
          <cell r="AE472">
            <v>0</v>
          </cell>
          <cell r="AF472">
            <v>3.8437038245763979</v>
          </cell>
          <cell r="AG472">
            <v>0</v>
          </cell>
          <cell r="AH472">
            <v>61744</v>
          </cell>
          <cell r="AI472">
            <v>0</v>
          </cell>
          <cell r="AJ472">
            <v>-3994.4</v>
          </cell>
          <cell r="AK472">
            <v>0</v>
          </cell>
          <cell r="AL472">
            <v>-5</v>
          </cell>
          <cell r="AM472">
            <v>0</v>
          </cell>
          <cell r="AN472">
            <v>-199.72</v>
          </cell>
          <cell r="AO472">
            <v>0</v>
          </cell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G473">
            <v>0</v>
          </cell>
          <cell r="H473">
            <v>2859205.55</v>
          </cell>
          <cell r="I473">
            <v>0</v>
          </cell>
          <cell r="J473">
            <v>-3804.92</v>
          </cell>
          <cell r="K473">
            <v>0</v>
          </cell>
          <cell r="L473">
            <v>2855400.63</v>
          </cell>
          <cell r="M473">
            <v>0</v>
          </cell>
          <cell r="N473">
            <v>-4207.51</v>
          </cell>
          <cell r="O473">
            <v>0</v>
          </cell>
          <cell r="P473">
            <v>2851193.12</v>
          </cell>
          <cell r="Q473">
            <v>0</v>
          </cell>
          <cell r="R473">
            <v>1426257</v>
          </cell>
          <cell r="S473">
            <v>0</v>
          </cell>
          <cell r="T473">
            <v>3.8351435718887759</v>
          </cell>
          <cell r="U473">
            <v>0</v>
          </cell>
          <cell r="V473">
            <v>109582</v>
          </cell>
          <cell r="W473">
            <v>0</v>
          </cell>
          <cell r="X473">
            <v>-3804.92</v>
          </cell>
          <cell r="Y473">
            <v>0</v>
          </cell>
          <cell r="Z473">
            <v>-2</v>
          </cell>
          <cell r="AA473">
            <v>0</v>
          </cell>
          <cell r="AB473">
            <v>-76.098399999999998</v>
          </cell>
          <cell r="AC473">
            <v>0</v>
          </cell>
          <cell r="AD473">
            <v>1531957.9816000001</v>
          </cell>
          <cell r="AE473">
            <v>0</v>
          </cell>
          <cell r="AF473">
            <v>3.8351435718887759</v>
          </cell>
          <cell r="AG473">
            <v>0</v>
          </cell>
          <cell r="AH473">
            <v>109428</v>
          </cell>
          <cell r="AI473">
            <v>0</v>
          </cell>
          <cell r="AJ473">
            <v>-4207.51</v>
          </cell>
          <cell r="AK473">
            <v>0</v>
          </cell>
          <cell r="AL473">
            <v>-2</v>
          </cell>
          <cell r="AM473">
            <v>0</v>
          </cell>
          <cell r="AN473">
            <v>-84.150199999999998</v>
          </cell>
          <cell r="AO473">
            <v>0</v>
          </cell>
          <cell r="AP473">
            <v>1637094.3214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 t="str">
            <v>TOTAL FOOTE CREEK - WIND</v>
          </cell>
          <cell r="G474">
            <v>0</v>
          </cell>
          <cell r="H474">
            <v>36513309.32</v>
          </cell>
          <cell r="I474">
            <v>0</v>
          </cell>
          <cell r="J474">
            <v>-81979.840000000011</v>
          </cell>
          <cell r="K474">
            <v>0</v>
          </cell>
          <cell r="L474">
            <v>36431329.480000004</v>
          </cell>
          <cell r="M474">
            <v>0</v>
          </cell>
          <cell r="N474">
            <v>-87544.36</v>
          </cell>
          <cell r="O474">
            <v>0</v>
          </cell>
          <cell r="P474">
            <v>36343785.119999997</v>
          </cell>
          <cell r="Q474">
            <v>0</v>
          </cell>
          <cell r="R474">
            <v>18023606</v>
          </cell>
          <cell r="S474">
            <v>0</v>
          </cell>
          <cell r="T474">
            <v>0</v>
          </cell>
          <cell r="U474">
            <v>0</v>
          </cell>
          <cell r="V474">
            <v>1422146</v>
          </cell>
          <cell r="W474">
            <v>0</v>
          </cell>
          <cell r="X474">
            <v>-81979.840000000011</v>
          </cell>
          <cell r="Y474">
            <v>0</v>
          </cell>
          <cell r="Z474">
            <v>0</v>
          </cell>
          <cell r="AA474">
            <v>0</v>
          </cell>
          <cell r="AB474">
            <v>-3984.8444000000004</v>
          </cell>
          <cell r="AC474">
            <v>0</v>
          </cell>
          <cell r="AD474">
            <v>19359787.3156</v>
          </cell>
          <cell r="AE474">
            <v>0</v>
          </cell>
          <cell r="AF474">
            <v>0</v>
          </cell>
          <cell r="AG474">
            <v>0</v>
          </cell>
          <cell r="AH474">
            <v>1418849</v>
          </cell>
          <cell r="AI474">
            <v>0</v>
          </cell>
          <cell r="AJ474">
            <v>-87544.36</v>
          </cell>
          <cell r="AK474">
            <v>0</v>
          </cell>
          <cell r="AL474">
            <v>0</v>
          </cell>
          <cell r="AM474">
            <v>0</v>
          </cell>
          <cell r="AN474">
            <v>-4250.9927000000007</v>
          </cell>
          <cell r="AO474">
            <v>0</v>
          </cell>
          <cell r="AP474">
            <v>20686840.962900002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 t="str">
            <v>GLENROCK - WIND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G477">
            <v>0</v>
          </cell>
          <cell r="H477">
            <v>9292453.0399999991</v>
          </cell>
          <cell r="I477">
            <v>0</v>
          </cell>
          <cell r="J477">
            <v>-36710.81</v>
          </cell>
          <cell r="K477">
            <v>0</v>
          </cell>
          <cell r="L477">
            <v>9255742.2299999986</v>
          </cell>
          <cell r="M477">
            <v>0</v>
          </cell>
          <cell r="N477">
            <v>-37416.730000000003</v>
          </cell>
          <cell r="O477">
            <v>0</v>
          </cell>
          <cell r="P477">
            <v>9218325.4999999981</v>
          </cell>
          <cell r="Q477">
            <v>0</v>
          </cell>
          <cell r="R477">
            <v>975485</v>
          </cell>
          <cell r="S477">
            <v>0</v>
          </cell>
          <cell r="T477">
            <v>4.05</v>
          </cell>
          <cell r="U477">
            <v>0</v>
          </cell>
          <cell r="V477">
            <v>375601</v>
          </cell>
          <cell r="W477">
            <v>0</v>
          </cell>
          <cell r="X477">
            <v>-36710.81</v>
          </cell>
          <cell r="Y477">
            <v>0</v>
          </cell>
          <cell r="Z477">
            <v>-5</v>
          </cell>
          <cell r="AA477">
            <v>0</v>
          </cell>
          <cell r="AB477">
            <v>-1835.5404999999998</v>
          </cell>
          <cell r="AC477">
            <v>0</v>
          </cell>
          <cell r="AD477">
            <v>1312539.6495000001</v>
          </cell>
          <cell r="AE477">
            <v>0</v>
          </cell>
          <cell r="AF477">
            <v>4.05</v>
          </cell>
          <cell r="AG477">
            <v>0</v>
          </cell>
          <cell r="AH477">
            <v>374100</v>
          </cell>
          <cell r="AI477">
            <v>0</v>
          </cell>
          <cell r="AJ477">
            <v>-37416.730000000003</v>
          </cell>
          <cell r="AK477">
            <v>0</v>
          </cell>
          <cell r="AL477">
            <v>-5</v>
          </cell>
          <cell r="AM477">
            <v>0</v>
          </cell>
          <cell r="AN477">
            <v>-1870.8365000000003</v>
          </cell>
          <cell r="AO477">
            <v>0</v>
          </cell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G478">
            <v>0</v>
          </cell>
          <cell r="H478">
            <v>436361922.75999999</v>
          </cell>
          <cell r="I478">
            <v>0</v>
          </cell>
          <cell r="J478">
            <v>-497846.39999999997</v>
          </cell>
          <cell r="K478">
            <v>0</v>
          </cell>
          <cell r="L478">
            <v>435864076.36000001</v>
          </cell>
          <cell r="M478">
            <v>0</v>
          </cell>
          <cell r="N478">
            <v>-532464.91000000015</v>
          </cell>
          <cell r="O478">
            <v>0</v>
          </cell>
          <cell r="P478">
            <v>435331611.44999999</v>
          </cell>
          <cell r="Q478">
            <v>0</v>
          </cell>
          <cell r="R478">
            <v>49158727</v>
          </cell>
          <cell r="S478">
            <v>0</v>
          </cell>
          <cell r="T478">
            <v>4.05</v>
          </cell>
          <cell r="U478">
            <v>0</v>
          </cell>
          <cell r="V478">
            <v>17662576</v>
          </cell>
          <cell r="W478">
            <v>0</v>
          </cell>
          <cell r="X478">
            <v>-497846.39999999997</v>
          </cell>
          <cell r="Y478">
            <v>0</v>
          </cell>
          <cell r="Z478">
            <v>-5</v>
          </cell>
          <cell r="AA478">
            <v>0</v>
          </cell>
          <cell r="AB478">
            <v>-24892.32</v>
          </cell>
          <cell r="AC478">
            <v>0</v>
          </cell>
          <cell r="AD478">
            <v>66298564.280000001</v>
          </cell>
          <cell r="AE478">
            <v>0</v>
          </cell>
          <cell r="AF478">
            <v>4.05</v>
          </cell>
          <cell r="AG478">
            <v>0</v>
          </cell>
          <cell r="AH478">
            <v>17641713</v>
          </cell>
          <cell r="AI478">
            <v>0</v>
          </cell>
          <cell r="AJ478">
            <v>-532464.91000000015</v>
          </cell>
          <cell r="AK478">
            <v>0</v>
          </cell>
          <cell r="AL478">
            <v>-5</v>
          </cell>
          <cell r="AM478">
            <v>0</v>
          </cell>
          <cell r="AN478">
            <v>-26623.245500000008</v>
          </cell>
          <cell r="AO478">
            <v>0</v>
          </cell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G479">
            <v>0</v>
          </cell>
          <cell r="H479">
            <v>13550268</v>
          </cell>
          <cell r="I479">
            <v>0</v>
          </cell>
          <cell r="J479">
            <v>-15442.36</v>
          </cell>
          <cell r="K479">
            <v>0</v>
          </cell>
          <cell r="L479">
            <v>13534825.640000001</v>
          </cell>
          <cell r="M479">
            <v>0</v>
          </cell>
          <cell r="N479">
            <v>-16517.79</v>
          </cell>
          <cell r="O479">
            <v>0</v>
          </cell>
          <cell r="P479">
            <v>13518307.850000001</v>
          </cell>
          <cell r="Q479">
            <v>0</v>
          </cell>
          <cell r="R479">
            <v>1519803</v>
          </cell>
          <cell r="S479">
            <v>0</v>
          </cell>
          <cell r="T479">
            <v>4.05</v>
          </cell>
          <cell r="U479">
            <v>0</v>
          </cell>
          <cell r="V479">
            <v>548473</v>
          </cell>
          <cell r="W479">
            <v>0</v>
          </cell>
          <cell r="X479">
            <v>-15442.36</v>
          </cell>
          <cell r="Y479">
            <v>0</v>
          </cell>
          <cell r="Z479">
            <v>-5</v>
          </cell>
          <cell r="AA479">
            <v>0</v>
          </cell>
          <cell r="AB479">
            <v>-772.11800000000005</v>
          </cell>
          <cell r="AC479">
            <v>0</v>
          </cell>
          <cell r="AD479">
            <v>2052061.5219999999</v>
          </cell>
          <cell r="AE479">
            <v>0</v>
          </cell>
          <cell r="AF479">
            <v>4.05</v>
          </cell>
          <cell r="AG479">
            <v>0</v>
          </cell>
          <cell r="AH479">
            <v>547826</v>
          </cell>
          <cell r="AI479">
            <v>0</v>
          </cell>
          <cell r="AJ479">
            <v>-16517.79</v>
          </cell>
          <cell r="AK479">
            <v>0</v>
          </cell>
          <cell r="AL479">
            <v>-5</v>
          </cell>
          <cell r="AM479">
            <v>0</v>
          </cell>
          <cell r="AN479">
            <v>-825.88950000000011</v>
          </cell>
          <cell r="AO479">
            <v>0</v>
          </cell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G480">
            <v>0</v>
          </cell>
          <cell r="H480">
            <v>29389239.52</v>
          </cell>
          <cell r="I480">
            <v>0</v>
          </cell>
          <cell r="J480">
            <v>-11489.73</v>
          </cell>
          <cell r="K480">
            <v>0</v>
          </cell>
          <cell r="L480">
            <v>29377749.789999999</v>
          </cell>
          <cell r="M480">
            <v>0</v>
          </cell>
          <cell r="N480">
            <v>-13060.619999999999</v>
          </cell>
          <cell r="O480">
            <v>0</v>
          </cell>
          <cell r="P480">
            <v>29364689.169999998</v>
          </cell>
          <cell r="Q480">
            <v>0</v>
          </cell>
          <cell r="R480">
            <v>3231614</v>
          </cell>
          <cell r="S480">
            <v>0</v>
          </cell>
          <cell r="T480">
            <v>4.05</v>
          </cell>
          <cell r="U480">
            <v>0</v>
          </cell>
          <cell r="V480">
            <v>1190032</v>
          </cell>
          <cell r="W480">
            <v>0</v>
          </cell>
          <cell r="X480">
            <v>-11489.73</v>
          </cell>
          <cell r="Y480">
            <v>0</v>
          </cell>
          <cell r="Z480">
            <v>-2</v>
          </cell>
          <cell r="AA480">
            <v>0</v>
          </cell>
          <cell r="AB480">
            <v>-229.7946</v>
          </cell>
          <cell r="AC480">
            <v>0</v>
          </cell>
          <cell r="AD480">
            <v>4409926.4753999999</v>
          </cell>
          <cell r="AE480">
            <v>0</v>
          </cell>
          <cell r="AF480">
            <v>4.05</v>
          </cell>
          <cell r="AG480">
            <v>0</v>
          </cell>
          <cell r="AH480">
            <v>1189534</v>
          </cell>
          <cell r="AI480">
            <v>0</v>
          </cell>
          <cell r="AJ480">
            <v>-13060.619999999999</v>
          </cell>
          <cell r="AK480">
            <v>0</v>
          </cell>
          <cell r="AL480">
            <v>-2</v>
          </cell>
          <cell r="AM480">
            <v>0</v>
          </cell>
          <cell r="AN480">
            <v>-261.2124</v>
          </cell>
          <cell r="AO480">
            <v>0</v>
          </cell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G481">
            <v>0</v>
          </cell>
          <cell r="H481">
            <v>1157160</v>
          </cell>
          <cell r="I481">
            <v>0</v>
          </cell>
          <cell r="J481">
            <v>-458.76</v>
          </cell>
          <cell r="K481">
            <v>0</v>
          </cell>
          <cell r="L481">
            <v>1156701.24</v>
          </cell>
          <cell r="M481">
            <v>0</v>
          </cell>
          <cell r="N481">
            <v>-521.19000000000005</v>
          </cell>
          <cell r="O481">
            <v>0</v>
          </cell>
          <cell r="P481">
            <v>1156180.05</v>
          </cell>
          <cell r="Q481">
            <v>0</v>
          </cell>
          <cell r="R481">
            <v>130805</v>
          </cell>
          <cell r="S481">
            <v>0</v>
          </cell>
          <cell r="T481">
            <v>4.05</v>
          </cell>
          <cell r="U481">
            <v>0</v>
          </cell>
          <cell r="V481">
            <v>46856</v>
          </cell>
          <cell r="W481">
            <v>0</v>
          </cell>
          <cell r="X481">
            <v>-458.76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177202.24</v>
          </cell>
          <cell r="AE481">
            <v>0</v>
          </cell>
          <cell r="AF481">
            <v>4.05</v>
          </cell>
          <cell r="AG481">
            <v>0</v>
          </cell>
          <cell r="AH481">
            <v>46836</v>
          </cell>
          <cell r="AI481">
            <v>0</v>
          </cell>
          <cell r="AJ481">
            <v>-521.19000000000005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223517.05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 t="str">
            <v>TOTAL GLENROCK - WIND</v>
          </cell>
          <cell r="G482">
            <v>0</v>
          </cell>
          <cell r="H482">
            <v>489751043.31999999</v>
          </cell>
          <cell r="I482">
            <v>0</v>
          </cell>
          <cell r="J482">
            <v>-561948.05999999994</v>
          </cell>
          <cell r="K482">
            <v>0</v>
          </cell>
          <cell r="L482">
            <v>489189095.26000005</v>
          </cell>
          <cell r="M482">
            <v>0</v>
          </cell>
          <cell r="N482">
            <v>-599981.24000000011</v>
          </cell>
          <cell r="O482">
            <v>0</v>
          </cell>
          <cell r="P482">
            <v>488589114.02000004</v>
          </cell>
          <cell r="Q482">
            <v>0</v>
          </cell>
          <cell r="R482">
            <v>55016434</v>
          </cell>
          <cell r="S482">
            <v>0</v>
          </cell>
          <cell r="T482">
            <v>0</v>
          </cell>
          <cell r="U482">
            <v>0</v>
          </cell>
          <cell r="V482">
            <v>19823538</v>
          </cell>
          <cell r="W482">
            <v>0</v>
          </cell>
          <cell r="X482">
            <v>-561948.05999999994</v>
          </cell>
          <cell r="Y482">
            <v>0</v>
          </cell>
          <cell r="Z482">
            <v>0</v>
          </cell>
          <cell r="AA482">
            <v>0</v>
          </cell>
          <cell r="AB482">
            <v>-27729.773099999999</v>
          </cell>
          <cell r="AC482">
            <v>0</v>
          </cell>
          <cell r="AD482">
            <v>74250294.166899994</v>
          </cell>
          <cell r="AE482">
            <v>0</v>
          </cell>
          <cell r="AF482">
            <v>0</v>
          </cell>
          <cell r="AG482">
            <v>0</v>
          </cell>
          <cell r="AH482">
            <v>19800009</v>
          </cell>
          <cell r="AI482">
            <v>0</v>
          </cell>
          <cell r="AJ482">
            <v>-599981.24000000011</v>
          </cell>
          <cell r="AK482">
            <v>0</v>
          </cell>
          <cell r="AL482">
            <v>0</v>
          </cell>
          <cell r="AM482">
            <v>0</v>
          </cell>
          <cell r="AN482">
            <v>-29581.183900000011</v>
          </cell>
          <cell r="AO482">
            <v>0</v>
          </cell>
          <cell r="AP482">
            <v>93420740.743000016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 t="str">
            <v>GOODNOE HILLS - WIND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G485">
            <v>0</v>
          </cell>
          <cell r="H485">
            <v>5437881</v>
          </cell>
          <cell r="I485">
            <v>0</v>
          </cell>
          <cell r="J485">
            <v>-21836.85</v>
          </cell>
          <cell r="K485">
            <v>0</v>
          </cell>
          <cell r="L485">
            <v>5416044.1500000004</v>
          </cell>
          <cell r="M485">
            <v>0</v>
          </cell>
          <cell r="N485">
            <v>-22208.9</v>
          </cell>
          <cell r="O485">
            <v>0</v>
          </cell>
          <cell r="P485">
            <v>5393835.25</v>
          </cell>
          <cell r="Q485">
            <v>0</v>
          </cell>
          <cell r="R485">
            <v>696023</v>
          </cell>
          <cell r="S485">
            <v>0</v>
          </cell>
          <cell r="T485">
            <v>4.05</v>
          </cell>
          <cell r="U485">
            <v>0</v>
          </cell>
          <cell r="V485">
            <v>219792</v>
          </cell>
          <cell r="W485">
            <v>0</v>
          </cell>
          <cell r="X485">
            <v>-21836.85</v>
          </cell>
          <cell r="Y485">
            <v>0</v>
          </cell>
          <cell r="Z485">
            <v>-5</v>
          </cell>
          <cell r="AA485">
            <v>0</v>
          </cell>
          <cell r="AB485">
            <v>-1091.8425</v>
          </cell>
          <cell r="AC485">
            <v>0</v>
          </cell>
          <cell r="AD485">
            <v>892886.3075</v>
          </cell>
          <cell r="AE485">
            <v>0</v>
          </cell>
          <cell r="AF485">
            <v>4.05</v>
          </cell>
          <cell r="AG485">
            <v>0</v>
          </cell>
          <cell r="AH485">
            <v>218900</v>
          </cell>
          <cell r="AI485">
            <v>0</v>
          </cell>
          <cell r="AJ485">
            <v>-22208.9</v>
          </cell>
          <cell r="AK485">
            <v>0</v>
          </cell>
          <cell r="AL485">
            <v>-5</v>
          </cell>
          <cell r="AM485">
            <v>0</v>
          </cell>
          <cell r="AN485">
            <v>-1110.4449999999999</v>
          </cell>
          <cell r="AO485">
            <v>0</v>
          </cell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G486">
            <v>0</v>
          </cell>
          <cell r="H486">
            <v>161900089.22</v>
          </cell>
          <cell r="I486">
            <v>0</v>
          </cell>
          <cell r="J486">
            <v>-192068.29</v>
          </cell>
          <cell r="K486">
            <v>0</v>
          </cell>
          <cell r="L486">
            <v>161708020.93000001</v>
          </cell>
          <cell r="M486">
            <v>0</v>
          </cell>
          <cell r="N486">
            <v>-204930.91</v>
          </cell>
          <cell r="O486">
            <v>0</v>
          </cell>
          <cell r="P486">
            <v>161503090.02000001</v>
          </cell>
          <cell r="Q486">
            <v>0</v>
          </cell>
          <cell r="R486">
            <v>21376423</v>
          </cell>
          <cell r="S486">
            <v>0</v>
          </cell>
          <cell r="T486">
            <v>4.05</v>
          </cell>
          <cell r="U486">
            <v>0</v>
          </cell>
          <cell r="V486">
            <v>6553064</v>
          </cell>
          <cell r="W486">
            <v>0</v>
          </cell>
          <cell r="X486">
            <v>-192068.29</v>
          </cell>
          <cell r="Y486">
            <v>0</v>
          </cell>
          <cell r="Z486">
            <v>-5</v>
          </cell>
          <cell r="AA486">
            <v>0</v>
          </cell>
          <cell r="AB486">
            <v>-9603.4145000000008</v>
          </cell>
          <cell r="AC486">
            <v>0</v>
          </cell>
          <cell r="AD486">
            <v>27727815.295499999</v>
          </cell>
          <cell r="AE486">
            <v>0</v>
          </cell>
          <cell r="AF486">
            <v>4.05</v>
          </cell>
          <cell r="AG486">
            <v>0</v>
          </cell>
          <cell r="AH486">
            <v>6545025</v>
          </cell>
          <cell r="AI486">
            <v>0</v>
          </cell>
          <cell r="AJ486">
            <v>-204930.91</v>
          </cell>
          <cell r="AK486">
            <v>0</v>
          </cell>
          <cell r="AL486">
            <v>-5</v>
          </cell>
          <cell r="AM486">
            <v>0</v>
          </cell>
          <cell r="AN486">
            <v>-10246.5455</v>
          </cell>
          <cell r="AO486">
            <v>0</v>
          </cell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G487">
            <v>0</v>
          </cell>
          <cell r="H487">
            <v>4495729.72</v>
          </cell>
          <cell r="I487">
            <v>0</v>
          </cell>
          <cell r="J487">
            <v>-5302.83</v>
          </cell>
          <cell r="K487">
            <v>0</v>
          </cell>
          <cell r="L487">
            <v>4490426.8899999997</v>
          </cell>
          <cell r="M487">
            <v>0</v>
          </cell>
          <cell r="N487">
            <v>-5658.06</v>
          </cell>
          <cell r="O487">
            <v>0</v>
          </cell>
          <cell r="P487">
            <v>4484768.83</v>
          </cell>
          <cell r="Q487">
            <v>0</v>
          </cell>
          <cell r="R487">
            <v>578079</v>
          </cell>
          <cell r="S487">
            <v>0</v>
          </cell>
          <cell r="T487">
            <v>4.05</v>
          </cell>
          <cell r="U487">
            <v>0</v>
          </cell>
          <cell r="V487">
            <v>181970</v>
          </cell>
          <cell r="W487">
            <v>0</v>
          </cell>
          <cell r="X487">
            <v>-5302.83</v>
          </cell>
          <cell r="Y487">
            <v>0</v>
          </cell>
          <cell r="Z487">
            <v>-5</v>
          </cell>
          <cell r="AA487">
            <v>0</v>
          </cell>
          <cell r="AB487">
            <v>-265.14150000000001</v>
          </cell>
          <cell r="AC487">
            <v>0</v>
          </cell>
          <cell r="AD487">
            <v>754481.02850000001</v>
          </cell>
          <cell r="AE487">
            <v>0</v>
          </cell>
          <cell r="AF487">
            <v>4.05</v>
          </cell>
          <cell r="AG487">
            <v>0</v>
          </cell>
          <cell r="AH487">
            <v>181748</v>
          </cell>
          <cell r="AI487">
            <v>0</v>
          </cell>
          <cell r="AJ487">
            <v>-5658.06</v>
          </cell>
          <cell r="AK487">
            <v>0</v>
          </cell>
          <cell r="AL487">
            <v>-5</v>
          </cell>
          <cell r="AM487">
            <v>0</v>
          </cell>
          <cell r="AN487">
            <v>-282.90300000000002</v>
          </cell>
          <cell r="AO487">
            <v>0</v>
          </cell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G488">
            <v>0</v>
          </cell>
          <cell r="H488">
            <v>9673607.7899999991</v>
          </cell>
          <cell r="I488">
            <v>0</v>
          </cell>
          <cell r="J488">
            <v>-4031.6700000000005</v>
          </cell>
          <cell r="K488">
            <v>0</v>
          </cell>
          <cell r="L488">
            <v>9669576.1199999992</v>
          </cell>
          <cell r="M488">
            <v>0</v>
          </cell>
          <cell r="N488">
            <v>-4557.62</v>
          </cell>
          <cell r="O488">
            <v>0</v>
          </cell>
          <cell r="P488">
            <v>9665018.5</v>
          </cell>
          <cell r="Q488">
            <v>0</v>
          </cell>
          <cell r="R488">
            <v>1224770</v>
          </cell>
          <cell r="S488">
            <v>0</v>
          </cell>
          <cell r="T488">
            <v>4.05</v>
          </cell>
          <cell r="U488">
            <v>0</v>
          </cell>
          <cell r="V488">
            <v>391699</v>
          </cell>
          <cell r="W488">
            <v>0</v>
          </cell>
          <cell r="X488">
            <v>-4031.6700000000005</v>
          </cell>
          <cell r="Y488">
            <v>0</v>
          </cell>
          <cell r="Z488">
            <v>-2</v>
          </cell>
          <cell r="AA488">
            <v>0</v>
          </cell>
          <cell r="AB488">
            <v>-80.633400000000009</v>
          </cell>
          <cell r="AC488">
            <v>0</v>
          </cell>
          <cell r="AD488">
            <v>1612356.6966000001</v>
          </cell>
          <cell r="AE488">
            <v>0</v>
          </cell>
          <cell r="AF488">
            <v>4.05</v>
          </cell>
          <cell r="AG488">
            <v>0</v>
          </cell>
          <cell r="AH488">
            <v>391526</v>
          </cell>
          <cell r="AI488">
            <v>0</v>
          </cell>
          <cell r="AJ488">
            <v>-4557.62</v>
          </cell>
          <cell r="AK488">
            <v>0</v>
          </cell>
          <cell r="AL488">
            <v>-2</v>
          </cell>
          <cell r="AM488">
            <v>0</v>
          </cell>
          <cell r="AN488">
            <v>-91.1524</v>
          </cell>
          <cell r="AO488">
            <v>0</v>
          </cell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G489">
            <v>0</v>
          </cell>
          <cell r="H489">
            <v>172301</v>
          </cell>
          <cell r="I489">
            <v>0</v>
          </cell>
          <cell r="J489">
            <v>-73.53</v>
          </cell>
          <cell r="K489">
            <v>0</v>
          </cell>
          <cell r="L489">
            <v>172227.47</v>
          </cell>
          <cell r="M489">
            <v>0</v>
          </cell>
          <cell r="N489">
            <v>-83.05</v>
          </cell>
          <cell r="O489">
            <v>0</v>
          </cell>
          <cell r="P489">
            <v>172144.42</v>
          </cell>
          <cell r="Q489">
            <v>0</v>
          </cell>
          <cell r="R489">
            <v>22898</v>
          </cell>
          <cell r="S489">
            <v>0</v>
          </cell>
          <cell r="T489">
            <v>4.05</v>
          </cell>
          <cell r="U489">
            <v>0</v>
          </cell>
          <cell r="V489">
            <v>6977</v>
          </cell>
          <cell r="W489">
            <v>0</v>
          </cell>
          <cell r="X489">
            <v>-73.53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29801.47</v>
          </cell>
          <cell r="AE489">
            <v>0</v>
          </cell>
          <cell r="AF489">
            <v>4.05</v>
          </cell>
          <cell r="AG489">
            <v>0</v>
          </cell>
          <cell r="AH489">
            <v>6974</v>
          </cell>
          <cell r="AI489">
            <v>0</v>
          </cell>
          <cell r="AJ489">
            <v>-83.05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36692.42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 t="str">
            <v>TOTAL GOODNOE HILLS - WIND</v>
          </cell>
          <cell r="G490">
            <v>0</v>
          </cell>
          <cell r="H490">
            <v>181679608.72999999</v>
          </cell>
          <cell r="I490">
            <v>0</v>
          </cell>
          <cell r="J490">
            <v>-223313.17</v>
          </cell>
          <cell r="K490">
            <v>0</v>
          </cell>
          <cell r="L490">
            <v>181456295.56</v>
          </cell>
          <cell r="M490">
            <v>0</v>
          </cell>
          <cell r="N490">
            <v>-237438.53999999998</v>
          </cell>
          <cell r="O490">
            <v>0</v>
          </cell>
          <cell r="P490">
            <v>181218857.02000001</v>
          </cell>
          <cell r="Q490">
            <v>0</v>
          </cell>
          <cell r="R490">
            <v>23898193</v>
          </cell>
          <cell r="S490">
            <v>0</v>
          </cell>
          <cell r="T490">
            <v>0</v>
          </cell>
          <cell r="U490">
            <v>0</v>
          </cell>
          <cell r="V490">
            <v>7353502</v>
          </cell>
          <cell r="W490">
            <v>0</v>
          </cell>
          <cell r="X490">
            <v>-223313.17</v>
          </cell>
          <cell r="Y490">
            <v>0</v>
          </cell>
          <cell r="Z490">
            <v>0</v>
          </cell>
          <cell r="AA490">
            <v>0</v>
          </cell>
          <cell r="AB490">
            <v>-11041.031900000002</v>
          </cell>
          <cell r="AC490">
            <v>0</v>
          </cell>
          <cell r="AD490">
            <v>31017340.798099998</v>
          </cell>
          <cell r="AE490">
            <v>0</v>
          </cell>
          <cell r="AF490">
            <v>0</v>
          </cell>
          <cell r="AG490">
            <v>0</v>
          </cell>
          <cell r="AH490">
            <v>7344173</v>
          </cell>
          <cell r="AI490">
            <v>0</v>
          </cell>
          <cell r="AJ490">
            <v>-237438.53999999998</v>
          </cell>
          <cell r="AK490">
            <v>0</v>
          </cell>
          <cell r="AL490">
            <v>0</v>
          </cell>
          <cell r="AM490">
            <v>0</v>
          </cell>
          <cell r="AN490">
            <v>-11731.045900000001</v>
          </cell>
          <cell r="AO490">
            <v>0</v>
          </cell>
          <cell r="AP490">
            <v>38112344.212199993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 t="str">
            <v>HIGH PLAINS / MCFADDEN - WIND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G493">
            <v>0</v>
          </cell>
          <cell r="H493">
            <v>7826215.9100000001</v>
          </cell>
          <cell r="I493">
            <v>0</v>
          </cell>
          <cell r="J493">
            <v>-30624.3</v>
          </cell>
          <cell r="K493">
            <v>0</v>
          </cell>
          <cell r="L493">
            <v>7795591.6100000003</v>
          </cell>
          <cell r="M493">
            <v>0</v>
          </cell>
          <cell r="N493">
            <v>-31279.629999999997</v>
          </cell>
          <cell r="O493">
            <v>0</v>
          </cell>
          <cell r="P493">
            <v>7764311.9800000004</v>
          </cell>
          <cell r="Q493">
            <v>0</v>
          </cell>
          <cell r="R493">
            <v>704676</v>
          </cell>
          <cell r="S493">
            <v>0</v>
          </cell>
          <cell r="T493">
            <v>4.05</v>
          </cell>
          <cell r="U493">
            <v>0</v>
          </cell>
          <cell r="V493">
            <v>316342</v>
          </cell>
          <cell r="W493">
            <v>0</v>
          </cell>
          <cell r="X493">
            <v>-30624.3</v>
          </cell>
          <cell r="Y493">
            <v>0</v>
          </cell>
          <cell r="Z493">
            <v>-5</v>
          </cell>
          <cell r="AA493">
            <v>0</v>
          </cell>
          <cell r="AB493">
            <v>-1531.2149999999999</v>
          </cell>
          <cell r="AC493">
            <v>0</v>
          </cell>
          <cell r="AD493">
            <v>988862.48499999999</v>
          </cell>
          <cell r="AE493">
            <v>0</v>
          </cell>
          <cell r="AF493">
            <v>4.05</v>
          </cell>
          <cell r="AG493">
            <v>0</v>
          </cell>
          <cell r="AH493">
            <v>315088</v>
          </cell>
          <cell r="AI493">
            <v>0</v>
          </cell>
          <cell r="AJ493">
            <v>-31279.629999999997</v>
          </cell>
          <cell r="AK493">
            <v>0</v>
          </cell>
          <cell r="AL493">
            <v>-5</v>
          </cell>
          <cell r="AM493">
            <v>0</v>
          </cell>
          <cell r="AN493">
            <v>-1563.9814999999999</v>
          </cell>
          <cell r="AO493">
            <v>0</v>
          </cell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G494">
            <v>0</v>
          </cell>
          <cell r="H494">
            <v>245354431.38999999</v>
          </cell>
          <cell r="I494">
            <v>0</v>
          </cell>
          <cell r="J494">
            <v>-271907.89</v>
          </cell>
          <cell r="K494">
            <v>0</v>
          </cell>
          <cell r="L494">
            <v>245082523.5</v>
          </cell>
          <cell r="M494">
            <v>0</v>
          </cell>
          <cell r="N494">
            <v>-291341.7</v>
          </cell>
          <cell r="O494">
            <v>0</v>
          </cell>
          <cell r="P494">
            <v>244791181.80000001</v>
          </cell>
          <cell r="Q494">
            <v>0</v>
          </cell>
          <cell r="R494">
            <v>23364404</v>
          </cell>
          <cell r="S494">
            <v>0</v>
          </cell>
          <cell r="T494">
            <v>4.05</v>
          </cell>
          <cell r="U494">
            <v>0</v>
          </cell>
          <cell r="V494">
            <v>9931348</v>
          </cell>
          <cell r="W494">
            <v>0</v>
          </cell>
          <cell r="X494">
            <v>-271907.89</v>
          </cell>
          <cell r="Y494">
            <v>0</v>
          </cell>
          <cell r="Z494">
            <v>-5</v>
          </cell>
          <cell r="AA494">
            <v>0</v>
          </cell>
          <cell r="AB494">
            <v>-13595.394500000002</v>
          </cell>
          <cell r="AC494">
            <v>0</v>
          </cell>
          <cell r="AD494">
            <v>33010248.715500001</v>
          </cell>
          <cell r="AE494">
            <v>0</v>
          </cell>
          <cell r="AF494">
            <v>4.05</v>
          </cell>
          <cell r="AG494">
            <v>0</v>
          </cell>
          <cell r="AH494">
            <v>9919943</v>
          </cell>
          <cell r="AI494">
            <v>0</v>
          </cell>
          <cell r="AJ494">
            <v>-291341.7</v>
          </cell>
          <cell r="AK494">
            <v>0</v>
          </cell>
          <cell r="AL494">
            <v>-5</v>
          </cell>
          <cell r="AM494">
            <v>0</v>
          </cell>
          <cell r="AN494">
            <v>-14567.084999999999</v>
          </cell>
          <cell r="AO494">
            <v>0</v>
          </cell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G495">
            <v>0</v>
          </cell>
          <cell r="H495">
            <v>6957137.3200000003</v>
          </cell>
          <cell r="I495">
            <v>0</v>
          </cell>
          <cell r="J495">
            <v>-7710.62</v>
          </cell>
          <cell r="K495">
            <v>0</v>
          </cell>
          <cell r="L495">
            <v>6949426.7000000002</v>
          </cell>
          <cell r="M495">
            <v>0</v>
          </cell>
          <cell r="N495">
            <v>-8261.7199999999993</v>
          </cell>
          <cell r="O495">
            <v>0</v>
          </cell>
          <cell r="P495">
            <v>6941164.9800000004</v>
          </cell>
          <cell r="Q495">
            <v>0</v>
          </cell>
          <cell r="R495">
            <v>662797</v>
          </cell>
          <cell r="S495">
            <v>0</v>
          </cell>
          <cell r="T495">
            <v>4.05</v>
          </cell>
          <cell r="U495">
            <v>0</v>
          </cell>
          <cell r="V495">
            <v>281608</v>
          </cell>
          <cell r="W495">
            <v>0</v>
          </cell>
          <cell r="X495">
            <v>-7710.62</v>
          </cell>
          <cell r="Y495">
            <v>0</v>
          </cell>
          <cell r="Z495">
            <v>-5</v>
          </cell>
          <cell r="AA495">
            <v>0</v>
          </cell>
          <cell r="AB495">
            <v>-385.53100000000001</v>
          </cell>
          <cell r="AC495">
            <v>0</v>
          </cell>
          <cell r="AD495">
            <v>936308.84900000005</v>
          </cell>
          <cell r="AE495">
            <v>0</v>
          </cell>
          <cell r="AF495">
            <v>4.05</v>
          </cell>
          <cell r="AG495">
            <v>0</v>
          </cell>
          <cell r="AH495">
            <v>281284</v>
          </cell>
          <cell r="AI495">
            <v>0</v>
          </cell>
          <cell r="AJ495">
            <v>-8261.7199999999993</v>
          </cell>
          <cell r="AK495">
            <v>0</v>
          </cell>
          <cell r="AL495">
            <v>-5</v>
          </cell>
          <cell r="AM495">
            <v>0</v>
          </cell>
          <cell r="AN495">
            <v>-413.08600000000001</v>
          </cell>
          <cell r="AO495">
            <v>0</v>
          </cell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G496">
            <v>0</v>
          </cell>
          <cell r="H496">
            <v>14747043.32</v>
          </cell>
          <cell r="I496">
            <v>0</v>
          </cell>
          <cell r="J496">
            <v>-5495.39</v>
          </cell>
          <cell r="K496">
            <v>0</v>
          </cell>
          <cell r="L496">
            <v>14741547.93</v>
          </cell>
          <cell r="M496">
            <v>0</v>
          </cell>
          <cell r="N496">
            <v>-6274.32</v>
          </cell>
          <cell r="O496">
            <v>0</v>
          </cell>
          <cell r="P496">
            <v>14735273.609999999</v>
          </cell>
          <cell r="Q496">
            <v>0</v>
          </cell>
          <cell r="R496">
            <v>1402520</v>
          </cell>
          <cell r="S496">
            <v>0</v>
          </cell>
          <cell r="T496">
            <v>4.05</v>
          </cell>
          <cell r="U496">
            <v>0</v>
          </cell>
          <cell r="V496">
            <v>597144</v>
          </cell>
          <cell r="W496">
            <v>0</v>
          </cell>
          <cell r="X496">
            <v>-5495.39</v>
          </cell>
          <cell r="Y496">
            <v>0</v>
          </cell>
          <cell r="Z496">
            <v>-2</v>
          </cell>
          <cell r="AA496">
            <v>0</v>
          </cell>
          <cell r="AB496">
            <v>-109.90780000000001</v>
          </cell>
          <cell r="AC496">
            <v>0</v>
          </cell>
          <cell r="AD496">
            <v>1994058.7022000002</v>
          </cell>
          <cell r="AE496">
            <v>0</v>
          </cell>
          <cell r="AF496">
            <v>4.05</v>
          </cell>
          <cell r="AG496">
            <v>0</v>
          </cell>
          <cell r="AH496">
            <v>596906</v>
          </cell>
          <cell r="AI496">
            <v>0</v>
          </cell>
          <cell r="AJ496">
            <v>-6274.32</v>
          </cell>
          <cell r="AK496">
            <v>0</v>
          </cell>
          <cell r="AL496">
            <v>-2</v>
          </cell>
          <cell r="AM496">
            <v>0</v>
          </cell>
          <cell r="AN496">
            <v>-125.48639999999999</v>
          </cell>
          <cell r="AO496">
            <v>0</v>
          </cell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G497">
            <v>0</v>
          </cell>
          <cell r="H497">
            <v>113708.5</v>
          </cell>
          <cell r="I497">
            <v>0</v>
          </cell>
          <cell r="J497">
            <v>-42.48</v>
          </cell>
          <cell r="K497">
            <v>0</v>
          </cell>
          <cell r="L497">
            <v>113666.02</v>
          </cell>
          <cell r="M497">
            <v>0</v>
          </cell>
          <cell r="N497">
            <v>-48.5</v>
          </cell>
          <cell r="O497">
            <v>0</v>
          </cell>
          <cell r="P497">
            <v>113617.52</v>
          </cell>
          <cell r="Q497">
            <v>0</v>
          </cell>
          <cell r="R497">
            <v>10800</v>
          </cell>
          <cell r="S497">
            <v>0</v>
          </cell>
          <cell r="T497">
            <v>4.05</v>
          </cell>
          <cell r="U497">
            <v>0</v>
          </cell>
          <cell r="V497">
            <v>4604</v>
          </cell>
          <cell r="W497">
            <v>0</v>
          </cell>
          <cell r="X497">
            <v>-42.48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15361.52</v>
          </cell>
          <cell r="AE497">
            <v>0</v>
          </cell>
          <cell r="AF497">
            <v>4.05</v>
          </cell>
          <cell r="AG497">
            <v>0</v>
          </cell>
          <cell r="AH497">
            <v>4602</v>
          </cell>
          <cell r="AI497">
            <v>0</v>
          </cell>
          <cell r="AJ497">
            <v>-48.5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19915.02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 t="str">
            <v>TOTAL HIGH PLAINS / MCFADDEN - WIND</v>
          </cell>
          <cell r="G498">
            <v>0</v>
          </cell>
          <cell r="H498">
            <v>274998536.44</v>
          </cell>
          <cell r="I498">
            <v>0</v>
          </cell>
          <cell r="J498">
            <v>-315780.68</v>
          </cell>
          <cell r="K498">
            <v>0</v>
          </cell>
          <cell r="L498">
            <v>274682755.75999999</v>
          </cell>
          <cell r="M498">
            <v>0</v>
          </cell>
          <cell r="N498">
            <v>-337205.87</v>
          </cell>
          <cell r="O498">
            <v>0</v>
          </cell>
          <cell r="P498">
            <v>274345549.88999999</v>
          </cell>
          <cell r="Q498">
            <v>0</v>
          </cell>
          <cell r="R498">
            <v>26145197</v>
          </cell>
          <cell r="S498">
            <v>0</v>
          </cell>
          <cell r="T498">
            <v>0</v>
          </cell>
          <cell r="U498">
            <v>0</v>
          </cell>
          <cell r="V498">
            <v>11131046</v>
          </cell>
          <cell r="W498">
            <v>0</v>
          </cell>
          <cell r="X498">
            <v>-315780.68</v>
          </cell>
          <cell r="Y498">
            <v>0</v>
          </cell>
          <cell r="Z498">
            <v>0</v>
          </cell>
          <cell r="AA498">
            <v>0</v>
          </cell>
          <cell r="AB498">
            <v>-15622.048300000004</v>
          </cell>
          <cell r="AC498">
            <v>0</v>
          </cell>
          <cell r="AD498">
            <v>36944840.27170001</v>
          </cell>
          <cell r="AE498">
            <v>0</v>
          </cell>
          <cell r="AF498">
            <v>0</v>
          </cell>
          <cell r="AG498">
            <v>0</v>
          </cell>
          <cell r="AH498">
            <v>11117823</v>
          </cell>
          <cell r="AI498">
            <v>0</v>
          </cell>
          <cell r="AJ498">
            <v>-337205.87</v>
          </cell>
          <cell r="AK498">
            <v>0</v>
          </cell>
          <cell r="AL498">
            <v>0</v>
          </cell>
          <cell r="AM498">
            <v>0</v>
          </cell>
          <cell r="AN498">
            <v>-16669.638900000002</v>
          </cell>
          <cell r="AO498">
            <v>0</v>
          </cell>
          <cell r="AP498">
            <v>47708787.762799993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 t="str">
            <v>LEANING JUMPER - WIND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G501">
            <v>0</v>
          </cell>
          <cell r="H501">
            <v>4944194.3099999996</v>
          </cell>
          <cell r="I501">
            <v>0</v>
          </cell>
          <cell r="J501">
            <v>-20750.080000000002</v>
          </cell>
          <cell r="K501">
            <v>0</v>
          </cell>
          <cell r="L501">
            <v>4923444.2299999995</v>
          </cell>
          <cell r="M501">
            <v>0</v>
          </cell>
          <cell r="N501">
            <v>-21116.01</v>
          </cell>
          <cell r="O501">
            <v>0</v>
          </cell>
          <cell r="P501">
            <v>4902328.22</v>
          </cell>
          <cell r="Q501">
            <v>0</v>
          </cell>
          <cell r="R501">
            <v>995607</v>
          </cell>
          <cell r="S501">
            <v>0</v>
          </cell>
          <cell r="T501">
            <v>3.96</v>
          </cell>
          <cell r="U501">
            <v>0</v>
          </cell>
          <cell r="V501">
            <v>195379</v>
          </cell>
          <cell r="W501">
            <v>0</v>
          </cell>
          <cell r="X501">
            <v>-20750.080000000002</v>
          </cell>
          <cell r="Y501">
            <v>0</v>
          </cell>
          <cell r="Z501">
            <v>-5</v>
          </cell>
          <cell r="AA501">
            <v>0</v>
          </cell>
          <cell r="AB501">
            <v>-1037.5040000000001</v>
          </cell>
          <cell r="AC501">
            <v>0</v>
          </cell>
          <cell r="AD501">
            <v>1169198.416</v>
          </cell>
          <cell r="AE501">
            <v>0</v>
          </cell>
          <cell r="AF501">
            <v>3.96</v>
          </cell>
          <cell r="AG501">
            <v>0</v>
          </cell>
          <cell r="AH501">
            <v>194550</v>
          </cell>
          <cell r="AI501">
            <v>0</v>
          </cell>
          <cell r="AJ501">
            <v>-21116.01</v>
          </cell>
          <cell r="AK501">
            <v>0</v>
          </cell>
          <cell r="AL501">
            <v>-5</v>
          </cell>
          <cell r="AM501">
            <v>0</v>
          </cell>
          <cell r="AN501">
            <v>-1055.8004999999998</v>
          </cell>
          <cell r="AO501">
            <v>0</v>
          </cell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G502">
            <v>0</v>
          </cell>
          <cell r="H502">
            <v>155200731.50999999</v>
          </cell>
          <cell r="I502">
            <v>0</v>
          </cell>
          <cell r="J502">
            <v>-210509.58000000002</v>
          </cell>
          <cell r="K502">
            <v>0</v>
          </cell>
          <cell r="L502">
            <v>154990221.92999998</v>
          </cell>
          <cell r="M502">
            <v>0</v>
          </cell>
          <cell r="N502">
            <v>-225353.88</v>
          </cell>
          <cell r="O502">
            <v>0</v>
          </cell>
          <cell r="P502">
            <v>154764868.04999998</v>
          </cell>
          <cell r="Q502">
            <v>0</v>
          </cell>
          <cell r="R502">
            <v>32084829</v>
          </cell>
          <cell r="S502">
            <v>0</v>
          </cell>
          <cell r="T502">
            <v>4.08</v>
          </cell>
          <cell r="U502">
            <v>0</v>
          </cell>
          <cell r="V502">
            <v>6327895</v>
          </cell>
          <cell r="W502">
            <v>0</v>
          </cell>
          <cell r="X502">
            <v>-210509.58000000002</v>
          </cell>
          <cell r="Y502">
            <v>0</v>
          </cell>
          <cell r="Z502">
            <v>-5</v>
          </cell>
          <cell r="AA502">
            <v>0</v>
          </cell>
          <cell r="AB502">
            <v>-10525.479000000001</v>
          </cell>
          <cell r="AC502">
            <v>0</v>
          </cell>
          <cell r="AD502">
            <v>38191688.941</v>
          </cell>
          <cell r="AE502">
            <v>0</v>
          </cell>
          <cell r="AF502">
            <v>4.08</v>
          </cell>
          <cell r="AG502">
            <v>0</v>
          </cell>
          <cell r="AH502">
            <v>6319004</v>
          </cell>
          <cell r="AI502">
            <v>0</v>
          </cell>
          <cell r="AJ502">
            <v>-225353.88</v>
          </cell>
          <cell r="AK502">
            <v>0</v>
          </cell>
          <cell r="AL502">
            <v>-5</v>
          </cell>
          <cell r="AM502">
            <v>0</v>
          </cell>
          <cell r="AN502">
            <v>-11267.694</v>
          </cell>
          <cell r="AO502">
            <v>0</v>
          </cell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G503">
            <v>0</v>
          </cell>
          <cell r="H503">
            <v>5450980.0700000003</v>
          </cell>
          <cell r="I503">
            <v>0</v>
          </cell>
          <cell r="J503">
            <v>-7319.99</v>
          </cell>
          <cell r="K503">
            <v>0</v>
          </cell>
          <cell r="L503">
            <v>5443660.0800000001</v>
          </cell>
          <cell r="M503">
            <v>0</v>
          </cell>
          <cell r="N503">
            <v>-7836.6</v>
          </cell>
          <cell r="O503">
            <v>0</v>
          </cell>
          <cell r="P503">
            <v>5435823.4800000004</v>
          </cell>
          <cell r="Q503">
            <v>0</v>
          </cell>
          <cell r="R503">
            <v>1096696</v>
          </cell>
          <cell r="S503">
            <v>0</v>
          </cell>
          <cell r="T503">
            <v>3.96</v>
          </cell>
          <cell r="U503">
            <v>0</v>
          </cell>
          <cell r="V503">
            <v>215714</v>
          </cell>
          <cell r="W503">
            <v>0</v>
          </cell>
          <cell r="X503">
            <v>-7319.99</v>
          </cell>
          <cell r="Y503">
            <v>0</v>
          </cell>
          <cell r="Z503">
            <v>-5</v>
          </cell>
          <cell r="AA503">
            <v>0</v>
          </cell>
          <cell r="AB503">
            <v>-365.99949999999995</v>
          </cell>
          <cell r="AC503">
            <v>0</v>
          </cell>
          <cell r="AD503">
            <v>1304724.0105000001</v>
          </cell>
          <cell r="AE503">
            <v>0</v>
          </cell>
          <cell r="AF503">
            <v>3.96</v>
          </cell>
          <cell r="AG503">
            <v>0</v>
          </cell>
          <cell r="AH503">
            <v>215414</v>
          </cell>
          <cell r="AI503">
            <v>0</v>
          </cell>
          <cell r="AJ503">
            <v>-7836.6</v>
          </cell>
          <cell r="AK503">
            <v>0</v>
          </cell>
          <cell r="AL503">
            <v>-5</v>
          </cell>
          <cell r="AM503">
            <v>0</v>
          </cell>
          <cell r="AN503">
            <v>-391.83</v>
          </cell>
          <cell r="AO503">
            <v>0</v>
          </cell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G504">
            <v>0</v>
          </cell>
          <cell r="H504">
            <v>9073183.2899999991</v>
          </cell>
          <cell r="I504">
            <v>0</v>
          </cell>
          <cell r="J504">
            <v>-4849.1499999999996</v>
          </cell>
          <cell r="K504">
            <v>0</v>
          </cell>
          <cell r="L504">
            <v>9068334.1399999987</v>
          </cell>
          <cell r="M504">
            <v>0</v>
          </cell>
          <cell r="N504">
            <v>-5486.54</v>
          </cell>
          <cell r="O504">
            <v>0</v>
          </cell>
          <cell r="P504">
            <v>9062847.5999999996</v>
          </cell>
          <cell r="Q504">
            <v>0</v>
          </cell>
          <cell r="R504">
            <v>1837461</v>
          </cell>
          <cell r="S504">
            <v>0</v>
          </cell>
          <cell r="T504">
            <v>3.96</v>
          </cell>
          <cell r="U504">
            <v>0</v>
          </cell>
          <cell r="V504">
            <v>359202</v>
          </cell>
          <cell r="W504">
            <v>0</v>
          </cell>
          <cell r="X504">
            <v>-4849.1499999999996</v>
          </cell>
          <cell r="Y504">
            <v>0</v>
          </cell>
          <cell r="Z504">
            <v>-2</v>
          </cell>
          <cell r="AA504">
            <v>0</v>
          </cell>
          <cell r="AB504">
            <v>-96.98299999999999</v>
          </cell>
          <cell r="AC504">
            <v>0</v>
          </cell>
          <cell r="AD504">
            <v>2191716.8670000001</v>
          </cell>
          <cell r="AE504">
            <v>0</v>
          </cell>
          <cell r="AF504">
            <v>3.96</v>
          </cell>
          <cell r="AG504">
            <v>0</v>
          </cell>
          <cell r="AH504">
            <v>358997</v>
          </cell>
          <cell r="AI504">
            <v>0</v>
          </cell>
          <cell r="AJ504">
            <v>-5486.54</v>
          </cell>
          <cell r="AK504">
            <v>0</v>
          </cell>
          <cell r="AL504">
            <v>-2</v>
          </cell>
          <cell r="AM504">
            <v>0</v>
          </cell>
          <cell r="AN504">
            <v>-109.7308</v>
          </cell>
          <cell r="AO504">
            <v>0</v>
          </cell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G505">
            <v>0</v>
          </cell>
          <cell r="H505">
            <v>81035.73</v>
          </cell>
          <cell r="I505">
            <v>0</v>
          </cell>
          <cell r="J505">
            <v>-44.34</v>
          </cell>
          <cell r="K505">
            <v>0</v>
          </cell>
          <cell r="L505">
            <v>80991.39</v>
          </cell>
          <cell r="M505">
            <v>0</v>
          </cell>
          <cell r="N505">
            <v>-50.14</v>
          </cell>
          <cell r="O505">
            <v>0</v>
          </cell>
          <cell r="P505">
            <v>80941.25</v>
          </cell>
          <cell r="Q505">
            <v>0</v>
          </cell>
          <cell r="R505">
            <v>17052</v>
          </cell>
          <cell r="S505">
            <v>0</v>
          </cell>
          <cell r="T505">
            <v>3.96</v>
          </cell>
          <cell r="U505">
            <v>0</v>
          </cell>
          <cell r="V505">
            <v>3208</v>
          </cell>
          <cell r="W505">
            <v>0</v>
          </cell>
          <cell r="X505">
            <v>-44.34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20215.66</v>
          </cell>
          <cell r="AE505">
            <v>0</v>
          </cell>
          <cell r="AF505">
            <v>3.96</v>
          </cell>
          <cell r="AG505">
            <v>0</v>
          </cell>
          <cell r="AH505">
            <v>3206</v>
          </cell>
          <cell r="AI505">
            <v>0</v>
          </cell>
          <cell r="AJ505">
            <v>-50.14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23371.52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 t="str">
            <v>TOTAL LEANING JUMPER - WIND</v>
          </cell>
          <cell r="G506">
            <v>0</v>
          </cell>
          <cell r="H506">
            <v>174750124.90999997</v>
          </cell>
          <cell r="I506">
            <v>0</v>
          </cell>
          <cell r="J506">
            <v>-243473.14</v>
          </cell>
          <cell r="K506">
            <v>0</v>
          </cell>
          <cell r="L506">
            <v>174506651.76999995</v>
          </cell>
          <cell r="M506">
            <v>0</v>
          </cell>
          <cell r="N506">
            <v>-259843.17000000004</v>
          </cell>
          <cell r="O506">
            <v>0</v>
          </cell>
          <cell r="P506">
            <v>174246808.59999996</v>
          </cell>
          <cell r="Q506">
            <v>0</v>
          </cell>
          <cell r="R506">
            <v>36031645</v>
          </cell>
          <cell r="S506">
            <v>0</v>
          </cell>
          <cell r="T506">
            <v>0</v>
          </cell>
          <cell r="U506">
            <v>0</v>
          </cell>
          <cell r="V506">
            <v>7101398</v>
          </cell>
          <cell r="W506">
            <v>0</v>
          </cell>
          <cell r="X506">
            <v>-243473.14</v>
          </cell>
          <cell r="Y506">
            <v>0</v>
          </cell>
          <cell r="Z506">
            <v>0</v>
          </cell>
          <cell r="AA506">
            <v>0</v>
          </cell>
          <cell r="AB506">
            <v>-12025.965500000002</v>
          </cell>
          <cell r="AC506">
            <v>0</v>
          </cell>
          <cell r="AD506">
            <v>42877543.894499995</v>
          </cell>
          <cell r="AE506">
            <v>0</v>
          </cell>
          <cell r="AF506">
            <v>0</v>
          </cell>
          <cell r="AG506">
            <v>0</v>
          </cell>
          <cell r="AH506">
            <v>7091171</v>
          </cell>
          <cell r="AI506">
            <v>0</v>
          </cell>
          <cell r="AJ506">
            <v>-259843.17000000004</v>
          </cell>
          <cell r="AK506">
            <v>0</v>
          </cell>
          <cell r="AL506">
            <v>0</v>
          </cell>
          <cell r="AM506">
            <v>0</v>
          </cell>
          <cell r="AN506">
            <v>-12825.055299999998</v>
          </cell>
          <cell r="AO506">
            <v>0</v>
          </cell>
          <cell r="AP506">
            <v>49696046.669199996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MARENGO - WIND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G509">
            <v>0</v>
          </cell>
          <cell r="H509">
            <v>10204779.66</v>
          </cell>
          <cell r="I509">
            <v>0</v>
          </cell>
          <cell r="J509">
            <v>-41509.86</v>
          </cell>
          <cell r="K509">
            <v>0</v>
          </cell>
          <cell r="L509">
            <v>10163269.800000001</v>
          </cell>
          <cell r="M509">
            <v>0</v>
          </cell>
          <cell r="N509">
            <v>-42274.65</v>
          </cell>
          <cell r="O509">
            <v>0</v>
          </cell>
          <cell r="P509">
            <v>10120995.15</v>
          </cell>
          <cell r="Q509">
            <v>0</v>
          </cell>
          <cell r="R509">
            <v>1552881</v>
          </cell>
          <cell r="S509">
            <v>0</v>
          </cell>
          <cell r="T509">
            <v>4.05</v>
          </cell>
          <cell r="U509">
            <v>0</v>
          </cell>
          <cell r="V509">
            <v>412453</v>
          </cell>
          <cell r="W509">
            <v>0</v>
          </cell>
          <cell r="X509">
            <v>-41509.86</v>
          </cell>
          <cell r="Y509">
            <v>0</v>
          </cell>
          <cell r="Z509">
            <v>-5</v>
          </cell>
          <cell r="AA509">
            <v>0</v>
          </cell>
          <cell r="AB509">
            <v>-2075.4929999999999</v>
          </cell>
          <cell r="AC509">
            <v>0</v>
          </cell>
          <cell r="AD509">
            <v>1921748.6469999999</v>
          </cell>
          <cell r="AE509">
            <v>0</v>
          </cell>
          <cell r="AF509">
            <v>4.05</v>
          </cell>
          <cell r="AG509">
            <v>0</v>
          </cell>
          <cell r="AH509">
            <v>410756</v>
          </cell>
          <cell r="AI509">
            <v>0</v>
          </cell>
          <cell r="AJ509">
            <v>-42274.65</v>
          </cell>
          <cell r="AK509">
            <v>0</v>
          </cell>
          <cell r="AL509">
            <v>-5</v>
          </cell>
          <cell r="AM509">
            <v>0</v>
          </cell>
          <cell r="AN509">
            <v>-2113.7325000000001</v>
          </cell>
          <cell r="AO509">
            <v>0</v>
          </cell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G510">
            <v>0</v>
          </cell>
          <cell r="H510">
            <v>325732057.39999998</v>
          </cell>
          <cell r="I510">
            <v>0</v>
          </cell>
          <cell r="J510">
            <v>-404508.22</v>
          </cell>
          <cell r="K510">
            <v>0</v>
          </cell>
          <cell r="L510">
            <v>325327549.17999995</v>
          </cell>
          <cell r="M510">
            <v>0</v>
          </cell>
          <cell r="N510">
            <v>-432598.80000000005</v>
          </cell>
          <cell r="O510">
            <v>0</v>
          </cell>
          <cell r="P510">
            <v>324894950.37999994</v>
          </cell>
          <cell r="Q510">
            <v>0</v>
          </cell>
          <cell r="R510">
            <v>52036563</v>
          </cell>
          <cell r="S510">
            <v>0</v>
          </cell>
          <cell r="T510">
            <v>4.05</v>
          </cell>
          <cell r="U510">
            <v>0</v>
          </cell>
          <cell r="V510">
            <v>13183957</v>
          </cell>
          <cell r="W510">
            <v>0</v>
          </cell>
          <cell r="X510">
            <v>-404508.22</v>
          </cell>
          <cell r="Y510">
            <v>0</v>
          </cell>
          <cell r="Z510">
            <v>-5</v>
          </cell>
          <cell r="AA510">
            <v>0</v>
          </cell>
          <cell r="AB510">
            <v>-20225.411</v>
          </cell>
          <cell r="AC510">
            <v>0</v>
          </cell>
          <cell r="AD510">
            <v>64795786.369000003</v>
          </cell>
          <cell r="AE510">
            <v>0</v>
          </cell>
          <cell r="AF510">
            <v>4.05</v>
          </cell>
          <cell r="AG510">
            <v>0</v>
          </cell>
          <cell r="AH510">
            <v>13167006</v>
          </cell>
          <cell r="AI510">
            <v>0</v>
          </cell>
          <cell r="AJ510">
            <v>-432598.80000000005</v>
          </cell>
          <cell r="AK510">
            <v>0</v>
          </cell>
          <cell r="AL510">
            <v>-5</v>
          </cell>
          <cell r="AM510">
            <v>0</v>
          </cell>
          <cell r="AN510">
            <v>-21629.94</v>
          </cell>
          <cell r="AO510">
            <v>0</v>
          </cell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G511">
            <v>0</v>
          </cell>
          <cell r="H511">
            <v>9356542.0199999996</v>
          </cell>
          <cell r="I511">
            <v>0</v>
          </cell>
          <cell r="J511">
            <v>-11594.27</v>
          </cell>
          <cell r="K511">
            <v>0</v>
          </cell>
          <cell r="L511">
            <v>9344947.75</v>
          </cell>
          <cell r="M511">
            <v>0</v>
          </cell>
          <cell r="N511">
            <v>-12399.68</v>
          </cell>
          <cell r="O511">
            <v>0</v>
          </cell>
          <cell r="P511">
            <v>9332548.0700000003</v>
          </cell>
          <cell r="Q511">
            <v>0</v>
          </cell>
          <cell r="R511">
            <v>1481456</v>
          </cell>
          <cell r="S511">
            <v>0</v>
          </cell>
          <cell r="T511">
            <v>4.05</v>
          </cell>
          <cell r="U511">
            <v>0</v>
          </cell>
          <cell r="V511">
            <v>378705</v>
          </cell>
          <cell r="W511">
            <v>0</v>
          </cell>
          <cell r="X511">
            <v>-11594.27</v>
          </cell>
          <cell r="Y511">
            <v>0</v>
          </cell>
          <cell r="Z511">
            <v>-5</v>
          </cell>
          <cell r="AA511">
            <v>0</v>
          </cell>
          <cell r="AB511">
            <v>-579.71350000000007</v>
          </cell>
          <cell r="AC511">
            <v>0</v>
          </cell>
          <cell r="AD511">
            <v>1847987.0164999999</v>
          </cell>
          <cell r="AE511">
            <v>0</v>
          </cell>
          <cell r="AF511">
            <v>4.05</v>
          </cell>
          <cell r="AG511">
            <v>0</v>
          </cell>
          <cell r="AH511">
            <v>378219</v>
          </cell>
          <cell r="AI511">
            <v>0</v>
          </cell>
          <cell r="AJ511">
            <v>-12399.68</v>
          </cell>
          <cell r="AK511">
            <v>0</v>
          </cell>
          <cell r="AL511">
            <v>-5</v>
          </cell>
          <cell r="AM511">
            <v>0</v>
          </cell>
          <cell r="AN511">
            <v>-619.98400000000004</v>
          </cell>
          <cell r="AO511">
            <v>0</v>
          </cell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G512">
            <v>0</v>
          </cell>
          <cell r="H512">
            <v>19708441.550000001</v>
          </cell>
          <cell r="I512">
            <v>0</v>
          </cell>
          <cell r="J512">
            <v>-9074.5</v>
          </cell>
          <cell r="K512">
            <v>0</v>
          </cell>
          <cell r="L512">
            <v>19699367.050000001</v>
          </cell>
          <cell r="M512">
            <v>0</v>
          </cell>
          <cell r="N512">
            <v>-10283.15</v>
          </cell>
          <cell r="O512">
            <v>0</v>
          </cell>
          <cell r="P512">
            <v>19689083.900000002</v>
          </cell>
          <cell r="Q512">
            <v>0</v>
          </cell>
          <cell r="R512">
            <v>3127550</v>
          </cell>
          <cell r="S512">
            <v>0</v>
          </cell>
          <cell r="T512">
            <v>4.05</v>
          </cell>
          <cell r="U512">
            <v>0</v>
          </cell>
          <cell r="V512">
            <v>798008</v>
          </cell>
          <cell r="W512">
            <v>0</v>
          </cell>
          <cell r="X512">
            <v>-9074.5</v>
          </cell>
          <cell r="Y512">
            <v>0</v>
          </cell>
          <cell r="Z512">
            <v>-2</v>
          </cell>
          <cell r="AA512">
            <v>0</v>
          </cell>
          <cell r="AB512">
            <v>-181.49</v>
          </cell>
          <cell r="AC512">
            <v>0</v>
          </cell>
          <cell r="AD512">
            <v>3916302.01</v>
          </cell>
          <cell r="AE512">
            <v>0</v>
          </cell>
          <cell r="AF512">
            <v>4.05</v>
          </cell>
          <cell r="AG512">
            <v>0</v>
          </cell>
          <cell r="AH512">
            <v>797616</v>
          </cell>
          <cell r="AI512">
            <v>0</v>
          </cell>
          <cell r="AJ512">
            <v>-10283.15</v>
          </cell>
          <cell r="AK512">
            <v>0</v>
          </cell>
          <cell r="AL512">
            <v>-2</v>
          </cell>
          <cell r="AM512">
            <v>0</v>
          </cell>
          <cell r="AN512">
            <v>-205.66299999999998</v>
          </cell>
          <cell r="AO512">
            <v>0</v>
          </cell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G513">
            <v>0</v>
          </cell>
          <cell r="H513">
            <v>337118.68</v>
          </cell>
          <cell r="I513">
            <v>0</v>
          </cell>
          <cell r="J513">
            <v>-152.88999999999999</v>
          </cell>
          <cell r="K513">
            <v>0</v>
          </cell>
          <cell r="L513">
            <v>336965.79</v>
          </cell>
          <cell r="M513">
            <v>0</v>
          </cell>
          <cell r="N513">
            <v>-173.05</v>
          </cell>
          <cell r="O513">
            <v>0</v>
          </cell>
          <cell r="P513">
            <v>336792.74</v>
          </cell>
          <cell r="Q513">
            <v>0</v>
          </cell>
          <cell r="R513">
            <v>52243</v>
          </cell>
          <cell r="S513">
            <v>0</v>
          </cell>
          <cell r="T513">
            <v>4.05</v>
          </cell>
          <cell r="U513">
            <v>0</v>
          </cell>
          <cell r="V513">
            <v>13650</v>
          </cell>
          <cell r="W513">
            <v>0</v>
          </cell>
          <cell r="X513">
            <v>-152.88999999999999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65740.11</v>
          </cell>
          <cell r="AE513">
            <v>0</v>
          </cell>
          <cell r="AF513">
            <v>4.05</v>
          </cell>
          <cell r="AG513">
            <v>0</v>
          </cell>
          <cell r="AH513">
            <v>13644</v>
          </cell>
          <cell r="AI513">
            <v>0</v>
          </cell>
          <cell r="AJ513">
            <v>-173.05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79211.06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 t="str">
            <v>TOTAL MARENGO - WIND</v>
          </cell>
          <cell r="G514">
            <v>0</v>
          </cell>
          <cell r="H514">
            <v>365338939.31</v>
          </cell>
          <cell r="I514">
            <v>0</v>
          </cell>
          <cell r="J514">
            <v>-466839.74</v>
          </cell>
          <cell r="K514">
            <v>0</v>
          </cell>
          <cell r="L514">
            <v>364872099.56999999</v>
          </cell>
          <cell r="M514">
            <v>0</v>
          </cell>
          <cell r="N514">
            <v>-497729.33000000007</v>
          </cell>
          <cell r="O514">
            <v>0</v>
          </cell>
          <cell r="P514">
            <v>364374370.23999989</v>
          </cell>
          <cell r="Q514">
            <v>0</v>
          </cell>
          <cell r="R514">
            <v>58250693</v>
          </cell>
          <cell r="S514">
            <v>0</v>
          </cell>
          <cell r="T514">
            <v>0</v>
          </cell>
          <cell r="U514">
            <v>0</v>
          </cell>
          <cell r="V514">
            <v>14786773</v>
          </cell>
          <cell r="W514">
            <v>0</v>
          </cell>
          <cell r="X514">
            <v>-466839.74</v>
          </cell>
          <cell r="Y514">
            <v>0</v>
          </cell>
          <cell r="Z514">
            <v>0</v>
          </cell>
          <cell r="AA514">
            <v>0</v>
          </cell>
          <cell r="AB514">
            <v>-23062.107500000002</v>
          </cell>
          <cell r="AC514">
            <v>0</v>
          </cell>
          <cell r="AD514">
            <v>72547564.152500004</v>
          </cell>
          <cell r="AE514">
            <v>0</v>
          </cell>
          <cell r="AF514">
            <v>0</v>
          </cell>
          <cell r="AG514">
            <v>0</v>
          </cell>
          <cell r="AH514">
            <v>14767241</v>
          </cell>
          <cell r="AI514">
            <v>0</v>
          </cell>
          <cell r="AJ514">
            <v>-497729.33000000007</v>
          </cell>
          <cell r="AK514">
            <v>0</v>
          </cell>
          <cell r="AL514">
            <v>0</v>
          </cell>
          <cell r="AM514">
            <v>0</v>
          </cell>
          <cell r="AN514">
            <v>-24569.319500000001</v>
          </cell>
          <cell r="AO514">
            <v>0</v>
          </cell>
          <cell r="AP514">
            <v>86792506.503000021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SEVEN MILE HILL - WIND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G517">
            <v>0</v>
          </cell>
          <cell r="H517">
            <v>5976710.8899999997</v>
          </cell>
          <cell r="I517">
            <v>0</v>
          </cell>
          <cell r="J517">
            <v>-23936.95</v>
          </cell>
          <cell r="K517">
            <v>0</v>
          </cell>
          <cell r="L517">
            <v>5952773.9399999995</v>
          </cell>
          <cell r="M517">
            <v>0</v>
          </cell>
          <cell r="N517">
            <v>-24348.12</v>
          </cell>
          <cell r="O517">
            <v>0</v>
          </cell>
          <cell r="P517">
            <v>5928425.8199999994</v>
          </cell>
          <cell r="Q517">
            <v>0</v>
          </cell>
          <cell r="R517">
            <v>740042</v>
          </cell>
          <cell r="S517">
            <v>0</v>
          </cell>
          <cell r="T517">
            <v>4.05</v>
          </cell>
          <cell r="U517">
            <v>0</v>
          </cell>
          <cell r="V517">
            <v>241572</v>
          </cell>
          <cell r="W517">
            <v>0</v>
          </cell>
          <cell r="X517">
            <v>-23936.95</v>
          </cell>
          <cell r="Y517">
            <v>0</v>
          </cell>
          <cell r="Z517">
            <v>-5</v>
          </cell>
          <cell r="AA517">
            <v>0</v>
          </cell>
          <cell r="AB517">
            <v>-1196.8475000000001</v>
          </cell>
          <cell r="AC517">
            <v>0</v>
          </cell>
          <cell r="AD517">
            <v>956480.20250000001</v>
          </cell>
          <cell r="AE517">
            <v>0</v>
          </cell>
          <cell r="AF517">
            <v>4.05</v>
          </cell>
          <cell r="AG517">
            <v>0</v>
          </cell>
          <cell r="AH517">
            <v>240594</v>
          </cell>
          <cell r="AI517">
            <v>0</v>
          </cell>
          <cell r="AJ517">
            <v>-24348.12</v>
          </cell>
          <cell r="AK517">
            <v>0</v>
          </cell>
          <cell r="AL517">
            <v>-5</v>
          </cell>
          <cell r="AM517">
            <v>0</v>
          </cell>
          <cell r="AN517">
            <v>-1217.4059999999999</v>
          </cell>
          <cell r="AO517">
            <v>0</v>
          </cell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G518">
            <v>0</v>
          </cell>
          <cell r="H518">
            <v>214736151.83000001</v>
          </cell>
          <cell r="I518">
            <v>0</v>
          </cell>
          <cell r="J518">
            <v>-255123.81</v>
          </cell>
          <cell r="K518">
            <v>0</v>
          </cell>
          <cell r="L518">
            <v>214481028.02000001</v>
          </cell>
          <cell r="M518">
            <v>0</v>
          </cell>
          <cell r="N518">
            <v>-272209.52</v>
          </cell>
          <cell r="O518">
            <v>0</v>
          </cell>
          <cell r="P518">
            <v>214208818.5</v>
          </cell>
          <cell r="Q518">
            <v>0</v>
          </cell>
          <cell r="R518">
            <v>28544136</v>
          </cell>
          <cell r="S518">
            <v>0</v>
          </cell>
          <cell r="T518">
            <v>4.05</v>
          </cell>
          <cell r="U518">
            <v>0</v>
          </cell>
          <cell r="V518">
            <v>8691648</v>
          </cell>
          <cell r="W518">
            <v>0</v>
          </cell>
          <cell r="X518">
            <v>-255123.81</v>
          </cell>
          <cell r="Y518">
            <v>0</v>
          </cell>
          <cell r="Z518">
            <v>-5</v>
          </cell>
          <cell r="AA518">
            <v>0</v>
          </cell>
          <cell r="AB518">
            <v>-12756.190500000001</v>
          </cell>
          <cell r="AC518">
            <v>0</v>
          </cell>
          <cell r="AD518">
            <v>36967903.999499999</v>
          </cell>
          <cell r="AE518">
            <v>0</v>
          </cell>
          <cell r="AF518">
            <v>4.05</v>
          </cell>
          <cell r="AG518">
            <v>0</v>
          </cell>
          <cell r="AH518">
            <v>8680969</v>
          </cell>
          <cell r="AI518">
            <v>0</v>
          </cell>
          <cell r="AJ518">
            <v>-272209.52</v>
          </cell>
          <cell r="AK518">
            <v>0</v>
          </cell>
          <cell r="AL518">
            <v>-5</v>
          </cell>
          <cell r="AM518">
            <v>0</v>
          </cell>
          <cell r="AN518">
            <v>-13610.476000000001</v>
          </cell>
          <cell r="AO518">
            <v>0</v>
          </cell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G519">
            <v>0</v>
          </cell>
          <cell r="H519">
            <v>6597543.9699999997</v>
          </cell>
          <cell r="I519">
            <v>0</v>
          </cell>
          <cell r="J519">
            <v>-7843.39</v>
          </cell>
          <cell r="K519">
            <v>0</v>
          </cell>
          <cell r="L519">
            <v>6589700.5800000001</v>
          </cell>
          <cell r="M519">
            <v>0</v>
          </cell>
          <cell r="N519">
            <v>-8368.58</v>
          </cell>
          <cell r="O519">
            <v>0</v>
          </cell>
          <cell r="P519">
            <v>6581332</v>
          </cell>
          <cell r="Q519">
            <v>0</v>
          </cell>
          <cell r="R519">
            <v>879420</v>
          </cell>
          <cell r="S519">
            <v>0</v>
          </cell>
          <cell r="T519">
            <v>4.05</v>
          </cell>
          <cell r="U519">
            <v>0</v>
          </cell>
          <cell r="V519">
            <v>267042</v>
          </cell>
          <cell r="W519">
            <v>0</v>
          </cell>
          <cell r="X519">
            <v>-7843.39</v>
          </cell>
          <cell r="Y519">
            <v>0</v>
          </cell>
          <cell r="Z519">
            <v>-5</v>
          </cell>
          <cell r="AA519">
            <v>0</v>
          </cell>
          <cell r="AB519">
            <v>-392.16950000000003</v>
          </cell>
          <cell r="AC519">
            <v>0</v>
          </cell>
          <cell r="AD519">
            <v>1138226.4405</v>
          </cell>
          <cell r="AE519">
            <v>0</v>
          </cell>
          <cell r="AF519">
            <v>4.05</v>
          </cell>
          <cell r="AG519">
            <v>0</v>
          </cell>
          <cell r="AH519">
            <v>266713</v>
          </cell>
          <cell r="AI519">
            <v>0</v>
          </cell>
          <cell r="AJ519">
            <v>-8368.58</v>
          </cell>
          <cell r="AK519">
            <v>0</v>
          </cell>
          <cell r="AL519">
            <v>-5</v>
          </cell>
          <cell r="AM519">
            <v>0</v>
          </cell>
          <cell r="AN519">
            <v>-418.42900000000003</v>
          </cell>
          <cell r="AO519">
            <v>0</v>
          </cell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G520">
            <v>0</v>
          </cell>
          <cell r="H520">
            <v>13215081.41</v>
          </cell>
          <cell r="I520">
            <v>0</v>
          </cell>
          <cell r="J520">
            <v>-5586.49</v>
          </cell>
          <cell r="K520">
            <v>0</v>
          </cell>
          <cell r="L520">
            <v>13209494.92</v>
          </cell>
          <cell r="M520">
            <v>0</v>
          </cell>
          <cell r="N520">
            <v>-6312.27</v>
          </cell>
          <cell r="O520">
            <v>0</v>
          </cell>
          <cell r="P520">
            <v>13203182.65</v>
          </cell>
          <cell r="Q520">
            <v>0</v>
          </cell>
          <cell r="R520">
            <v>1734141</v>
          </cell>
          <cell r="S520">
            <v>0</v>
          </cell>
          <cell r="T520">
            <v>4.05</v>
          </cell>
          <cell r="U520">
            <v>0</v>
          </cell>
          <cell r="V520">
            <v>535098</v>
          </cell>
          <cell r="W520">
            <v>0</v>
          </cell>
          <cell r="X520">
            <v>-5586.49</v>
          </cell>
          <cell r="Y520">
            <v>0</v>
          </cell>
          <cell r="Z520">
            <v>-2</v>
          </cell>
          <cell r="AA520">
            <v>0</v>
          </cell>
          <cell r="AB520">
            <v>-111.7298</v>
          </cell>
          <cell r="AC520">
            <v>0</v>
          </cell>
          <cell r="AD520">
            <v>2263540.7801999999</v>
          </cell>
          <cell r="AE520">
            <v>0</v>
          </cell>
          <cell r="AF520">
            <v>4.05</v>
          </cell>
          <cell r="AG520">
            <v>0</v>
          </cell>
          <cell r="AH520">
            <v>534857</v>
          </cell>
          <cell r="AI520">
            <v>0</v>
          </cell>
          <cell r="AJ520">
            <v>-6312.27</v>
          </cell>
          <cell r="AK520">
            <v>0</v>
          </cell>
          <cell r="AL520">
            <v>-2</v>
          </cell>
          <cell r="AM520">
            <v>0</v>
          </cell>
          <cell r="AN520">
            <v>-126.2454</v>
          </cell>
          <cell r="AO520">
            <v>0</v>
          </cell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G521">
            <v>0</v>
          </cell>
          <cell r="H521">
            <v>515769.57</v>
          </cell>
          <cell r="I521">
            <v>0</v>
          </cell>
          <cell r="J521">
            <v>-216.45</v>
          </cell>
          <cell r="K521">
            <v>0</v>
          </cell>
          <cell r="L521">
            <v>515553.12</v>
          </cell>
          <cell r="M521">
            <v>0</v>
          </cell>
          <cell r="N521">
            <v>-244.55999999999997</v>
          </cell>
          <cell r="O521">
            <v>0</v>
          </cell>
          <cell r="P521">
            <v>515308.56</v>
          </cell>
          <cell r="Q521">
            <v>0</v>
          </cell>
          <cell r="R521">
            <v>65645</v>
          </cell>
          <cell r="S521">
            <v>0</v>
          </cell>
          <cell r="T521">
            <v>4.05</v>
          </cell>
          <cell r="U521">
            <v>0</v>
          </cell>
          <cell r="V521">
            <v>20884</v>
          </cell>
          <cell r="W521">
            <v>0</v>
          </cell>
          <cell r="X521">
            <v>-216.45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86312.55</v>
          </cell>
          <cell r="AE521">
            <v>0</v>
          </cell>
          <cell r="AF521">
            <v>4.05</v>
          </cell>
          <cell r="AG521">
            <v>0</v>
          </cell>
          <cell r="AH521">
            <v>20875</v>
          </cell>
          <cell r="AI521">
            <v>0</v>
          </cell>
          <cell r="AJ521">
            <v>-244.55999999999997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106942.99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 t="str">
            <v>TOTAL SEVEN MILE HILL - WIND</v>
          </cell>
          <cell r="G522">
            <v>0</v>
          </cell>
          <cell r="H522">
            <v>241041257.66999999</v>
          </cell>
          <cell r="I522">
            <v>0</v>
          </cell>
          <cell r="J522">
            <v>-292707.09000000003</v>
          </cell>
          <cell r="K522">
            <v>0</v>
          </cell>
          <cell r="L522">
            <v>240748550.58000001</v>
          </cell>
          <cell r="M522">
            <v>0</v>
          </cell>
          <cell r="N522">
            <v>-311483.05000000005</v>
          </cell>
          <cell r="O522">
            <v>0</v>
          </cell>
          <cell r="P522">
            <v>240437067.53</v>
          </cell>
          <cell r="Q522">
            <v>0</v>
          </cell>
          <cell r="R522">
            <v>31963384</v>
          </cell>
          <cell r="S522">
            <v>0</v>
          </cell>
          <cell r="T522">
            <v>0</v>
          </cell>
          <cell r="U522">
            <v>0</v>
          </cell>
          <cell r="V522">
            <v>9756244</v>
          </cell>
          <cell r="W522">
            <v>0</v>
          </cell>
          <cell r="X522">
            <v>-292707.09000000003</v>
          </cell>
          <cell r="Y522">
            <v>0</v>
          </cell>
          <cell r="Z522">
            <v>0</v>
          </cell>
          <cell r="AA522">
            <v>0</v>
          </cell>
          <cell r="AB522">
            <v>-14456.9373</v>
          </cell>
          <cell r="AC522">
            <v>0</v>
          </cell>
          <cell r="AD522">
            <v>41412463.972699992</v>
          </cell>
          <cell r="AE522">
            <v>0</v>
          </cell>
          <cell r="AF522">
            <v>0</v>
          </cell>
          <cell r="AG522">
            <v>0</v>
          </cell>
          <cell r="AH522">
            <v>9744008</v>
          </cell>
          <cell r="AI522">
            <v>0</v>
          </cell>
          <cell r="AJ522">
            <v>-311483.05000000005</v>
          </cell>
          <cell r="AK522">
            <v>0</v>
          </cell>
          <cell r="AL522">
            <v>0</v>
          </cell>
          <cell r="AM522">
            <v>0</v>
          </cell>
          <cell r="AN522">
            <v>-15372.556400000001</v>
          </cell>
          <cell r="AO522">
            <v>0</v>
          </cell>
          <cell r="AP522">
            <v>50829616.366299994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 t="str">
            <v>SOLAR GENERATING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G525">
            <v>0</v>
          </cell>
          <cell r="H525">
            <v>5545.93</v>
          </cell>
          <cell r="I525">
            <v>0</v>
          </cell>
          <cell r="J525">
            <v>0</v>
          </cell>
          <cell r="K525">
            <v>0</v>
          </cell>
          <cell r="L525">
            <v>5545.93</v>
          </cell>
          <cell r="M525">
            <v>0</v>
          </cell>
          <cell r="N525">
            <v>0</v>
          </cell>
          <cell r="O525">
            <v>0</v>
          </cell>
          <cell r="P525">
            <v>5545.93</v>
          </cell>
          <cell r="Q525">
            <v>0</v>
          </cell>
          <cell r="R525">
            <v>1616</v>
          </cell>
          <cell r="S525">
            <v>0</v>
          </cell>
          <cell r="T525">
            <v>6.67</v>
          </cell>
          <cell r="U525">
            <v>0</v>
          </cell>
          <cell r="V525">
            <v>370</v>
          </cell>
          <cell r="W525">
            <v>0</v>
          </cell>
          <cell r="X525">
            <v>0</v>
          </cell>
          <cell r="Y525">
            <v>0</v>
          </cell>
          <cell r="Z525">
            <v>-5</v>
          </cell>
          <cell r="AA525">
            <v>0</v>
          </cell>
          <cell r="AB525">
            <v>0</v>
          </cell>
          <cell r="AC525">
            <v>0</v>
          </cell>
          <cell r="AD525">
            <v>1986</v>
          </cell>
          <cell r="AE525">
            <v>0</v>
          </cell>
          <cell r="AF525">
            <v>6.67</v>
          </cell>
          <cell r="AG525">
            <v>0</v>
          </cell>
          <cell r="AH525">
            <v>370</v>
          </cell>
          <cell r="AI525">
            <v>0</v>
          </cell>
          <cell r="AJ525">
            <v>0</v>
          </cell>
          <cell r="AK525">
            <v>0</v>
          </cell>
          <cell r="AL525">
            <v>-5</v>
          </cell>
          <cell r="AM525">
            <v>0</v>
          </cell>
          <cell r="AN525">
            <v>0</v>
          </cell>
          <cell r="AO525">
            <v>0</v>
          </cell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G526">
            <v>0</v>
          </cell>
          <cell r="H526">
            <v>36389.01</v>
          </cell>
          <cell r="I526">
            <v>0</v>
          </cell>
          <cell r="J526">
            <v>0</v>
          </cell>
          <cell r="K526">
            <v>0</v>
          </cell>
          <cell r="L526">
            <v>36389.01</v>
          </cell>
          <cell r="M526">
            <v>0</v>
          </cell>
          <cell r="N526">
            <v>0</v>
          </cell>
          <cell r="O526">
            <v>0</v>
          </cell>
          <cell r="P526">
            <v>36389.01</v>
          </cell>
          <cell r="Q526">
            <v>0</v>
          </cell>
          <cell r="R526">
            <v>43953</v>
          </cell>
          <cell r="S526">
            <v>0</v>
          </cell>
          <cell r="T526">
            <v>8.8360035541876218</v>
          </cell>
          <cell r="U526">
            <v>0</v>
          </cell>
          <cell r="V526">
            <v>3215</v>
          </cell>
          <cell r="W526">
            <v>0</v>
          </cell>
          <cell r="X526">
            <v>0</v>
          </cell>
          <cell r="Y526">
            <v>0</v>
          </cell>
          <cell r="Z526">
            <v>-5</v>
          </cell>
          <cell r="AA526">
            <v>0</v>
          </cell>
          <cell r="AB526">
            <v>0</v>
          </cell>
          <cell r="AC526">
            <v>0</v>
          </cell>
          <cell r="AD526">
            <v>47168</v>
          </cell>
          <cell r="AE526">
            <v>0</v>
          </cell>
          <cell r="AF526">
            <v>8.8360035541876218</v>
          </cell>
          <cell r="AG526">
            <v>0</v>
          </cell>
          <cell r="AH526">
            <v>3215</v>
          </cell>
          <cell r="AI526">
            <v>0</v>
          </cell>
          <cell r="AJ526">
            <v>0</v>
          </cell>
          <cell r="AK526">
            <v>0</v>
          </cell>
          <cell r="AL526">
            <v>-5</v>
          </cell>
          <cell r="AM526">
            <v>0</v>
          </cell>
          <cell r="AN526">
            <v>0</v>
          </cell>
          <cell r="AO526">
            <v>0</v>
          </cell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G527">
            <v>0</v>
          </cell>
          <cell r="H527">
            <v>55086.78</v>
          </cell>
          <cell r="I527">
            <v>0</v>
          </cell>
          <cell r="J527">
            <v>0</v>
          </cell>
          <cell r="K527">
            <v>0</v>
          </cell>
          <cell r="L527">
            <v>55086.78</v>
          </cell>
          <cell r="M527">
            <v>0</v>
          </cell>
          <cell r="N527">
            <v>0</v>
          </cell>
          <cell r="O527">
            <v>0</v>
          </cell>
          <cell r="P527">
            <v>55086.78</v>
          </cell>
          <cell r="Q527">
            <v>0</v>
          </cell>
          <cell r="R527">
            <v>66516</v>
          </cell>
          <cell r="S527">
            <v>0</v>
          </cell>
          <cell r="T527">
            <v>8.98</v>
          </cell>
          <cell r="U527">
            <v>0</v>
          </cell>
          <cell r="V527">
            <v>4947</v>
          </cell>
          <cell r="W527">
            <v>0</v>
          </cell>
          <cell r="X527">
            <v>0</v>
          </cell>
          <cell r="Y527">
            <v>0</v>
          </cell>
          <cell r="Z527">
            <v>-5</v>
          </cell>
          <cell r="AA527">
            <v>0</v>
          </cell>
          <cell r="AB527">
            <v>0</v>
          </cell>
          <cell r="AC527">
            <v>0</v>
          </cell>
          <cell r="AD527">
            <v>71463</v>
          </cell>
          <cell r="AE527">
            <v>0</v>
          </cell>
          <cell r="AF527">
            <v>8.98</v>
          </cell>
          <cell r="AG527">
            <v>0</v>
          </cell>
          <cell r="AH527">
            <v>4947</v>
          </cell>
          <cell r="AI527">
            <v>0</v>
          </cell>
          <cell r="AJ527">
            <v>0</v>
          </cell>
          <cell r="AK527">
            <v>0</v>
          </cell>
          <cell r="AL527">
            <v>-5</v>
          </cell>
          <cell r="AM527">
            <v>0</v>
          </cell>
          <cell r="AN527">
            <v>0</v>
          </cell>
          <cell r="AO527">
            <v>0</v>
          </cell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G528">
            <v>0</v>
          </cell>
          <cell r="H528">
            <v>56321.97</v>
          </cell>
          <cell r="I528">
            <v>0</v>
          </cell>
          <cell r="J528">
            <v>-312.10000000000002</v>
          </cell>
          <cell r="K528">
            <v>0</v>
          </cell>
          <cell r="L528">
            <v>56009.87</v>
          </cell>
          <cell r="M528">
            <v>0</v>
          </cell>
          <cell r="N528">
            <v>-329.38</v>
          </cell>
          <cell r="O528">
            <v>0</v>
          </cell>
          <cell r="P528">
            <v>55680.490000000005</v>
          </cell>
          <cell r="Q528">
            <v>0</v>
          </cell>
          <cell r="R528">
            <v>60789</v>
          </cell>
          <cell r="S528">
            <v>0</v>
          </cell>
          <cell r="T528">
            <v>5.732662192393736</v>
          </cell>
          <cell r="U528">
            <v>0</v>
          </cell>
          <cell r="V528">
            <v>3220</v>
          </cell>
          <cell r="W528">
            <v>0</v>
          </cell>
          <cell r="X528">
            <v>-312.10000000000002</v>
          </cell>
          <cell r="Y528">
            <v>0</v>
          </cell>
          <cell r="Z528">
            <v>-5</v>
          </cell>
          <cell r="AA528">
            <v>0</v>
          </cell>
          <cell r="AB528">
            <v>-15.605</v>
          </cell>
          <cell r="AC528">
            <v>0</v>
          </cell>
          <cell r="AD528">
            <v>63681.294999999998</v>
          </cell>
          <cell r="AE528">
            <v>0</v>
          </cell>
          <cell r="AF528">
            <v>5.732662192393736</v>
          </cell>
          <cell r="AG528">
            <v>0</v>
          </cell>
          <cell r="AH528">
            <v>3201</v>
          </cell>
          <cell r="AI528">
            <v>0</v>
          </cell>
          <cell r="AJ528">
            <v>-329.38</v>
          </cell>
          <cell r="AK528">
            <v>0</v>
          </cell>
          <cell r="AL528">
            <v>-5</v>
          </cell>
          <cell r="AM528">
            <v>0</v>
          </cell>
          <cell r="AN528">
            <v>-16.469000000000001</v>
          </cell>
          <cell r="AO528">
            <v>0</v>
          </cell>
          <cell r="AP528">
            <v>66536.445999999996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 t="str">
            <v>TOTAL SOLAR GENERATING</v>
          </cell>
          <cell r="G529">
            <v>0</v>
          </cell>
          <cell r="H529">
            <v>153343.69</v>
          </cell>
          <cell r="I529">
            <v>0</v>
          </cell>
          <cell r="J529">
            <v>-312.10000000000002</v>
          </cell>
          <cell r="K529">
            <v>0</v>
          </cell>
          <cell r="L529">
            <v>153031.59</v>
          </cell>
          <cell r="M529">
            <v>0</v>
          </cell>
          <cell r="N529">
            <v>-329.38</v>
          </cell>
          <cell r="O529">
            <v>0</v>
          </cell>
          <cell r="P529">
            <v>152702.21000000002</v>
          </cell>
          <cell r="Q529">
            <v>0</v>
          </cell>
          <cell r="R529">
            <v>172874</v>
          </cell>
          <cell r="S529">
            <v>0</v>
          </cell>
          <cell r="T529">
            <v>0</v>
          </cell>
          <cell r="U529">
            <v>0</v>
          </cell>
          <cell r="V529">
            <v>11752</v>
          </cell>
          <cell r="W529">
            <v>0</v>
          </cell>
          <cell r="X529">
            <v>-312.10000000000002</v>
          </cell>
          <cell r="Y529">
            <v>0</v>
          </cell>
          <cell r="Z529">
            <v>0</v>
          </cell>
          <cell r="AA529">
            <v>0</v>
          </cell>
          <cell r="AB529">
            <v>-15.605</v>
          </cell>
          <cell r="AC529">
            <v>0</v>
          </cell>
          <cell r="AD529">
            <v>184298.29499999998</v>
          </cell>
          <cell r="AE529">
            <v>0</v>
          </cell>
          <cell r="AF529">
            <v>0</v>
          </cell>
          <cell r="AG529">
            <v>0</v>
          </cell>
          <cell r="AH529">
            <v>11733</v>
          </cell>
          <cell r="AI529">
            <v>0</v>
          </cell>
          <cell r="AJ529">
            <v>-329.38</v>
          </cell>
          <cell r="AK529">
            <v>0</v>
          </cell>
          <cell r="AL529">
            <v>0</v>
          </cell>
          <cell r="AM529">
            <v>0</v>
          </cell>
          <cell r="AN529">
            <v>-16.469000000000001</v>
          </cell>
          <cell r="AO529">
            <v>0</v>
          </cell>
          <cell r="AP529">
            <v>195685.446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 t="str">
            <v>MOBILE GENERATORS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G532">
            <v>0</v>
          </cell>
          <cell r="H532">
            <v>839680.12</v>
          </cell>
          <cell r="I532">
            <v>0</v>
          </cell>
          <cell r="J532">
            <v>-2505.7600000000002</v>
          </cell>
          <cell r="K532">
            <v>0</v>
          </cell>
          <cell r="L532">
            <v>837174.36</v>
          </cell>
          <cell r="M532">
            <v>0</v>
          </cell>
          <cell r="N532">
            <v>-2664.43</v>
          </cell>
          <cell r="O532">
            <v>0</v>
          </cell>
          <cell r="P532">
            <v>834509.92999999993</v>
          </cell>
          <cell r="Q532">
            <v>0</v>
          </cell>
          <cell r="R532">
            <v>230290</v>
          </cell>
          <cell r="S532">
            <v>0</v>
          </cell>
          <cell r="T532">
            <v>5</v>
          </cell>
          <cell r="U532">
            <v>0</v>
          </cell>
          <cell r="V532">
            <v>41921</v>
          </cell>
          <cell r="W532">
            <v>0</v>
          </cell>
          <cell r="X532">
            <v>-2505.7600000000002</v>
          </cell>
          <cell r="Y532">
            <v>0</v>
          </cell>
          <cell r="Z532">
            <v>-5</v>
          </cell>
          <cell r="AA532">
            <v>0</v>
          </cell>
          <cell r="AB532">
            <v>-125.28800000000001</v>
          </cell>
          <cell r="AC532">
            <v>0</v>
          </cell>
          <cell r="AD532">
            <v>269579.95199999999</v>
          </cell>
          <cell r="AE532">
            <v>0</v>
          </cell>
          <cell r="AF532">
            <v>5</v>
          </cell>
          <cell r="AG532">
            <v>0</v>
          </cell>
          <cell r="AH532">
            <v>41792</v>
          </cell>
          <cell r="AI532">
            <v>0</v>
          </cell>
          <cell r="AJ532">
            <v>-2664.43</v>
          </cell>
          <cell r="AK532">
            <v>0</v>
          </cell>
          <cell r="AL532">
            <v>-5</v>
          </cell>
          <cell r="AM532">
            <v>0</v>
          </cell>
          <cell r="AN532">
            <v>-133.22149999999999</v>
          </cell>
          <cell r="AO532">
            <v>0</v>
          </cell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G533">
            <v>0</v>
          </cell>
          <cell r="H533">
            <v>849226.01</v>
          </cell>
          <cell r="I533">
            <v>0</v>
          </cell>
          <cell r="J533">
            <v>-1945.18</v>
          </cell>
          <cell r="K533">
            <v>0</v>
          </cell>
          <cell r="L533">
            <v>847280.83</v>
          </cell>
          <cell r="M533">
            <v>0</v>
          </cell>
          <cell r="N533">
            <v>-2075.69</v>
          </cell>
          <cell r="O533">
            <v>0</v>
          </cell>
          <cell r="P533">
            <v>845205.14</v>
          </cell>
          <cell r="Q533">
            <v>0</v>
          </cell>
          <cell r="R533">
            <v>108199</v>
          </cell>
          <cell r="S533">
            <v>0</v>
          </cell>
          <cell r="T533">
            <v>5</v>
          </cell>
          <cell r="U533">
            <v>0</v>
          </cell>
          <cell r="V533">
            <v>42413</v>
          </cell>
          <cell r="W533">
            <v>0</v>
          </cell>
          <cell r="X533">
            <v>-1945.18</v>
          </cell>
          <cell r="Y533">
            <v>0</v>
          </cell>
          <cell r="Z533">
            <v>-5</v>
          </cell>
          <cell r="AA533">
            <v>0</v>
          </cell>
          <cell r="AB533">
            <v>-97.259</v>
          </cell>
          <cell r="AC533">
            <v>0</v>
          </cell>
          <cell r="AD533">
            <v>148569.56100000002</v>
          </cell>
          <cell r="AE533">
            <v>0</v>
          </cell>
          <cell r="AF533">
            <v>5</v>
          </cell>
          <cell r="AG533">
            <v>0</v>
          </cell>
          <cell r="AH533">
            <v>42312</v>
          </cell>
          <cell r="AI533">
            <v>0</v>
          </cell>
          <cell r="AJ533">
            <v>-2075.69</v>
          </cell>
          <cell r="AK533">
            <v>0</v>
          </cell>
          <cell r="AL533">
            <v>-5</v>
          </cell>
          <cell r="AM533">
            <v>0</v>
          </cell>
          <cell r="AN533">
            <v>-103.78450000000001</v>
          </cell>
          <cell r="AO533">
            <v>0</v>
          </cell>
          <cell r="AP533">
            <v>188702.0865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 t="str">
            <v>TOTAL MOBILE GENERATORS</v>
          </cell>
          <cell r="G534">
            <v>0</v>
          </cell>
          <cell r="H534">
            <v>1688906.13</v>
          </cell>
          <cell r="I534">
            <v>0</v>
          </cell>
          <cell r="J534">
            <v>-4450.9400000000005</v>
          </cell>
          <cell r="K534">
            <v>0</v>
          </cell>
          <cell r="L534">
            <v>1684455.19</v>
          </cell>
          <cell r="M534">
            <v>0</v>
          </cell>
          <cell r="N534">
            <v>-4740.12</v>
          </cell>
          <cell r="O534">
            <v>0</v>
          </cell>
          <cell r="P534">
            <v>1679715.0699999998</v>
          </cell>
          <cell r="Q534">
            <v>0</v>
          </cell>
          <cell r="R534">
            <v>338489</v>
          </cell>
          <cell r="S534">
            <v>0</v>
          </cell>
          <cell r="T534">
            <v>0</v>
          </cell>
          <cell r="U534">
            <v>0</v>
          </cell>
          <cell r="V534">
            <v>84334</v>
          </cell>
          <cell r="W534">
            <v>0</v>
          </cell>
          <cell r="X534">
            <v>-4450.9400000000005</v>
          </cell>
          <cell r="Y534">
            <v>0</v>
          </cell>
          <cell r="Z534">
            <v>0</v>
          </cell>
          <cell r="AA534">
            <v>0</v>
          </cell>
          <cell r="AB534">
            <v>-222.54700000000003</v>
          </cell>
          <cell r="AC534">
            <v>0</v>
          </cell>
          <cell r="AD534">
            <v>418149.51300000004</v>
          </cell>
          <cell r="AE534">
            <v>0</v>
          </cell>
          <cell r="AF534">
            <v>0</v>
          </cell>
          <cell r="AG534">
            <v>0</v>
          </cell>
          <cell r="AH534">
            <v>84104</v>
          </cell>
          <cell r="AI534">
            <v>0</v>
          </cell>
          <cell r="AJ534">
            <v>-4740.12</v>
          </cell>
          <cell r="AK534">
            <v>0</v>
          </cell>
          <cell r="AL534">
            <v>0</v>
          </cell>
          <cell r="AM534">
            <v>0</v>
          </cell>
          <cell r="AN534">
            <v>-237.006</v>
          </cell>
          <cell r="AO534">
            <v>0</v>
          </cell>
          <cell r="AP534">
            <v>497276.38699999999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 t="str">
            <v>TOTAL DEPRECIABLE OTHER PRODUCTION</v>
          </cell>
          <cell r="G536">
            <v>0</v>
          </cell>
          <cell r="H536">
            <v>3285910905.0399995</v>
          </cell>
          <cell r="I536">
            <v>0</v>
          </cell>
          <cell r="J536">
            <v>-11436451.759999996</v>
          </cell>
          <cell r="K536">
            <v>0</v>
          </cell>
          <cell r="L536">
            <v>3274474453.2799993</v>
          </cell>
          <cell r="M536">
            <v>0</v>
          </cell>
          <cell r="N536">
            <v>-10110602.920000004</v>
          </cell>
          <cell r="O536">
            <v>0</v>
          </cell>
          <cell r="P536">
            <v>3264363850.3600011</v>
          </cell>
          <cell r="Q536">
            <v>0</v>
          </cell>
          <cell r="R536">
            <v>483323223</v>
          </cell>
          <cell r="S536">
            <v>0</v>
          </cell>
          <cell r="T536">
            <v>0</v>
          </cell>
          <cell r="U536">
            <v>0</v>
          </cell>
          <cell r="V536">
            <v>114975012</v>
          </cell>
          <cell r="W536">
            <v>0</v>
          </cell>
          <cell r="X536">
            <v>-11436451.759999996</v>
          </cell>
          <cell r="Y536">
            <v>0</v>
          </cell>
          <cell r="Z536">
            <v>0</v>
          </cell>
          <cell r="AA536">
            <v>0</v>
          </cell>
          <cell r="AB536">
            <v>-479689.27070000011</v>
          </cell>
          <cell r="AC536">
            <v>0</v>
          </cell>
          <cell r="AD536">
            <v>586382093.96929991</v>
          </cell>
          <cell r="AE536">
            <v>0</v>
          </cell>
          <cell r="AF536">
            <v>0</v>
          </cell>
          <cell r="AG536">
            <v>0</v>
          </cell>
          <cell r="AH536">
            <v>114584206</v>
          </cell>
          <cell r="AI536">
            <v>0</v>
          </cell>
          <cell r="AJ536">
            <v>-10110602.920000004</v>
          </cell>
          <cell r="AK536">
            <v>0</v>
          </cell>
          <cell r="AL536">
            <v>0</v>
          </cell>
          <cell r="AM536">
            <v>0</v>
          </cell>
          <cell r="AN536">
            <v>-499423.09419999999</v>
          </cell>
          <cell r="AO536">
            <v>0</v>
          </cell>
          <cell r="AP536">
            <v>690356273.9550997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G538">
            <v>0</v>
          </cell>
          <cell r="H538">
            <v>14529040</v>
          </cell>
          <cell r="I538">
            <v>0</v>
          </cell>
          <cell r="J538">
            <v>0</v>
          </cell>
          <cell r="K538">
            <v>0</v>
          </cell>
          <cell r="L538">
            <v>14529040</v>
          </cell>
          <cell r="M538">
            <v>0</v>
          </cell>
          <cell r="N538">
            <v>0</v>
          </cell>
          <cell r="O538">
            <v>0</v>
          </cell>
          <cell r="P538">
            <v>14529040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14529040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14529040</v>
          </cell>
          <cell r="AO538">
            <v>0</v>
          </cell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G539">
            <v>0</v>
          </cell>
          <cell r="H539">
            <v>2891146.49</v>
          </cell>
          <cell r="I539">
            <v>0</v>
          </cell>
          <cell r="J539">
            <v>0</v>
          </cell>
          <cell r="K539">
            <v>0</v>
          </cell>
          <cell r="L539">
            <v>2891146.49</v>
          </cell>
          <cell r="M539">
            <v>0</v>
          </cell>
          <cell r="N539">
            <v>0</v>
          </cell>
          <cell r="O539">
            <v>0</v>
          </cell>
          <cell r="P539">
            <v>2891146.49</v>
          </cell>
          <cell r="Q539">
            <v>0</v>
          </cell>
          <cell r="R539">
            <v>351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2891146.49</v>
          </cell>
          <cell r="AC539">
            <v>0</v>
          </cell>
          <cell r="AD539">
            <v>351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2891146.49</v>
          </cell>
          <cell r="AO539">
            <v>0</v>
          </cell>
          <cell r="AP539">
            <v>351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 t="str">
            <v>TOTAL OTHER PRODUCTION</v>
          </cell>
          <cell r="G541">
            <v>0</v>
          </cell>
          <cell r="H541">
            <v>3303331091.5299993</v>
          </cell>
          <cell r="I541">
            <v>0</v>
          </cell>
          <cell r="J541">
            <v>-11436451.759999996</v>
          </cell>
          <cell r="K541">
            <v>0</v>
          </cell>
          <cell r="L541">
            <v>3291894639.769999</v>
          </cell>
          <cell r="M541">
            <v>0</v>
          </cell>
          <cell r="N541">
            <v>-10110602.920000004</v>
          </cell>
          <cell r="O541">
            <v>0</v>
          </cell>
          <cell r="P541">
            <v>3281784036.8500009</v>
          </cell>
          <cell r="Q541">
            <v>0</v>
          </cell>
          <cell r="R541">
            <v>483323574</v>
          </cell>
          <cell r="S541">
            <v>0</v>
          </cell>
          <cell r="T541">
            <v>0</v>
          </cell>
          <cell r="U541">
            <v>0</v>
          </cell>
          <cell r="V541">
            <v>114975012</v>
          </cell>
          <cell r="W541">
            <v>0</v>
          </cell>
          <cell r="X541">
            <v>-11436451.759999996</v>
          </cell>
          <cell r="Y541">
            <v>0</v>
          </cell>
          <cell r="Z541">
            <v>0</v>
          </cell>
          <cell r="AA541">
            <v>0</v>
          </cell>
          <cell r="AB541">
            <v>16940497.219300002</v>
          </cell>
          <cell r="AC541">
            <v>0</v>
          </cell>
          <cell r="AD541">
            <v>586382444.96929991</v>
          </cell>
          <cell r="AE541">
            <v>0</v>
          </cell>
          <cell r="AF541">
            <v>0</v>
          </cell>
          <cell r="AG541">
            <v>0</v>
          </cell>
          <cell r="AH541">
            <v>114584206</v>
          </cell>
          <cell r="AI541">
            <v>0</v>
          </cell>
          <cell r="AJ541">
            <v>-10110602.920000004</v>
          </cell>
          <cell r="AK541">
            <v>0</v>
          </cell>
          <cell r="AL541">
            <v>0</v>
          </cell>
          <cell r="AM541">
            <v>0</v>
          </cell>
          <cell r="AN541">
            <v>16920763.395800002</v>
          </cell>
          <cell r="AO541">
            <v>0</v>
          </cell>
          <cell r="AP541">
            <v>690356624.9550997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 t="str">
            <v>TOTAL PRODUCTION PLANT</v>
          </cell>
          <cell r="F543">
            <v>0</v>
          </cell>
          <cell r="G543">
            <v>0</v>
          </cell>
          <cell r="H543">
            <v>10312126208.320002</v>
          </cell>
          <cell r="I543">
            <v>0</v>
          </cell>
          <cell r="J543">
            <v>-56353255.209999971</v>
          </cell>
          <cell r="K543">
            <v>0</v>
          </cell>
          <cell r="L543">
            <v>10255772953.109997</v>
          </cell>
          <cell r="M543">
            <v>0</v>
          </cell>
          <cell r="N543">
            <v>-54496766.369999975</v>
          </cell>
          <cell r="O543">
            <v>0</v>
          </cell>
          <cell r="P543">
            <v>10201276186.739998</v>
          </cell>
          <cell r="Q543">
            <v>0</v>
          </cell>
          <cell r="R543">
            <v>3172068312</v>
          </cell>
          <cell r="S543">
            <v>0</v>
          </cell>
          <cell r="T543">
            <v>0</v>
          </cell>
          <cell r="U543">
            <v>0</v>
          </cell>
          <cell r="V543">
            <v>271062350</v>
          </cell>
          <cell r="W543">
            <v>0</v>
          </cell>
          <cell r="X543">
            <v>-56353255.209999971</v>
          </cell>
          <cell r="Y543">
            <v>0</v>
          </cell>
          <cell r="Z543">
            <v>0</v>
          </cell>
          <cell r="AA543">
            <v>0</v>
          </cell>
          <cell r="AB543">
            <v>11251175.291299999</v>
          </cell>
          <cell r="AC543">
            <v>0</v>
          </cell>
          <cell r="AD543">
            <v>3380608395.5913</v>
          </cell>
          <cell r="AE543">
            <v>0</v>
          </cell>
          <cell r="AF543">
            <v>0</v>
          </cell>
          <cell r="AG543">
            <v>0</v>
          </cell>
          <cell r="AH543">
            <v>269644535</v>
          </cell>
          <cell r="AI543">
            <v>0</v>
          </cell>
          <cell r="AJ543">
            <v>-54496766.369999975</v>
          </cell>
          <cell r="AK543">
            <v>0</v>
          </cell>
          <cell r="AL543">
            <v>0</v>
          </cell>
          <cell r="AM543">
            <v>0</v>
          </cell>
          <cell r="AN543">
            <v>11044514.610300001</v>
          </cell>
          <cell r="AO543">
            <v>0</v>
          </cell>
          <cell r="AP543">
            <v>3589380492.3416038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 t="str">
            <v>TRANSMISSION PLANT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G547">
            <v>0</v>
          </cell>
          <cell r="H547">
            <v>139234363.72999999</v>
          </cell>
          <cell r="I547">
            <v>0</v>
          </cell>
          <cell r="J547">
            <v>-173320.22999999998</v>
          </cell>
          <cell r="K547">
            <v>0</v>
          </cell>
          <cell r="L547">
            <v>139061043.5</v>
          </cell>
          <cell r="M547">
            <v>0</v>
          </cell>
          <cell r="N547">
            <v>-180812.18000000002</v>
          </cell>
          <cell r="O547">
            <v>0</v>
          </cell>
          <cell r="P547">
            <v>138880231.31999999</v>
          </cell>
          <cell r="Q547">
            <v>0</v>
          </cell>
          <cell r="R547">
            <v>28772614</v>
          </cell>
          <cell r="S547">
            <v>0</v>
          </cell>
          <cell r="T547">
            <v>1.3546894092139792</v>
          </cell>
          <cell r="U547">
            <v>0</v>
          </cell>
          <cell r="V547">
            <v>1885019</v>
          </cell>
          <cell r="W547">
            <v>0</v>
          </cell>
          <cell r="X547">
            <v>-173320.22999999998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30484312.77</v>
          </cell>
          <cell r="AE547">
            <v>0</v>
          </cell>
          <cell r="AF547">
            <v>1.3546894092139792</v>
          </cell>
          <cell r="AG547">
            <v>0</v>
          </cell>
          <cell r="AH547">
            <v>1882621</v>
          </cell>
          <cell r="AI547">
            <v>0</v>
          </cell>
          <cell r="AJ547">
            <v>-180812.18000000002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G548">
            <v>0</v>
          </cell>
          <cell r="H548">
            <v>147332555.11000001</v>
          </cell>
          <cell r="I548">
            <v>0</v>
          </cell>
          <cell r="J548">
            <v>-272316.68000000005</v>
          </cell>
          <cell r="K548">
            <v>0</v>
          </cell>
          <cell r="L548">
            <v>147060238.43000001</v>
          </cell>
          <cell r="M548">
            <v>0</v>
          </cell>
          <cell r="N548">
            <v>-282929.26</v>
          </cell>
          <cell r="O548">
            <v>0</v>
          </cell>
          <cell r="P548">
            <v>146777309.17000002</v>
          </cell>
          <cell r="Q548">
            <v>0</v>
          </cell>
          <cell r="R548">
            <v>22566372</v>
          </cell>
          <cell r="S548">
            <v>0</v>
          </cell>
          <cell r="T548">
            <v>1.3106583700719612</v>
          </cell>
          <cell r="U548">
            <v>0</v>
          </cell>
          <cell r="V548">
            <v>1929242</v>
          </cell>
          <cell r="W548">
            <v>0</v>
          </cell>
          <cell r="X548">
            <v>-272316.68000000005</v>
          </cell>
          <cell r="Y548">
            <v>0</v>
          </cell>
          <cell r="Z548">
            <v>-10</v>
          </cell>
          <cell r="AA548">
            <v>0</v>
          </cell>
          <cell r="AB548">
            <v>-27231.668000000009</v>
          </cell>
          <cell r="AC548">
            <v>0</v>
          </cell>
          <cell r="AD548">
            <v>24196065.651999999</v>
          </cell>
          <cell r="AE548">
            <v>0</v>
          </cell>
          <cell r="AF548">
            <v>1.3106583700719612</v>
          </cell>
          <cell r="AG548">
            <v>0</v>
          </cell>
          <cell r="AH548">
            <v>1925603</v>
          </cell>
          <cell r="AI548">
            <v>0</v>
          </cell>
          <cell r="AJ548">
            <v>-282929.26</v>
          </cell>
          <cell r="AK548">
            <v>0</v>
          </cell>
          <cell r="AL548">
            <v>-10</v>
          </cell>
          <cell r="AM548">
            <v>0</v>
          </cell>
          <cell r="AN548">
            <v>-28292.925999999999</v>
          </cell>
          <cell r="AO548">
            <v>0</v>
          </cell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G549">
            <v>0</v>
          </cell>
          <cell r="H549">
            <v>1595552604.6900001</v>
          </cell>
          <cell r="I549">
            <v>0</v>
          </cell>
          <cell r="J549">
            <v>-9779426.5600000005</v>
          </cell>
          <cell r="K549">
            <v>0</v>
          </cell>
          <cell r="L549">
            <v>1585773178.1300001</v>
          </cell>
          <cell r="M549">
            <v>0</v>
          </cell>
          <cell r="N549">
            <v>-10400691</v>
          </cell>
          <cell r="O549">
            <v>0</v>
          </cell>
          <cell r="P549">
            <v>1575372487.1300001</v>
          </cell>
          <cell r="Q549">
            <v>0</v>
          </cell>
          <cell r="R549">
            <v>306917883</v>
          </cell>
          <cell r="S549">
            <v>0</v>
          </cell>
          <cell r="T549">
            <v>1.7459665954029473</v>
          </cell>
          <cell r="U549">
            <v>0</v>
          </cell>
          <cell r="V549">
            <v>27772443</v>
          </cell>
          <cell r="W549">
            <v>0</v>
          </cell>
          <cell r="X549">
            <v>-9779426.5600000005</v>
          </cell>
          <cell r="Y549">
            <v>0</v>
          </cell>
          <cell r="Z549">
            <v>-5</v>
          </cell>
          <cell r="AA549">
            <v>0</v>
          </cell>
          <cell r="AB549">
            <v>-488971.32800000004</v>
          </cell>
          <cell r="AC549">
            <v>0</v>
          </cell>
          <cell r="AD549">
            <v>324421928.11199999</v>
          </cell>
          <cell r="AE549">
            <v>0</v>
          </cell>
          <cell r="AF549">
            <v>1.7459665954029473</v>
          </cell>
          <cell r="AG549">
            <v>0</v>
          </cell>
          <cell r="AH549">
            <v>27596274</v>
          </cell>
          <cell r="AI549">
            <v>0</v>
          </cell>
          <cell r="AJ549">
            <v>-10400691</v>
          </cell>
          <cell r="AK549">
            <v>0</v>
          </cell>
          <cell r="AL549">
            <v>-5</v>
          </cell>
          <cell r="AM549">
            <v>0</v>
          </cell>
          <cell r="AN549">
            <v>-520034.55</v>
          </cell>
          <cell r="AO549">
            <v>0</v>
          </cell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G550">
            <v>0</v>
          </cell>
          <cell r="H550">
            <v>17713612.149999999</v>
          </cell>
          <cell r="I550">
            <v>0</v>
          </cell>
          <cell r="J550">
            <v>-1752572.9400000002</v>
          </cell>
          <cell r="K550">
            <v>0</v>
          </cell>
          <cell r="L550">
            <v>15961039.209999999</v>
          </cell>
          <cell r="M550">
            <v>0</v>
          </cell>
          <cell r="N550">
            <v>-1185301.3199999998</v>
          </cell>
          <cell r="O550">
            <v>0</v>
          </cell>
          <cell r="P550">
            <v>14775737.889999999</v>
          </cell>
          <cell r="Q550">
            <v>0</v>
          </cell>
          <cell r="R550">
            <v>10027587</v>
          </cell>
          <cell r="S550">
            <v>0</v>
          </cell>
          <cell r="T550">
            <v>3.7786737850929031</v>
          </cell>
          <cell r="U550">
            <v>0</v>
          </cell>
          <cell r="V550">
            <v>636228</v>
          </cell>
          <cell r="W550">
            <v>0</v>
          </cell>
          <cell r="X550">
            <v>-1752572.9400000002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8911242.0600000005</v>
          </cell>
          <cell r="AE550">
            <v>0</v>
          </cell>
          <cell r="AF550">
            <v>3.7786737850929031</v>
          </cell>
          <cell r="AG550">
            <v>0</v>
          </cell>
          <cell r="AH550">
            <v>580721</v>
          </cell>
          <cell r="AI550">
            <v>0</v>
          </cell>
          <cell r="AJ550">
            <v>-1185301.3199999998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G551">
            <v>0</v>
          </cell>
          <cell r="H551">
            <v>984782938.79999995</v>
          </cell>
          <cell r="I551">
            <v>0</v>
          </cell>
          <cell r="J551">
            <v>-927501.15000000026</v>
          </cell>
          <cell r="K551">
            <v>0</v>
          </cell>
          <cell r="L551">
            <v>983855437.64999998</v>
          </cell>
          <cell r="M551">
            <v>0</v>
          </cell>
          <cell r="N551">
            <v>-1031564.1899999996</v>
          </cell>
          <cell r="O551">
            <v>0</v>
          </cell>
          <cell r="P551">
            <v>982823873.45999992</v>
          </cell>
          <cell r="Q551">
            <v>0</v>
          </cell>
          <cell r="R551">
            <v>224008268</v>
          </cell>
          <cell r="S551">
            <v>0</v>
          </cell>
          <cell r="T551">
            <v>1.5613510276355289</v>
          </cell>
          <cell r="U551">
            <v>0</v>
          </cell>
          <cell r="V551">
            <v>15368678</v>
          </cell>
          <cell r="W551">
            <v>0</v>
          </cell>
          <cell r="X551">
            <v>-927501.15000000026</v>
          </cell>
          <cell r="Y551">
            <v>0</v>
          </cell>
          <cell r="Z551">
            <v>-10</v>
          </cell>
          <cell r="AA551">
            <v>0</v>
          </cell>
          <cell r="AB551">
            <v>-92750.11500000002</v>
          </cell>
          <cell r="AC551">
            <v>0</v>
          </cell>
          <cell r="AD551">
            <v>238356694.73499998</v>
          </cell>
          <cell r="AE551">
            <v>0</v>
          </cell>
          <cell r="AF551">
            <v>1.5613510276355289</v>
          </cell>
          <cell r="AG551">
            <v>0</v>
          </cell>
          <cell r="AH551">
            <v>15353384</v>
          </cell>
          <cell r="AI551">
            <v>0</v>
          </cell>
          <cell r="AJ551">
            <v>-1031564.1899999996</v>
          </cell>
          <cell r="AK551">
            <v>0</v>
          </cell>
          <cell r="AL551">
            <v>-10</v>
          </cell>
          <cell r="AM551">
            <v>0</v>
          </cell>
          <cell r="AN551">
            <v>-103156.41899999997</v>
          </cell>
          <cell r="AO551">
            <v>0</v>
          </cell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G552">
            <v>0</v>
          </cell>
          <cell r="H552">
            <v>646422318.11000001</v>
          </cell>
          <cell r="I552">
            <v>0</v>
          </cell>
          <cell r="J552">
            <v>-3411209.4000000004</v>
          </cell>
          <cell r="K552">
            <v>0</v>
          </cell>
          <cell r="L552">
            <v>643011108.71000004</v>
          </cell>
          <cell r="M552">
            <v>0</v>
          </cell>
          <cell r="N552">
            <v>-3549726.8</v>
          </cell>
          <cell r="O552">
            <v>0</v>
          </cell>
          <cell r="P552">
            <v>639461381.91000009</v>
          </cell>
          <cell r="Q552">
            <v>0</v>
          </cell>
          <cell r="R552">
            <v>244478368</v>
          </cell>
          <cell r="S552">
            <v>0</v>
          </cell>
          <cell r="T552">
            <v>2.6276968348915575</v>
          </cell>
          <cell r="U552">
            <v>0</v>
          </cell>
          <cell r="V552">
            <v>16941201</v>
          </cell>
          <cell r="W552">
            <v>0</v>
          </cell>
          <cell r="X552">
            <v>-3411209.4000000004</v>
          </cell>
          <cell r="Y552">
            <v>0</v>
          </cell>
          <cell r="Z552">
            <v>-40</v>
          </cell>
          <cell r="AA552">
            <v>0</v>
          </cell>
          <cell r="AB552">
            <v>-1364483.76</v>
          </cell>
          <cell r="AC552">
            <v>0</v>
          </cell>
          <cell r="AD552">
            <v>256643875.84</v>
          </cell>
          <cell r="AE552">
            <v>0</v>
          </cell>
          <cell r="AF552">
            <v>2.6276968348915575</v>
          </cell>
          <cell r="AG552">
            <v>0</v>
          </cell>
          <cell r="AH552">
            <v>16849745</v>
          </cell>
          <cell r="AI552">
            <v>0</v>
          </cell>
          <cell r="AJ552">
            <v>-3549726.8</v>
          </cell>
          <cell r="AK552">
            <v>0</v>
          </cell>
          <cell r="AL552">
            <v>-40</v>
          </cell>
          <cell r="AM552">
            <v>0</v>
          </cell>
          <cell r="AN552">
            <v>-1419890.72</v>
          </cell>
          <cell r="AO552">
            <v>0</v>
          </cell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G553">
            <v>0</v>
          </cell>
          <cell r="H553">
            <v>896688169.5</v>
          </cell>
          <cell r="I553">
            <v>0</v>
          </cell>
          <cell r="J553">
            <v>-4023062.2600000007</v>
          </cell>
          <cell r="K553">
            <v>0</v>
          </cell>
          <cell r="L553">
            <v>892665107.24000001</v>
          </cell>
          <cell r="M553">
            <v>0</v>
          </cell>
          <cell r="N553">
            <v>-4268546.2700000014</v>
          </cell>
          <cell r="O553">
            <v>0</v>
          </cell>
          <cell r="P553">
            <v>888396560.97000003</v>
          </cell>
          <cell r="Q553">
            <v>0</v>
          </cell>
          <cell r="R553">
            <v>382889326</v>
          </cell>
          <cell r="S553">
            <v>0</v>
          </cell>
          <cell r="T553">
            <v>2.2503558281837277</v>
          </cell>
          <cell r="U553">
            <v>0</v>
          </cell>
          <cell r="V553">
            <v>20133408</v>
          </cell>
          <cell r="W553">
            <v>0</v>
          </cell>
          <cell r="X553">
            <v>-4023062.2600000007</v>
          </cell>
          <cell r="Y553">
            <v>0</v>
          </cell>
          <cell r="Z553">
            <v>-30</v>
          </cell>
          <cell r="AA553">
            <v>0</v>
          </cell>
          <cell r="AB553">
            <v>-1206918.6780000003</v>
          </cell>
          <cell r="AC553">
            <v>0</v>
          </cell>
          <cell r="AD553">
            <v>397792753.06200004</v>
          </cell>
          <cell r="AE553">
            <v>0</v>
          </cell>
          <cell r="AF553">
            <v>2.2503558281837277</v>
          </cell>
          <cell r="AG553">
            <v>0</v>
          </cell>
          <cell r="AH553">
            <v>20040113</v>
          </cell>
          <cell r="AI553">
            <v>0</v>
          </cell>
          <cell r="AJ553">
            <v>-4268546.2700000014</v>
          </cell>
          <cell r="AK553">
            <v>0</v>
          </cell>
          <cell r="AL553">
            <v>-30</v>
          </cell>
          <cell r="AM553">
            <v>0</v>
          </cell>
          <cell r="AN553">
            <v>-1280563.8810000003</v>
          </cell>
          <cell r="AO553">
            <v>0</v>
          </cell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G554">
            <v>0</v>
          </cell>
          <cell r="H554">
            <v>3259618.43</v>
          </cell>
          <cell r="I554">
            <v>0</v>
          </cell>
          <cell r="J554">
            <v>-11674.989999999996</v>
          </cell>
          <cell r="K554">
            <v>0</v>
          </cell>
          <cell r="L554">
            <v>3247943.44</v>
          </cell>
          <cell r="M554">
            <v>0</v>
          </cell>
          <cell r="N554">
            <v>-12213.710000000005</v>
          </cell>
          <cell r="O554">
            <v>0</v>
          </cell>
          <cell r="P554">
            <v>3235729.73</v>
          </cell>
          <cell r="Q554">
            <v>0</v>
          </cell>
          <cell r="R554">
            <v>658972</v>
          </cell>
          <cell r="S554">
            <v>0</v>
          </cell>
          <cell r="T554">
            <v>1.6452365791733161</v>
          </cell>
          <cell r="U554">
            <v>0</v>
          </cell>
          <cell r="V554">
            <v>53532</v>
          </cell>
          <cell r="W554">
            <v>0</v>
          </cell>
          <cell r="X554">
            <v>-11674.989999999996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700829.01</v>
          </cell>
          <cell r="AE554">
            <v>0</v>
          </cell>
          <cell r="AF554">
            <v>1.6452365791733161</v>
          </cell>
          <cell r="AG554">
            <v>0</v>
          </cell>
          <cell r="AH554">
            <v>53336</v>
          </cell>
          <cell r="AI554">
            <v>0</v>
          </cell>
          <cell r="AJ554">
            <v>-12213.710000000005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G555">
            <v>0</v>
          </cell>
          <cell r="H555">
            <v>7475094.7999999998</v>
          </cell>
          <cell r="I555">
            <v>0</v>
          </cell>
          <cell r="J555">
            <v>-31434.620000000006</v>
          </cell>
          <cell r="K555">
            <v>0</v>
          </cell>
          <cell r="L555">
            <v>7443660.1799999997</v>
          </cell>
          <cell r="M555">
            <v>0</v>
          </cell>
          <cell r="N555">
            <v>-32798.909999999996</v>
          </cell>
          <cell r="O555">
            <v>0</v>
          </cell>
          <cell r="P555">
            <v>7410861.2699999996</v>
          </cell>
          <cell r="Q555">
            <v>0</v>
          </cell>
          <cell r="R555">
            <v>1662222</v>
          </cell>
          <cell r="S555">
            <v>0</v>
          </cell>
          <cell r="T555">
            <v>1.6448902020446829</v>
          </cell>
          <cell r="U555">
            <v>0</v>
          </cell>
          <cell r="V555">
            <v>122699</v>
          </cell>
          <cell r="W555">
            <v>0</v>
          </cell>
          <cell r="X555">
            <v>-31434.620000000006</v>
          </cell>
          <cell r="Y555">
            <v>0</v>
          </cell>
          <cell r="Z555">
            <v>-5</v>
          </cell>
          <cell r="AA555">
            <v>0</v>
          </cell>
          <cell r="AB555">
            <v>-1571.7310000000004</v>
          </cell>
          <cell r="AC555">
            <v>0</v>
          </cell>
          <cell r="AD555">
            <v>1751914.649</v>
          </cell>
          <cell r="AE555">
            <v>0</v>
          </cell>
          <cell r="AF555">
            <v>1.6448902020446829</v>
          </cell>
          <cell r="AG555">
            <v>0</v>
          </cell>
          <cell r="AH555">
            <v>122170</v>
          </cell>
          <cell r="AI555">
            <v>0</v>
          </cell>
          <cell r="AJ555">
            <v>-32798.909999999996</v>
          </cell>
          <cell r="AK555">
            <v>0</v>
          </cell>
          <cell r="AL555">
            <v>-5</v>
          </cell>
          <cell r="AM555">
            <v>0</v>
          </cell>
          <cell r="AN555">
            <v>-1639.9454999999998</v>
          </cell>
          <cell r="AO555">
            <v>0</v>
          </cell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G556">
            <v>0</v>
          </cell>
          <cell r="H556">
            <v>11586681.32</v>
          </cell>
          <cell r="I556">
            <v>0</v>
          </cell>
          <cell r="J556">
            <v>-5392.46</v>
          </cell>
          <cell r="K556">
            <v>0</v>
          </cell>
          <cell r="L556">
            <v>11581288.859999999</v>
          </cell>
          <cell r="M556">
            <v>0</v>
          </cell>
          <cell r="N556">
            <v>-5901.7299999999977</v>
          </cell>
          <cell r="O556">
            <v>0</v>
          </cell>
          <cell r="P556">
            <v>11575387.129999999</v>
          </cell>
          <cell r="Q556">
            <v>0</v>
          </cell>
          <cell r="R556">
            <v>3799697</v>
          </cell>
          <cell r="S556">
            <v>0</v>
          </cell>
          <cell r="T556">
            <v>1.3891001200091257</v>
          </cell>
          <cell r="U556">
            <v>0</v>
          </cell>
          <cell r="V556">
            <v>160913</v>
          </cell>
          <cell r="W556">
            <v>0</v>
          </cell>
          <cell r="X556">
            <v>-5392.46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3955217.54</v>
          </cell>
          <cell r="AE556">
            <v>0</v>
          </cell>
          <cell r="AF556">
            <v>1.3891001200091257</v>
          </cell>
          <cell r="AG556">
            <v>0</v>
          </cell>
          <cell r="AH556">
            <v>160835</v>
          </cell>
          <cell r="AI556">
            <v>0</v>
          </cell>
          <cell r="AJ556">
            <v>-5901.7299999999977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4110150.81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 t="str">
            <v>TOTAL TRANSMISSION PLANT</v>
          </cell>
          <cell r="G557">
            <v>0</v>
          </cell>
          <cell r="H557">
            <v>4450047956.6400003</v>
          </cell>
          <cell r="I557">
            <v>0</v>
          </cell>
          <cell r="J557">
            <v>-20387911.290000003</v>
          </cell>
          <cell r="K557">
            <v>0</v>
          </cell>
          <cell r="L557">
            <v>4429660045.3499994</v>
          </cell>
          <cell r="M557">
            <v>0</v>
          </cell>
          <cell r="N557">
            <v>-20950485.370000005</v>
          </cell>
          <cell r="O557">
            <v>0</v>
          </cell>
          <cell r="P557">
            <v>4408709559.9800005</v>
          </cell>
          <cell r="Q557">
            <v>0</v>
          </cell>
          <cell r="R557">
            <v>1225781309</v>
          </cell>
          <cell r="S557">
            <v>0</v>
          </cell>
          <cell r="T557">
            <v>0</v>
          </cell>
          <cell r="U557">
            <v>0</v>
          </cell>
          <cell r="V557">
            <v>85003363</v>
          </cell>
          <cell r="W557">
            <v>0</v>
          </cell>
          <cell r="X557">
            <v>-20387911.290000003</v>
          </cell>
          <cell r="Y557">
            <v>0</v>
          </cell>
          <cell r="Z557">
            <v>0</v>
          </cell>
          <cell r="AA557">
            <v>0</v>
          </cell>
          <cell r="AB557">
            <v>-3181927.2800000007</v>
          </cell>
          <cell r="AC557">
            <v>0</v>
          </cell>
          <cell r="AD557">
            <v>1287214833.4299998</v>
          </cell>
          <cell r="AE557">
            <v>0</v>
          </cell>
          <cell r="AF557">
            <v>0</v>
          </cell>
          <cell r="AG557">
            <v>0</v>
          </cell>
          <cell r="AH557">
            <v>84564802</v>
          </cell>
          <cell r="AI557">
            <v>0</v>
          </cell>
          <cell r="AJ557">
            <v>-20950485.370000005</v>
          </cell>
          <cell r="AK557">
            <v>0</v>
          </cell>
          <cell r="AL557">
            <v>0</v>
          </cell>
          <cell r="AM557">
            <v>0</v>
          </cell>
          <cell r="AN557">
            <v>-3353578.4415000002</v>
          </cell>
          <cell r="AO557">
            <v>0</v>
          </cell>
          <cell r="AP557">
            <v>1347475571.6184998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 t="str">
            <v>DISTRIBUTION PLANT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 t="str">
            <v>OREGON - DISTRIBUTION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G563">
            <v>0</v>
          </cell>
          <cell r="H563">
            <v>4298476.58</v>
          </cell>
          <cell r="I563">
            <v>0</v>
          </cell>
          <cell r="J563">
            <v>-78993.719999999972</v>
          </cell>
          <cell r="K563">
            <v>0</v>
          </cell>
          <cell r="L563">
            <v>4219482.8600000003</v>
          </cell>
          <cell r="M563">
            <v>0</v>
          </cell>
          <cell r="N563">
            <v>-80710.379999999976</v>
          </cell>
          <cell r="O563">
            <v>0</v>
          </cell>
          <cell r="P563">
            <v>4138772.4800000004</v>
          </cell>
          <cell r="Q563">
            <v>0</v>
          </cell>
          <cell r="R563">
            <v>2566965</v>
          </cell>
          <cell r="S563">
            <v>0</v>
          </cell>
          <cell r="T563">
            <v>1.6722311182766663</v>
          </cell>
          <cell r="U563">
            <v>0</v>
          </cell>
          <cell r="V563">
            <v>71220</v>
          </cell>
          <cell r="W563">
            <v>0</v>
          </cell>
          <cell r="X563">
            <v>-78993.719999999972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2559191.2800000003</v>
          </cell>
          <cell r="AE563">
            <v>0</v>
          </cell>
          <cell r="AF563">
            <v>1.6722311182766663</v>
          </cell>
          <cell r="AG563">
            <v>0</v>
          </cell>
          <cell r="AH563">
            <v>69885</v>
          </cell>
          <cell r="AI563">
            <v>0</v>
          </cell>
          <cell r="AJ563">
            <v>-80710.379999999976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G564">
            <v>0</v>
          </cell>
          <cell r="H564">
            <v>20889104.379999999</v>
          </cell>
          <cell r="I564">
            <v>0</v>
          </cell>
          <cell r="J564">
            <v>-107558.12000000001</v>
          </cell>
          <cell r="K564">
            <v>0</v>
          </cell>
          <cell r="L564">
            <v>20781546.259999998</v>
          </cell>
          <cell r="M564">
            <v>0</v>
          </cell>
          <cell r="N564">
            <v>-110584.75999999997</v>
          </cell>
          <cell r="O564">
            <v>0</v>
          </cell>
          <cell r="P564">
            <v>20670961.499999996</v>
          </cell>
          <cell r="Q564">
            <v>0</v>
          </cell>
          <cell r="R564">
            <v>4634405</v>
          </cell>
          <cell r="S564">
            <v>0</v>
          </cell>
          <cell r="T564">
            <v>1.5840078355910032</v>
          </cell>
          <cell r="U564">
            <v>0</v>
          </cell>
          <cell r="V564">
            <v>330033</v>
          </cell>
          <cell r="W564">
            <v>0</v>
          </cell>
          <cell r="X564">
            <v>-107558.12000000001</v>
          </cell>
          <cell r="Y564">
            <v>0</v>
          </cell>
          <cell r="Z564">
            <v>-10</v>
          </cell>
          <cell r="AA564">
            <v>0</v>
          </cell>
          <cell r="AB564">
            <v>-10755.812000000002</v>
          </cell>
          <cell r="AC564">
            <v>0</v>
          </cell>
          <cell r="AD564">
            <v>4846124.068</v>
          </cell>
          <cell r="AE564">
            <v>0</v>
          </cell>
          <cell r="AF564">
            <v>1.5840078355910032</v>
          </cell>
          <cell r="AG564">
            <v>0</v>
          </cell>
          <cell r="AH564">
            <v>328305</v>
          </cell>
          <cell r="AI564">
            <v>0</v>
          </cell>
          <cell r="AJ564">
            <v>-110584.75999999997</v>
          </cell>
          <cell r="AK564">
            <v>0</v>
          </cell>
          <cell r="AL564">
            <v>-10</v>
          </cell>
          <cell r="AM564">
            <v>0</v>
          </cell>
          <cell r="AN564">
            <v>-11058.475999999997</v>
          </cell>
          <cell r="AO564">
            <v>0</v>
          </cell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G565">
            <v>0</v>
          </cell>
          <cell r="H565">
            <v>207126368.09</v>
          </cell>
          <cell r="I565">
            <v>0</v>
          </cell>
          <cell r="J565">
            <v>-2238317.34</v>
          </cell>
          <cell r="K565">
            <v>0</v>
          </cell>
          <cell r="L565">
            <v>204888050.75</v>
          </cell>
          <cell r="M565">
            <v>0</v>
          </cell>
          <cell r="N565">
            <v>-2257287.9399999995</v>
          </cell>
          <cell r="O565">
            <v>0</v>
          </cell>
          <cell r="P565">
            <v>202630762.81</v>
          </cell>
          <cell r="Q565">
            <v>0</v>
          </cell>
          <cell r="R565">
            <v>57911708</v>
          </cell>
          <cell r="S565">
            <v>0</v>
          </cell>
          <cell r="T565">
            <v>2.0580779966074889</v>
          </cell>
          <cell r="U565">
            <v>0</v>
          </cell>
          <cell r="V565">
            <v>4239789</v>
          </cell>
          <cell r="W565">
            <v>0</v>
          </cell>
          <cell r="X565">
            <v>-2238317.34</v>
          </cell>
          <cell r="Y565">
            <v>0</v>
          </cell>
          <cell r="Z565">
            <v>-15</v>
          </cell>
          <cell r="AA565">
            <v>0</v>
          </cell>
          <cell r="AB565">
            <v>-335747.60099999997</v>
          </cell>
          <cell r="AC565">
            <v>0</v>
          </cell>
          <cell r="AD565">
            <v>59577432.058999993</v>
          </cell>
          <cell r="AE565">
            <v>0</v>
          </cell>
          <cell r="AF565">
            <v>2.0580779966074889</v>
          </cell>
          <cell r="AG565">
            <v>0</v>
          </cell>
          <cell r="AH565">
            <v>4193528</v>
          </cell>
          <cell r="AI565">
            <v>0</v>
          </cell>
          <cell r="AJ565">
            <v>-2257287.9399999995</v>
          </cell>
          <cell r="AK565">
            <v>0</v>
          </cell>
          <cell r="AL565">
            <v>-15</v>
          </cell>
          <cell r="AM565">
            <v>0</v>
          </cell>
          <cell r="AN565">
            <v>-338593.19099999993</v>
          </cell>
          <cell r="AO565">
            <v>0</v>
          </cell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G566">
            <v>0</v>
          </cell>
          <cell r="H566">
            <v>3105264.88</v>
          </cell>
          <cell r="I566">
            <v>0</v>
          </cell>
          <cell r="J566">
            <v>-124524.81999999999</v>
          </cell>
          <cell r="K566">
            <v>0</v>
          </cell>
          <cell r="L566">
            <v>2980740.06</v>
          </cell>
          <cell r="M566">
            <v>0</v>
          </cell>
          <cell r="N566">
            <v>-128528.13999999998</v>
          </cell>
          <cell r="O566">
            <v>0</v>
          </cell>
          <cell r="P566">
            <v>2852211.92</v>
          </cell>
          <cell r="Q566">
            <v>0</v>
          </cell>
          <cell r="R566">
            <v>1998214</v>
          </cell>
          <cell r="S566">
            <v>0</v>
          </cell>
          <cell r="T566">
            <v>3.9900483561010271</v>
          </cell>
          <cell r="U566">
            <v>0</v>
          </cell>
          <cell r="V566">
            <v>121417</v>
          </cell>
          <cell r="W566">
            <v>0</v>
          </cell>
          <cell r="X566">
            <v>-124524.81999999999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1995106.18</v>
          </cell>
          <cell r="AE566">
            <v>0</v>
          </cell>
          <cell r="AF566">
            <v>3.9900483561010271</v>
          </cell>
          <cell r="AG566">
            <v>0</v>
          </cell>
          <cell r="AH566">
            <v>116369</v>
          </cell>
          <cell r="AI566">
            <v>0</v>
          </cell>
          <cell r="AJ566">
            <v>-128528.13999999998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G567">
            <v>0</v>
          </cell>
          <cell r="H567">
            <v>329864981.76999998</v>
          </cell>
          <cell r="I567">
            <v>0</v>
          </cell>
          <cell r="J567">
            <v>-2435618.8600000013</v>
          </cell>
          <cell r="K567">
            <v>0</v>
          </cell>
          <cell r="L567">
            <v>327429362.90999997</v>
          </cell>
          <cell r="M567">
            <v>0</v>
          </cell>
          <cell r="N567">
            <v>-2506869.4000000004</v>
          </cell>
          <cell r="O567">
            <v>0</v>
          </cell>
          <cell r="P567">
            <v>324922493.50999999</v>
          </cell>
          <cell r="Q567">
            <v>0</v>
          </cell>
          <cell r="R567">
            <v>198016630</v>
          </cell>
          <cell r="S567">
            <v>0</v>
          </cell>
          <cell r="T567">
            <v>3.9511393160013975</v>
          </cell>
          <cell r="U567">
            <v>0</v>
          </cell>
          <cell r="V567">
            <v>12985308</v>
          </cell>
          <cell r="W567">
            <v>0</v>
          </cell>
          <cell r="X567">
            <v>-2435618.8600000013</v>
          </cell>
          <cell r="Y567">
            <v>0</v>
          </cell>
          <cell r="Z567">
            <v>-100</v>
          </cell>
          <cell r="AA567">
            <v>0</v>
          </cell>
          <cell r="AB567">
            <v>-2435618.8600000013</v>
          </cell>
          <cell r="AC567">
            <v>0</v>
          </cell>
          <cell r="AD567">
            <v>206130700.27999997</v>
          </cell>
          <cell r="AE567">
            <v>0</v>
          </cell>
          <cell r="AF567">
            <v>3.9511393160013975</v>
          </cell>
          <cell r="AG567">
            <v>0</v>
          </cell>
          <cell r="AH567">
            <v>12887665</v>
          </cell>
          <cell r="AI567">
            <v>0</v>
          </cell>
          <cell r="AJ567">
            <v>-2506869.4000000004</v>
          </cell>
          <cell r="AK567">
            <v>0</v>
          </cell>
          <cell r="AL567">
            <v>-100</v>
          </cell>
          <cell r="AM567">
            <v>0</v>
          </cell>
          <cell r="AN567">
            <v>-2506869.4000000004</v>
          </cell>
          <cell r="AO567">
            <v>0</v>
          </cell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G568">
            <v>0</v>
          </cell>
          <cell r="H568">
            <v>234791947.74000001</v>
          </cell>
          <cell r="I568">
            <v>0</v>
          </cell>
          <cell r="J568">
            <v>-2154966.2900000005</v>
          </cell>
          <cell r="K568">
            <v>0</v>
          </cell>
          <cell r="L568">
            <v>232636981.45000002</v>
          </cell>
          <cell r="M568">
            <v>0</v>
          </cell>
          <cell r="N568">
            <v>-2172121.83</v>
          </cell>
          <cell r="O568">
            <v>0</v>
          </cell>
          <cell r="P568">
            <v>230464859.62</v>
          </cell>
          <cell r="Q568">
            <v>0</v>
          </cell>
          <cell r="R568">
            <v>104278826</v>
          </cell>
          <cell r="S568">
            <v>0</v>
          </cell>
          <cell r="T568">
            <v>3.0123730702415088</v>
          </cell>
          <cell r="U568">
            <v>0</v>
          </cell>
          <cell r="V568">
            <v>7040352</v>
          </cell>
          <cell r="W568">
            <v>0</v>
          </cell>
          <cell r="X568">
            <v>-2154966.2900000005</v>
          </cell>
          <cell r="Y568">
            <v>0</v>
          </cell>
          <cell r="Z568">
            <v>-70</v>
          </cell>
          <cell r="AA568">
            <v>0</v>
          </cell>
          <cell r="AB568">
            <v>-1508476.4030000004</v>
          </cell>
          <cell r="AC568">
            <v>0</v>
          </cell>
          <cell r="AD568">
            <v>107655735.307</v>
          </cell>
          <cell r="AE568">
            <v>0</v>
          </cell>
          <cell r="AF568">
            <v>3.0123730702415088</v>
          </cell>
          <cell r="AG568">
            <v>0</v>
          </cell>
          <cell r="AH568">
            <v>6975178</v>
          </cell>
          <cell r="AI568">
            <v>0</v>
          </cell>
          <cell r="AJ568">
            <v>-2172121.83</v>
          </cell>
          <cell r="AK568">
            <v>0</v>
          </cell>
          <cell r="AL568">
            <v>-70</v>
          </cell>
          <cell r="AM568">
            <v>0</v>
          </cell>
          <cell r="AN568">
            <v>-1520485.281</v>
          </cell>
          <cell r="AO568">
            <v>0</v>
          </cell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G569">
            <v>0</v>
          </cell>
          <cell r="H569">
            <v>84576613.030000001</v>
          </cell>
          <cell r="I569">
            <v>0</v>
          </cell>
          <cell r="J569">
            <v>-209287.65</v>
          </cell>
          <cell r="K569">
            <v>0</v>
          </cell>
          <cell r="L569">
            <v>84367325.379999995</v>
          </cell>
          <cell r="M569">
            <v>0</v>
          </cell>
          <cell r="N569">
            <v>-219908.78999999995</v>
          </cell>
          <cell r="O569">
            <v>0</v>
          </cell>
          <cell r="P569">
            <v>84147416.589999989</v>
          </cell>
          <cell r="Q569">
            <v>0</v>
          </cell>
          <cell r="R569">
            <v>33171375</v>
          </cell>
          <cell r="S569">
            <v>0</v>
          </cell>
          <cell r="T569">
            <v>2.6077778880216163</v>
          </cell>
          <cell r="U569">
            <v>0</v>
          </cell>
          <cell r="V569">
            <v>2202841</v>
          </cell>
          <cell r="W569">
            <v>0</v>
          </cell>
          <cell r="X569">
            <v>-209287.65</v>
          </cell>
          <cell r="Y569">
            <v>0</v>
          </cell>
          <cell r="Z569">
            <v>-50</v>
          </cell>
          <cell r="AA569">
            <v>0</v>
          </cell>
          <cell r="AB569">
            <v>-104643.825</v>
          </cell>
          <cell r="AC569">
            <v>0</v>
          </cell>
          <cell r="AD569">
            <v>35060284.524999999</v>
          </cell>
          <cell r="AE569">
            <v>0</v>
          </cell>
          <cell r="AF569">
            <v>2.6077778880216163</v>
          </cell>
          <cell r="AG569">
            <v>0</v>
          </cell>
          <cell r="AH569">
            <v>2197245</v>
          </cell>
          <cell r="AI569">
            <v>0</v>
          </cell>
          <cell r="AJ569">
            <v>-219908.78999999995</v>
          </cell>
          <cell r="AK569">
            <v>0</v>
          </cell>
          <cell r="AL569">
            <v>-50</v>
          </cell>
          <cell r="AM569">
            <v>0</v>
          </cell>
          <cell r="AN569">
            <v>-109954.39499999997</v>
          </cell>
          <cell r="AO569">
            <v>0</v>
          </cell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G570">
            <v>0</v>
          </cell>
          <cell r="H570">
            <v>157816848.24000001</v>
          </cell>
          <cell r="I570">
            <v>0</v>
          </cell>
          <cell r="J570">
            <v>-596633.59999999986</v>
          </cell>
          <cell r="K570">
            <v>0</v>
          </cell>
          <cell r="L570">
            <v>157220214.64000002</v>
          </cell>
          <cell r="M570">
            <v>0</v>
          </cell>
          <cell r="N570">
            <v>-631159.87999999989</v>
          </cell>
          <cell r="O570">
            <v>0</v>
          </cell>
          <cell r="P570">
            <v>156589054.76000002</v>
          </cell>
          <cell r="Q570">
            <v>0</v>
          </cell>
          <cell r="R570">
            <v>62634267</v>
          </cell>
          <cell r="S570">
            <v>0</v>
          </cell>
          <cell r="T570">
            <v>2.4422863965609589</v>
          </cell>
          <cell r="U570">
            <v>0</v>
          </cell>
          <cell r="V570">
            <v>3847054</v>
          </cell>
          <cell r="W570">
            <v>0</v>
          </cell>
          <cell r="X570">
            <v>-596633.59999999986</v>
          </cell>
          <cell r="Y570">
            <v>0</v>
          </cell>
          <cell r="Z570">
            <v>-35</v>
          </cell>
          <cell r="AA570">
            <v>0</v>
          </cell>
          <cell r="AB570">
            <v>-208821.75999999995</v>
          </cell>
          <cell r="AC570">
            <v>0</v>
          </cell>
          <cell r="AD570">
            <v>65675865.640000001</v>
          </cell>
          <cell r="AE570">
            <v>0</v>
          </cell>
          <cell r="AF570">
            <v>2.4422863965609589</v>
          </cell>
          <cell r="AG570">
            <v>0</v>
          </cell>
          <cell r="AH570">
            <v>3832061</v>
          </cell>
          <cell r="AI570">
            <v>0</v>
          </cell>
          <cell r="AJ570">
            <v>-631159.87999999989</v>
          </cell>
          <cell r="AK570">
            <v>0</v>
          </cell>
          <cell r="AL570">
            <v>-35</v>
          </cell>
          <cell r="AM570">
            <v>0</v>
          </cell>
          <cell r="AN570">
            <v>-220905.95799999998</v>
          </cell>
          <cell r="AO570">
            <v>0</v>
          </cell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G571">
            <v>0</v>
          </cell>
          <cell r="H571">
            <v>394583572.02999997</v>
          </cell>
          <cell r="I571">
            <v>0</v>
          </cell>
          <cell r="J571">
            <v>-5208292.8099999996</v>
          </cell>
          <cell r="K571">
            <v>0</v>
          </cell>
          <cell r="L571">
            <v>389375279.21999997</v>
          </cell>
          <cell r="M571">
            <v>0</v>
          </cell>
          <cell r="N571">
            <v>-5351645.5799999973</v>
          </cell>
          <cell r="O571">
            <v>0</v>
          </cell>
          <cell r="P571">
            <v>384023633.63999999</v>
          </cell>
          <cell r="Q571">
            <v>0</v>
          </cell>
          <cell r="R571">
            <v>183202632</v>
          </cell>
          <cell r="S571">
            <v>0</v>
          </cell>
          <cell r="T571">
            <v>2.8853911376151422</v>
          </cell>
          <cell r="U571">
            <v>0</v>
          </cell>
          <cell r="V571">
            <v>11310140</v>
          </cell>
          <cell r="W571">
            <v>0</v>
          </cell>
          <cell r="X571">
            <v>-5208292.8099999996</v>
          </cell>
          <cell r="Y571">
            <v>0</v>
          </cell>
          <cell r="Z571">
            <v>-20</v>
          </cell>
          <cell r="AA571">
            <v>0</v>
          </cell>
          <cell r="AB571">
            <v>-1041658.5619999999</v>
          </cell>
          <cell r="AC571">
            <v>0</v>
          </cell>
          <cell r="AD571">
            <v>188262820.62799999</v>
          </cell>
          <cell r="AE571">
            <v>0</v>
          </cell>
          <cell r="AF571">
            <v>2.8853911376151422</v>
          </cell>
          <cell r="AG571">
            <v>0</v>
          </cell>
          <cell r="AH571">
            <v>11157792</v>
          </cell>
          <cell r="AI571">
            <v>0</v>
          </cell>
          <cell r="AJ571">
            <v>-5351645.5799999973</v>
          </cell>
          <cell r="AK571">
            <v>0</v>
          </cell>
          <cell r="AL571">
            <v>-20</v>
          </cell>
          <cell r="AM571">
            <v>0</v>
          </cell>
          <cell r="AN571">
            <v>-1070329.1159999995</v>
          </cell>
          <cell r="AO571">
            <v>0</v>
          </cell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G572">
            <v>0</v>
          </cell>
          <cell r="H572">
            <v>74710338.719999999</v>
          </cell>
          <cell r="I572">
            <v>0</v>
          </cell>
          <cell r="J572">
            <v>-645970.25</v>
          </cell>
          <cell r="K572">
            <v>0</v>
          </cell>
          <cell r="L572">
            <v>74064368.469999999</v>
          </cell>
          <cell r="M572">
            <v>0</v>
          </cell>
          <cell r="N572">
            <v>-658288.79</v>
          </cell>
          <cell r="O572">
            <v>0</v>
          </cell>
          <cell r="P572">
            <v>73406079.679999992</v>
          </cell>
          <cell r="Q572">
            <v>0</v>
          </cell>
          <cell r="R572">
            <v>27291552</v>
          </cell>
          <cell r="S572">
            <v>0</v>
          </cell>
          <cell r="T572">
            <v>1.8767060232874302</v>
          </cell>
          <cell r="U572">
            <v>0</v>
          </cell>
          <cell r="V572">
            <v>1396032</v>
          </cell>
          <cell r="W572">
            <v>0</v>
          </cell>
          <cell r="X572">
            <v>-645970.25</v>
          </cell>
          <cell r="Y572">
            <v>0</v>
          </cell>
          <cell r="Z572">
            <v>-35</v>
          </cell>
          <cell r="AA572">
            <v>0</v>
          </cell>
          <cell r="AB572">
            <v>-226089.58749999999</v>
          </cell>
          <cell r="AC572">
            <v>0</v>
          </cell>
          <cell r="AD572">
            <v>27815524.162500001</v>
          </cell>
          <cell r="AE572">
            <v>0</v>
          </cell>
          <cell r="AF572">
            <v>1.8767060232874302</v>
          </cell>
          <cell r="AG572">
            <v>0</v>
          </cell>
          <cell r="AH572">
            <v>1383793</v>
          </cell>
          <cell r="AI572">
            <v>0</v>
          </cell>
          <cell r="AJ572">
            <v>-658288.79</v>
          </cell>
          <cell r="AK572">
            <v>0</v>
          </cell>
          <cell r="AL572">
            <v>-35</v>
          </cell>
          <cell r="AM572">
            <v>0</v>
          </cell>
          <cell r="AN572">
            <v>-230401.07650000002</v>
          </cell>
          <cell r="AO572">
            <v>0</v>
          </cell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G573">
            <v>0</v>
          </cell>
          <cell r="H573">
            <v>150766692.16999999</v>
          </cell>
          <cell r="I573">
            <v>0</v>
          </cell>
          <cell r="J573">
            <v>-169027.05000000002</v>
          </cell>
          <cell r="K573">
            <v>0</v>
          </cell>
          <cell r="L573">
            <v>150597665.11999997</v>
          </cell>
          <cell r="M573">
            <v>0</v>
          </cell>
          <cell r="N573">
            <v>-190872.37999999995</v>
          </cell>
          <cell r="O573">
            <v>0</v>
          </cell>
          <cell r="P573">
            <v>150406792.73999998</v>
          </cell>
          <cell r="Q573">
            <v>0</v>
          </cell>
          <cell r="R573">
            <v>59699063</v>
          </cell>
          <cell r="S573">
            <v>0</v>
          </cell>
          <cell r="T573">
            <v>2.1378843537414776</v>
          </cell>
          <cell r="U573">
            <v>0</v>
          </cell>
          <cell r="V573">
            <v>3221411</v>
          </cell>
          <cell r="W573">
            <v>0</v>
          </cell>
          <cell r="X573">
            <v>-169027.05000000002</v>
          </cell>
          <cell r="Y573">
            <v>0</v>
          </cell>
          <cell r="Z573">
            <v>-40</v>
          </cell>
          <cell r="AA573">
            <v>0</v>
          </cell>
          <cell r="AB573">
            <v>-67610.820000000007</v>
          </cell>
          <cell r="AC573">
            <v>0</v>
          </cell>
          <cell r="AD573">
            <v>62683836.130000003</v>
          </cell>
          <cell r="AE573">
            <v>0</v>
          </cell>
          <cell r="AF573">
            <v>2.1378843537414776</v>
          </cell>
          <cell r="AG573">
            <v>0</v>
          </cell>
          <cell r="AH573">
            <v>3217564</v>
          </cell>
          <cell r="AI573">
            <v>0</v>
          </cell>
          <cell r="AJ573">
            <v>-190872.37999999995</v>
          </cell>
          <cell r="AK573">
            <v>0</v>
          </cell>
          <cell r="AL573">
            <v>-40</v>
          </cell>
          <cell r="AM573">
            <v>0</v>
          </cell>
          <cell r="AN573">
            <v>-76348.951999999976</v>
          </cell>
          <cell r="AO573">
            <v>0</v>
          </cell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G574">
            <v>0</v>
          </cell>
          <cell r="H574">
            <v>59656267.950000003</v>
          </cell>
          <cell r="I574">
            <v>0</v>
          </cell>
          <cell r="J574">
            <v>-9819342.160000002</v>
          </cell>
          <cell r="K574">
            <v>0</v>
          </cell>
          <cell r="L574">
            <v>49836925.789999999</v>
          </cell>
          <cell r="M574">
            <v>0</v>
          </cell>
          <cell r="N574">
            <v>-5383008.0599999996</v>
          </cell>
          <cell r="O574">
            <v>0</v>
          </cell>
          <cell r="P574">
            <v>44453917.729999997</v>
          </cell>
          <cell r="Q574">
            <v>0</v>
          </cell>
          <cell r="R574">
            <v>45470508</v>
          </cell>
          <cell r="S574">
            <v>0</v>
          </cell>
          <cell r="T574">
            <v>3.6380750715264574</v>
          </cell>
          <cell r="U574">
            <v>0</v>
          </cell>
          <cell r="V574">
            <v>1991722</v>
          </cell>
          <cell r="W574">
            <v>0</v>
          </cell>
          <cell r="X574">
            <v>-9819342.160000002</v>
          </cell>
          <cell r="Y574">
            <v>0</v>
          </cell>
          <cell r="Z574">
            <v>-4</v>
          </cell>
          <cell r="AA574">
            <v>0</v>
          </cell>
          <cell r="AB574">
            <v>-392773.68640000006</v>
          </cell>
          <cell r="AC574">
            <v>0</v>
          </cell>
          <cell r="AD574">
            <v>37250114.153599992</v>
          </cell>
          <cell r="AE574">
            <v>0</v>
          </cell>
          <cell r="AF574">
            <v>3.6380750715264574</v>
          </cell>
          <cell r="AG574">
            <v>0</v>
          </cell>
          <cell r="AH574">
            <v>1715186</v>
          </cell>
          <cell r="AI574">
            <v>0</v>
          </cell>
          <cell r="AJ574">
            <v>-5383008.0599999996</v>
          </cell>
          <cell r="AK574">
            <v>0</v>
          </cell>
          <cell r="AL574">
            <v>-4</v>
          </cell>
          <cell r="AM574">
            <v>0</v>
          </cell>
          <cell r="AN574">
            <v>-215320.32239999998</v>
          </cell>
          <cell r="AO574">
            <v>0</v>
          </cell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G575">
            <v>0</v>
          </cell>
          <cell r="H575">
            <v>2475610.15</v>
          </cell>
          <cell r="I575">
            <v>0</v>
          </cell>
          <cell r="J575">
            <v>-133631.44000000003</v>
          </cell>
          <cell r="K575">
            <v>0</v>
          </cell>
          <cell r="L575">
            <v>2341978.71</v>
          </cell>
          <cell r="M575">
            <v>0</v>
          </cell>
          <cell r="N575">
            <v>-129233.09999999999</v>
          </cell>
          <cell r="O575">
            <v>0</v>
          </cell>
          <cell r="P575">
            <v>2212745.61</v>
          </cell>
          <cell r="Q575">
            <v>0</v>
          </cell>
          <cell r="R575">
            <v>1948456</v>
          </cell>
          <cell r="S575">
            <v>0</v>
          </cell>
          <cell r="T575">
            <v>4.799905454765085</v>
          </cell>
          <cell r="U575">
            <v>0</v>
          </cell>
          <cell r="V575">
            <v>115620</v>
          </cell>
          <cell r="W575">
            <v>0</v>
          </cell>
          <cell r="X575">
            <v>-133631.44000000003</v>
          </cell>
          <cell r="Y575">
            <v>0</v>
          </cell>
          <cell r="Z575">
            <v>-50</v>
          </cell>
          <cell r="AA575">
            <v>0</v>
          </cell>
          <cell r="AB575">
            <v>-66815.720000000016</v>
          </cell>
          <cell r="AC575">
            <v>0</v>
          </cell>
          <cell r="AD575">
            <v>1863628.84</v>
          </cell>
          <cell r="AE575">
            <v>0</v>
          </cell>
          <cell r="AF575">
            <v>4.799905454765085</v>
          </cell>
          <cell r="AG575">
            <v>0</v>
          </cell>
          <cell r="AH575">
            <v>109311</v>
          </cell>
          <cell r="AI575">
            <v>0</v>
          </cell>
          <cell r="AJ575">
            <v>-129233.09999999999</v>
          </cell>
          <cell r="AK575">
            <v>0</v>
          </cell>
          <cell r="AL575">
            <v>-50</v>
          </cell>
          <cell r="AM575">
            <v>0</v>
          </cell>
          <cell r="AN575">
            <v>-64616.55</v>
          </cell>
          <cell r="AO575">
            <v>0</v>
          </cell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G576">
            <v>0</v>
          </cell>
          <cell r="H576">
            <v>22114089.91</v>
          </cell>
          <cell r="I576">
            <v>0</v>
          </cell>
          <cell r="J576">
            <v>-302464.78999999998</v>
          </cell>
          <cell r="K576">
            <v>0</v>
          </cell>
          <cell r="L576">
            <v>21811625.120000001</v>
          </cell>
          <cell r="M576">
            <v>0</v>
          </cell>
          <cell r="N576">
            <v>-305276.86</v>
          </cell>
          <cell r="O576">
            <v>0</v>
          </cell>
          <cell r="P576">
            <v>21506348.260000002</v>
          </cell>
          <cell r="Q576">
            <v>0</v>
          </cell>
          <cell r="R576">
            <v>8686486</v>
          </cell>
          <cell r="S576">
            <v>0</v>
          </cell>
          <cell r="T576">
            <v>3.0555198447317591</v>
          </cell>
          <cell r="U576">
            <v>0</v>
          </cell>
          <cell r="V576">
            <v>671079</v>
          </cell>
          <cell r="W576">
            <v>0</v>
          </cell>
          <cell r="X576">
            <v>-302464.78999999998</v>
          </cell>
          <cell r="Y576">
            <v>0</v>
          </cell>
          <cell r="Z576">
            <v>-40</v>
          </cell>
          <cell r="AA576">
            <v>0</v>
          </cell>
          <cell r="AB576">
            <v>-120985.916</v>
          </cell>
          <cell r="AC576">
            <v>0</v>
          </cell>
          <cell r="AD576">
            <v>8934114.2940000016</v>
          </cell>
          <cell r="AE576">
            <v>0</v>
          </cell>
          <cell r="AF576">
            <v>3.0555198447317591</v>
          </cell>
          <cell r="AG576">
            <v>0</v>
          </cell>
          <cell r="AH576">
            <v>661795</v>
          </cell>
          <cell r="AI576">
            <v>0</v>
          </cell>
          <cell r="AJ576">
            <v>-305276.86</v>
          </cell>
          <cell r="AK576">
            <v>0</v>
          </cell>
          <cell r="AL576">
            <v>-40</v>
          </cell>
          <cell r="AM576">
            <v>0</v>
          </cell>
          <cell r="AN576">
            <v>-122110.74399999999</v>
          </cell>
          <cell r="AO576">
            <v>0</v>
          </cell>
          <cell r="AP576">
            <v>9168521.6900000013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 t="str">
            <v>TOTAL OREGON - DISTRIBUTION</v>
          </cell>
          <cell r="G577">
            <v>0</v>
          </cell>
          <cell r="H577">
            <v>1746776175.6400003</v>
          </cell>
          <cell r="I577">
            <v>0</v>
          </cell>
          <cell r="J577">
            <v>-24224628.900000002</v>
          </cell>
          <cell r="K577">
            <v>0</v>
          </cell>
          <cell r="L577">
            <v>1722551546.7399998</v>
          </cell>
          <cell r="M577">
            <v>0</v>
          </cell>
          <cell r="N577">
            <v>-20125495.890000001</v>
          </cell>
          <cell r="O577">
            <v>0</v>
          </cell>
          <cell r="P577">
            <v>1702426050.8499999</v>
          </cell>
          <cell r="Q577">
            <v>0</v>
          </cell>
          <cell r="R577">
            <v>791511087</v>
          </cell>
          <cell r="S577">
            <v>0</v>
          </cell>
          <cell r="T577">
            <v>0</v>
          </cell>
          <cell r="U577">
            <v>0</v>
          </cell>
          <cell r="V577">
            <v>49544018</v>
          </cell>
          <cell r="W577">
            <v>0</v>
          </cell>
          <cell r="X577">
            <v>-24224628.900000002</v>
          </cell>
          <cell r="Y577">
            <v>0</v>
          </cell>
          <cell r="Z577">
            <v>0</v>
          </cell>
          <cell r="AA577">
            <v>0</v>
          </cell>
          <cell r="AB577">
            <v>-6519998.5529000014</v>
          </cell>
          <cell r="AC577">
            <v>0</v>
          </cell>
          <cell r="AD577">
            <v>810310477.54709995</v>
          </cell>
          <cell r="AE577">
            <v>0</v>
          </cell>
          <cell r="AF577">
            <v>0</v>
          </cell>
          <cell r="AG577">
            <v>0</v>
          </cell>
          <cell r="AH577">
            <v>48845677</v>
          </cell>
          <cell r="AI577">
            <v>0</v>
          </cell>
          <cell r="AJ577">
            <v>-20125495.890000001</v>
          </cell>
          <cell r="AK577">
            <v>0</v>
          </cell>
          <cell r="AL577">
            <v>0</v>
          </cell>
          <cell r="AM577">
            <v>0</v>
          </cell>
          <cell r="AN577">
            <v>-6486993.4618999986</v>
          </cell>
          <cell r="AO577">
            <v>0</v>
          </cell>
          <cell r="AP577">
            <v>832543665.19519997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 t="str">
            <v>WASHINGTON -  DISTRIBUTION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G580">
            <v>0</v>
          </cell>
          <cell r="H580">
            <v>247443.24</v>
          </cell>
          <cell r="I580">
            <v>0</v>
          </cell>
          <cell r="J580">
            <v>-3549.91</v>
          </cell>
          <cell r="K580">
            <v>0</v>
          </cell>
          <cell r="L580">
            <v>243893.33</v>
          </cell>
          <cell r="M580">
            <v>0</v>
          </cell>
          <cell r="N580">
            <v>-3754.04</v>
          </cell>
          <cell r="O580">
            <v>0</v>
          </cell>
          <cell r="P580">
            <v>240139.28999999998</v>
          </cell>
          <cell r="Q580">
            <v>0</v>
          </cell>
          <cell r="R580">
            <v>147487</v>
          </cell>
          <cell r="S580">
            <v>0</v>
          </cell>
          <cell r="T580">
            <v>1.6722311182766663</v>
          </cell>
          <cell r="U580">
            <v>0</v>
          </cell>
          <cell r="V580">
            <v>4108</v>
          </cell>
          <cell r="W580">
            <v>0</v>
          </cell>
          <cell r="X580">
            <v>-3549.91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148045.09</v>
          </cell>
          <cell r="AE580">
            <v>0</v>
          </cell>
          <cell r="AF580">
            <v>1.6722311182766663</v>
          </cell>
          <cell r="AG580">
            <v>0</v>
          </cell>
          <cell r="AH580">
            <v>4047</v>
          </cell>
          <cell r="AI580">
            <v>0</v>
          </cell>
          <cell r="AJ580">
            <v>-3754.04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G581">
            <v>0</v>
          </cell>
          <cell r="H581">
            <v>2293943.6800000002</v>
          </cell>
          <cell r="I581">
            <v>0</v>
          </cell>
          <cell r="J581">
            <v>-13259.560000000003</v>
          </cell>
          <cell r="K581">
            <v>0</v>
          </cell>
          <cell r="L581">
            <v>2280684.12</v>
          </cell>
          <cell r="M581">
            <v>0</v>
          </cell>
          <cell r="N581">
            <v>-13745.240000000002</v>
          </cell>
          <cell r="O581">
            <v>0</v>
          </cell>
          <cell r="P581">
            <v>2266938.88</v>
          </cell>
          <cell r="Q581">
            <v>0</v>
          </cell>
          <cell r="R581">
            <v>789178</v>
          </cell>
          <cell r="S581">
            <v>0</v>
          </cell>
          <cell r="T581">
            <v>1.5840078355910032</v>
          </cell>
          <cell r="U581">
            <v>0</v>
          </cell>
          <cell r="V581">
            <v>36231</v>
          </cell>
          <cell r="W581">
            <v>0</v>
          </cell>
          <cell r="X581">
            <v>-13259.560000000003</v>
          </cell>
          <cell r="Y581">
            <v>0</v>
          </cell>
          <cell r="Z581">
            <v>-5</v>
          </cell>
          <cell r="AA581">
            <v>0</v>
          </cell>
          <cell r="AB581">
            <v>-662.97800000000018</v>
          </cell>
          <cell r="AC581">
            <v>0</v>
          </cell>
          <cell r="AD581">
            <v>811486.46199999994</v>
          </cell>
          <cell r="AE581">
            <v>0</v>
          </cell>
          <cell r="AF581">
            <v>1.5840078355910032</v>
          </cell>
          <cell r="AG581">
            <v>0</v>
          </cell>
          <cell r="AH581">
            <v>36017</v>
          </cell>
          <cell r="AI581">
            <v>0</v>
          </cell>
          <cell r="AJ581">
            <v>-13745.240000000002</v>
          </cell>
          <cell r="AK581">
            <v>0</v>
          </cell>
          <cell r="AL581">
            <v>-5</v>
          </cell>
          <cell r="AM581">
            <v>0</v>
          </cell>
          <cell r="AN581">
            <v>-687.26200000000017</v>
          </cell>
          <cell r="AO581">
            <v>0</v>
          </cell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G582">
            <v>0</v>
          </cell>
          <cell r="H582">
            <v>46674851.740000002</v>
          </cell>
          <cell r="I582">
            <v>0</v>
          </cell>
          <cell r="J582">
            <v>-425074.05999999994</v>
          </cell>
          <cell r="K582">
            <v>0</v>
          </cell>
          <cell r="L582">
            <v>46249777.68</v>
          </cell>
          <cell r="M582">
            <v>0</v>
          </cell>
          <cell r="N582">
            <v>-432568.84000000014</v>
          </cell>
          <cell r="O582">
            <v>0</v>
          </cell>
          <cell r="P582">
            <v>45817208.839999996</v>
          </cell>
          <cell r="Q582">
            <v>0</v>
          </cell>
          <cell r="R582">
            <v>15640913</v>
          </cell>
          <cell r="S582">
            <v>0</v>
          </cell>
          <cell r="T582">
            <v>2.0580779966074889</v>
          </cell>
          <cell r="U582">
            <v>0</v>
          </cell>
          <cell r="V582">
            <v>956231</v>
          </cell>
          <cell r="W582">
            <v>0</v>
          </cell>
          <cell r="X582">
            <v>-425074.05999999994</v>
          </cell>
          <cell r="Y582">
            <v>0</v>
          </cell>
          <cell r="Z582">
            <v>-15</v>
          </cell>
          <cell r="AA582">
            <v>0</v>
          </cell>
          <cell r="AB582">
            <v>-63761.108999999997</v>
          </cell>
          <cell r="AC582">
            <v>0</v>
          </cell>
          <cell r="AD582">
            <v>16108308.831</v>
          </cell>
          <cell r="AE582">
            <v>0</v>
          </cell>
          <cell r="AF582">
            <v>2.0580779966074889</v>
          </cell>
          <cell r="AG582">
            <v>0</v>
          </cell>
          <cell r="AH582">
            <v>947405</v>
          </cell>
          <cell r="AI582">
            <v>0</v>
          </cell>
          <cell r="AJ582">
            <v>-432568.84000000014</v>
          </cell>
          <cell r="AK582">
            <v>0</v>
          </cell>
          <cell r="AL582">
            <v>-15</v>
          </cell>
          <cell r="AM582">
            <v>0</v>
          </cell>
          <cell r="AN582">
            <v>-64885.326000000023</v>
          </cell>
          <cell r="AO582">
            <v>0</v>
          </cell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G583">
            <v>0</v>
          </cell>
          <cell r="H583">
            <v>919385.82</v>
          </cell>
          <cell r="I583">
            <v>0</v>
          </cell>
          <cell r="J583">
            <v>-49098.7</v>
          </cell>
          <cell r="K583">
            <v>0</v>
          </cell>
          <cell r="L583">
            <v>870287.12</v>
          </cell>
          <cell r="M583">
            <v>0</v>
          </cell>
          <cell r="N583">
            <v>-46079.020000000004</v>
          </cell>
          <cell r="O583">
            <v>0</v>
          </cell>
          <cell r="P583">
            <v>824208.1</v>
          </cell>
          <cell r="Q583">
            <v>0</v>
          </cell>
          <cell r="R583">
            <v>648464</v>
          </cell>
          <cell r="S583">
            <v>0</v>
          </cell>
          <cell r="T583">
            <v>3.9900483561010271</v>
          </cell>
          <cell r="U583">
            <v>0</v>
          </cell>
          <cell r="V583">
            <v>35704</v>
          </cell>
          <cell r="W583">
            <v>0</v>
          </cell>
          <cell r="X583">
            <v>-49098.7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635069.30000000005</v>
          </cell>
          <cell r="AE583">
            <v>0</v>
          </cell>
          <cell r="AF583">
            <v>3.9900483561010271</v>
          </cell>
          <cell r="AG583">
            <v>0</v>
          </cell>
          <cell r="AH583">
            <v>33806</v>
          </cell>
          <cell r="AI583">
            <v>0</v>
          </cell>
          <cell r="AJ583">
            <v>-46079.020000000004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G584">
            <v>0</v>
          </cell>
          <cell r="H584">
            <v>91889277.590000004</v>
          </cell>
          <cell r="I584">
            <v>0</v>
          </cell>
          <cell r="J584">
            <v>-709915.85999999987</v>
          </cell>
          <cell r="K584">
            <v>0</v>
          </cell>
          <cell r="L584">
            <v>91179361.730000004</v>
          </cell>
          <cell r="M584">
            <v>0</v>
          </cell>
          <cell r="N584">
            <v>-730929.83999999973</v>
          </cell>
          <cell r="O584">
            <v>0</v>
          </cell>
          <cell r="P584">
            <v>90448431.890000001</v>
          </cell>
          <cell r="Q584">
            <v>0</v>
          </cell>
          <cell r="R584">
            <v>51549234</v>
          </cell>
          <cell r="S584">
            <v>0</v>
          </cell>
          <cell r="T584">
            <v>3.9511393160013975</v>
          </cell>
          <cell r="U584">
            <v>0</v>
          </cell>
          <cell r="V584">
            <v>3616648</v>
          </cell>
          <cell r="W584">
            <v>0</v>
          </cell>
          <cell r="X584">
            <v>-709915.85999999987</v>
          </cell>
          <cell r="Y584">
            <v>0</v>
          </cell>
          <cell r="Z584">
            <v>-100</v>
          </cell>
          <cell r="AA584">
            <v>0</v>
          </cell>
          <cell r="AB584">
            <v>-709915.85999999987</v>
          </cell>
          <cell r="AC584">
            <v>0</v>
          </cell>
          <cell r="AD584">
            <v>53746050.280000001</v>
          </cell>
          <cell r="AE584">
            <v>0</v>
          </cell>
          <cell r="AF584">
            <v>3.9511393160013975</v>
          </cell>
          <cell r="AG584">
            <v>0</v>
          </cell>
          <cell r="AH584">
            <v>3588184</v>
          </cell>
          <cell r="AI584">
            <v>0</v>
          </cell>
          <cell r="AJ584">
            <v>-730929.83999999973</v>
          </cell>
          <cell r="AK584">
            <v>0</v>
          </cell>
          <cell r="AL584">
            <v>-100</v>
          </cell>
          <cell r="AM584">
            <v>0</v>
          </cell>
          <cell r="AN584">
            <v>-730929.83999999973</v>
          </cell>
          <cell r="AO584">
            <v>0</v>
          </cell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G585">
            <v>0</v>
          </cell>
          <cell r="H585">
            <v>58112821.68</v>
          </cell>
          <cell r="I585">
            <v>0</v>
          </cell>
          <cell r="J585">
            <v>-466665.8600000001</v>
          </cell>
          <cell r="K585">
            <v>0</v>
          </cell>
          <cell r="L585">
            <v>57646155.82</v>
          </cell>
          <cell r="M585">
            <v>0</v>
          </cell>
          <cell r="N585">
            <v>-474856.06</v>
          </cell>
          <cell r="O585">
            <v>0</v>
          </cell>
          <cell r="P585">
            <v>57171299.759999998</v>
          </cell>
          <cell r="Q585">
            <v>0</v>
          </cell>
          <cell r="R585">
            <v>25140562</v>
          </cell>
          <cell r="S585">
            <v>0</v>
          </cell>
          <cell r="T585">
            <v>3.0123730702415088</v>
          </cell>
          <cell r="U585">
            <v>0</v>
          </cell>
          <cell r="V585">
            <v>1743546</v>
          </cell>
          <cell r="W585">
            <v>0</v>
          </cell>
          <cell r="X585">
            <v>-466665.8600000001</v>
          </cell>
          <cell r="Y585">
            <v>0</v>
          </cell>
          <cell r="Z585">
            <v>-50</v>
          </cell>
          <cell r="AA585">
            <v>0</v>
          </cell>
          <cell r="AB585">
            <v>-233332.93000000005</v>
          </cell>
          <cell r="AC585">
            <v>0</v>
          </cell>
          <cell r="AD585">
            <v>26184109.210000001</v>
          </cell>
          <cell r="AE585">
            <v>0</v>
          </cell>
          <cell r="AF585">
            <v>3.0123730702415088</v>
          </cell>
          <cell r="AG585">
            <v>0</v>
          </cell>
          <cell r="AH585">
            <v>1729365</v>
          </cell>
          <cell r="AI585">
            <v>0</v>
          </cell>
          <cell r="AJ585">
            <v>-474856.06</v>
          </cell>
          <cell r="AK585">
            <v>0</v>
          </cell>
          <cell r="AL585">
            <v>-50</v>
          </cell>
          <cell r="AM585">
            <v>0</v>
          </cell>
          <cell r="AN585">
            <v>-237428.03</v>
          </cell>
          <cell r="AO585">
            <v>0</v>
          </cell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G586">
            <v>0</v>
          </cell>
          <cell r="H586">
            <v>16128475.470000001</v>
          </cell>
          <cell r="I586">
            <v>0</v>
          </cell>
          <cell r="J586">
            <v>-54666.119999999995</v>
          </cell>
          <cell r="K586">
            <v>0</v>
          </cell>
          <cell r="L586">
            <v>16073809.350000001</v>
          </cell>
          <cell r="M586">
            <v>0</v>
          </cell>
          <cell r="N586">
            <v>-59802.9</v>
          </cell>
          <cell r="O586">
            <v>0</v>
          </cell>
          <cell r="P586">
            <v>16014006.450000001</v>
          </cell>
          <cell r="Q586">
            <v>0</v>
          </cell>
          <cell r="R586">
            <v>7096010</v>
          </cell>
          <cell r="S586">
            <v>0</v>
          </cell>
          <cell r="T586">
            <v>2.6077778880216163</v>
          </cell>
          <cell r="U586">
            <v>0</v>
          </cell>
          <cell r="V586">
            <v>419882</v>
          </cell>
          <cell r="W586">
            <v>0</v>
          </cell>
          <cell r="X586">
            <v>-54666.119999999995</v>
          </cell>
          <cell r="Y586">
            <v>0</v>
          </cell>
          <cell r="Z586">
            <v>-35</v>
          </cell>
          <cell r="AA586">
            <v>0</v>
          </cell>
          <cell r="AB586">
            <v>-19133.141999999996</v>
          </cell>
          <cell r="AC586">
            <v>0</v>
          </cell>
          <cell r="AD586">
            <v>7442092.7379999999</v>
          </cell>
          <cell r="AE586">
            <v>0</v>
          </cell>
          <cell r="AF586">
            <v>2.6077778880216163</v>
          </cell>
          <cell r="AG586">
            <v>0</v>
          </cell>
          <cell r="AH586">
            <v>418389</v>
          </cell>
          <cell r="AI586">
            <v>0</v>
          </cell>
          <cell r="AJ586">
            <v>-59802.9</v>
          </cell>
          <cell r="AK586">
            <v>0</v>
          </cell>
          <cell r="AL586">
            <v>-35</v>
          </cell>
          <cell r="AM586">
            <v>0</v>
          </cell>
          <cell r="AN586">
            <v>-20931.014999999999</v>
          </cell>
          <cell r="AO586">
            <v>0</v>
          </cell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G587">
            <v>0</v>
          </cell>
          <cell r="H587">
            <v>22087000.699999999</v>
          </cell>
          <cell r="I587">
            <v>0</v>
          </cell>
          <cell r="J587">
            <v>-80467.429999999978</v>
          </cell>
          <cell r="K587">
            <v>0</v>
          </cell>
          <cell r="L587">
            <v>22006533.27</v>
          </cell>
          <cell r="M587">
            <v>0</v>
          </cell>
          <cell r="N587">
            <v>-87604.23</v>
          </cell>
          <cell r="O587">
            <v>0</v>
          </cell>
          <cell r="P587">
            <v>21918929.039999999</v>
          </cell>
          <cell r="Q587">
            <v>0</v>
          </cell>
          <cell r="R587">
            <v>8753498</v>
          </cell>
          <cell r="S587">
            <v>0</v>
          </cell>
          <cell r="T587">
            <v>2.4422863965609589</v>
          </cell>
          <cell r="U587">
            <v>0</v>
          </cell>
          <cell r="V587">
            <v>538445</v>
          </cell>
          <cell r="W587">
            <v>0</v>
          </cell>
          <cell r="X587">
            <v>-80467.429999999978</v>
          </cell>
          <cell r="Y587">
            <v>0</v>
          </cell>
          <cell r="Z587">
            <v>-30</v>
          </cell>
          <cell r="AA587">
            <v>0</v>
          </cell>
          <cell r="AB587">
            <v>-24140.228999999996</v>
          </cell>
          <cell r="AC587">
            <v>0</v>
          </cell>
          <cell r="AD587">
            <v>9187335.341</v>
          </cell>
          <cell r="AE587">
            <v>0</v>
          </cell>
          <cell r="AF587">
            <v>2.4422863965609589</v>
          </cell>
          <cell r="AG587">
            <v>0</v>
          </cell>
          <cell r="AH587">
            <v>536393</v>
          </cell>
          <cell r="AI587">
            <v>0</v>
          </cell>
          <cell r="AJ587">
            <v>-87604.23</v>
          </cell>
          <cell r="AK587">
            <v>0</v>
          </cell>
          <cell r="AL587">
            <v>-30</v>
          </cell>
          <cell r="AM587">
            <v>0</v>
          </cell>
          <cell r="AN587">
            <v>-26281.269</v>
          </cell>
          <cell r="AO587">
            <v>0</v>
          </cell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G588">
            <v>0</v>
          </cell>
          <cell r="H588">
            <v>98665673.599999994</v>
          </cell>
          <cell r="I588">
            <v>0</v>
          </cell>
          <cell r="J588">
            <v>-942796.14999999991</v>
          </cell>
          <cell r="K588">
            <v>0</v>
          </cell>
          <cell r="L588">
            <v>97722877.449999988</v>
          </cell>
          <cell r="M588">
            <v>0</v>
          </cell>
          <cell r="N588">
            <v>-986856.3400000002</v>
          </cell>
          <cell r="O588">
            <v>0</v>
          </cell>
          <cell r="P588">
            <v>96736021.109999985</v>
          </cell>
          <cell r="Q588">
            <v>0</v>
          </cell>
          <cell r="R588">
            <v>44762867</v>
          </cell>
          <cell r="S588">
            <v>0</v>
          </cell>
          <cell r="T588">
            <v>2.8853911376151422</v>
          </cell>
          <cell r="U588">
            <v>0</v>
          </cell>
          <cell r="V588">
            <v>2833289</v>
          </cell>
          <cell r="W588">
            <v>0</v>
          </cell>
          <cell r="X588">
            <v>-942796.14999999991</v>
          </cell>
          <cell r="Y588">
            <v>0</v>
          </cell>
          <cell r="Z588">
            <v>-25</v>
          </cell>
          <cell r="AA588">
            <v>0</v>
          </cell>
          <cell r="AB588">
            <v>-235699.03749999998</v>
          </cell>
          <cell r="AC588">
            <v>0</v>
          </cell>
          <cell r="AD588">
            <v>46417660.8125</v>
          </cell>
          <cell r="AE588">
            <v>0</v>
          </cell>
          <cell r="AF588">
            <v>2.8853911376151422</v>
          </cell>
          <cell r="AG588">
            <v>0</v>
          </cell>
          <cell r="AH588">
            <v>2805450</v>
          </cell>
          <cell r="AI588">
            <v>0</v>
          </cell>
          <cell r="AJ588">
            <v>-986856.3400000002</v>
          </cell>
          <cell r="AK588">
            <v>0</v>
          </cell>
          <cell r="AL588">
            <v>-25</v>
          </cell>
          <cell r="AM588">
            <v>0</v>
          </cell>
          <cell r="AN588">
            <v>-246714.08500000005</v>
          </cell>
          <cell r="AO588">
            <v>0</v>
          </cell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G589">
            <v>0</v>
          </cell>
          <cell r="H589">
            <v>18678214.690000001</v>
          </cell>
          <cell r="I589">
            <v>0</v>
          </cell>
          <cell r="J589">
            <v>-165701.77999999997</v>
          </cell>
          <cell r="K589">
            <v>0</v>
          </cell>
          <cell r="L589">
            <v>18512512.91</v>
          </cell>
          <cell r="M589">
            <v>0</v>
          </cell>
          <cell r="N589">
            <v>-168902.88999999998</v>
          </cell>
          <cell r="O589">
            <v>0</v>
          </cell>
          <cell r="P589">
            <v>18343610.02</v>
          </cell>
          <cell r="Q589">
            <v>0</v>
          </cell>
          <cell r="R589">
            <v>6580434</v>
          </cell>
          <cell r="S589">
            <v>0</v>
          </cell>
          <cell r="T589">
            <v>1.8767060232874302</v>
          </cell>
          <cell r="U589">
            <v>0</v>
          </cell>
          <cell r="V589">
            <v>348980</v>
          </cell>
          <cell r="W589">
            <v>0</v>
          </cell>
          <cell r="X589">
            <v>-165701.77999999997</v>
          </cell>
          <cell r="Y589">
            <v>0</v>
          </cell>
          <cell r="Z589">
            <v>-30</v>
          </cell>
          <cell r="AA589">
            <v>0</v>
          </cell>
          <cell r="AB589">
            <v>-49710.533999999992</v>
          </cell>
          <cell r="AC589">
            <v>0</v>
          </cell>
          <cell r="AD589">
            <v>6714001.6859999998</v>
          </cell>
          <cell r="AE589">
            <v>0</v>
          </cell>
          <cell r="AF589">
            <v>1.8767060232874302</v>
          </cell>
          <cell r="AG589">
            <v>0</v>
          </cell>
          <cell r="AH589">
            <v>345841</v>
          </cell>
          <cell r="AI589">
            <v>0</v>
          </cell>
          <cell r="AJ589">
            <v>-168902.88999999998</v>
          </cell>
          <cell r="AK589">
            <v>0</v>
          </cell>
          <cell r="AL589">
            <v>-30</v>
          </cell>
          <cell r="AM589">
            <v>0</v>
          </cell>
          <cell r="AN589">
            <v>-50670.866999999991</v>
          </cell>
          <cell r="AO589">
            <v>0</v>
          </cell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G590">
            <v>0</v>
          </cell>
          <cell r="H590">
            <v>32674705.210000001</v>
          </cell>
          <cell r="I590">
            <v>0</v>
          </cell>
          <cell r="J590">
            <v>-34362.89</v>
          </cell>
          <cell r="K590">
            <v>0</v>
          </cell>
          <cell r="L590">
            <v>32640342.32</v>
          </cell>
          <cell r="M590">
            <v>0</v>
          </cell>
          <cell r="N590">
            <v>-38965.840000000004</v>
          </cell>
          <cell r="O590">
            <v>0</v>
          </cell>
          <cell r="P590">
            <v>32601376.48</v>
          </cell>
          <cell r="Q590">
            <v>0</v>
          </cell>
          <cell r="R590">
            <v>12996138</v>
          </cell>
          <cell r="S590">
            <v>0</v>
          </cell>
          <cell r="T590">
            <v>2.1378843537414776</v>
          </cell>
          <cell r="U590">
            <v>0</v>
          </cell>
          <cell r="V590">
            <v>698180</v>
          </cell>
          <cell r="W590">
            <v>0</v>
          </cell>
          <cell r="X590">
            <v>-34362.89</v>
          </cell>
          <cell r="Y590">
            <v>0</v>
          </cell>
          <cell r="Z590">
            <v>-50</v>
          </cell>
          <cell r="AA590">
            <v>0</v>
          </cell>
          <cell r="AB590">
            <v>-17181.445</v>
          </cell>
          <cell r="AC590">
            <v>0</v>
          </cell>
          <cell r="AD590">
            <v>13642773.664999999</v>
          </cell>
          <cell r="AE590">
            <v>0</v>
          </cell>
          <cell r="AF590">
            <v>2.1378843537414776</v>
          </cell>
          <cell r="AG590">
            <v>0</v>
          </cell>
          <cell r="AH590">
            <v>697396</v>
          </cell>
          <cell r="AI590">
            <v>0</v>
          </cell>
          <cell r="AJ590">
            <v>-38965.840000000004</v>
          </cell>
          <cell r="AK590">
            <v>0</v>
          </cell>
          <cell r="AL590">
            <v>-50</v>
          </cell>
          <cell r="AM590">
            <v>0</v>
          </cell>
          <cell r="AN590">
            <v>-19482.920000000002</v>
          </cell>
          <cell r="AO590">
            <v>0</v>
          </cell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G591">
            <v>0</v>
          </cell>
          <cell r="H591">
            <v>11342266.380000001</v>
          </cell>
          <cell r="I591">
            <v>0</v>
          </cell>
          <cell r="J591">
            <v>-614948.73</v>
          </cell>
          <cell r="K591">
            <v>0</v>
          </cell>
          <cell r="L591">
            <v>10727317.65</v>
          </cell>
          <cell r="M591">
            <v>0</v>
          </cell>
          <cell r="N591">
            <v>-144580.13999999993</v>
          </cell>
          <cell r="O591">
            <v>0</v>
          </cell>
          <cell r="P591">
            <v>10582737.51</v>
          </cell>
          <cell r="Q591">
            <v>0</v>
          </cell>
          <cell r="R591">
            <v>2163232</v>
          </cell>
          <cell r="S591">
            <v>0</v>
          </cell>
          <cell r="T591">
            <v>3.6380750715264574</v>
          </cell>
          <cell r="U591">
            <v>0</v>
          </cell>
          <cell r="V591">
            <v>401454</v>
          </cell>
          <cell r="W591">
            <v>0</v>
          </cell>
          <cell r="X591">
            <v>-614948.73</v>
          </cell>
          <cell r="Y591">
            <v>0</v>
          </cell>
          <cell r="Z591">
            <v>-1</v>
          </cell>
          <cell r="AA591">
            <v>0</v>
          </cell>
          <cell r="AB591">
            <v>-6149.4872999999998</v>
          </cell>
          <cell r="AC591">
            <v>0</v>
          </cell>
          <cell r="AD591">
            <v>1943587.7827000001</v>
          </cell>
          <cell r="AE591">
            <v>0</v>
          </cell>
          <cell r="AF591">
            <v>3.6380750715264574</v>
          </cell>
          <cell r="AG591">
            <v>0</v>
          </cell>
          <cell r="AH591">
            <v>387638</v>
          </cell>
          <cell r="AI591">
            <v>0</v>
          </cell>
          <cell r="AJ591">
            <v>-144580.13999999993</v>
          </cell>
          <cell r="AK591">
            <v>0</v>
          </cell>
          <cell r="AL591">
            <v>-1</v>
          </cell>
          <cell r="AM591">
            <v>0</v>
          </cell>
          <cell r="AN591">
            <v>-1445.8013999999994</v>
          </cell>
          <cell r="AO591">
            <v>0</v>
          </cell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G592">
            <v>0</v>
          </cell>
          <cell r="H592">
            <v>521367.77</v>
          </cell>
          <cell r="I592">
            <v>0</v>
          </cell>
          <cell r="J592">
            <v>-24219.030000000006</v>
          </cell>
          <cell r="K592">
            <v>0</v>
          </cell>
          <cell r="L592">
            <v>497148.74</v>
          </cell>
          <cell r="M592">
            <v>0</v>
          </cell>
          <cell r="N592">
            <v>-23583.059999999998</v>
          </cell>
          <cell r="O592">
            <v>0</v>
          </cell>
          <cell r="P592">
            <v>473565.68</v>
          </cell>
          <cell r="Q592">
            <v>0</v>
          </cell>
          <cell r="R592">
            <v>357882</v>
          </cell>
          <cell r="S592">
            <v>0</v>
          </cell>
          <cell r="T592">
            <v>4.799905454765085</v>
          </cell>
          <cell r="U592">
            <v>0</v>
          </cell>
          <cell r="V592">
            <v>24444</v>
          </cell>
          <cell r="W592">
            <v>0</v>
          </cell>
          <cell r="X592">
            <v>-24219.030000000006</v>
          </cell>
          <cell r="Y592">
            <v>0</v>
          </cell>
          <cell r="Z592">
            <v>-25</v>
          </cell>
          <cell r="AA592">
            <v>0</v>
          </cell>
          <cell r="AB592">
            <v>-6054.7575000000015</v>
          </cell>
          <cell r="AC592">
            <v>0</v>
          </cell>
          <cell r="AD592">
            <v>352052.21249999997</v>
          </cell>
          <cell r="AE592">
            <v>0</v>
          </cell>
          <cell r="AF592">
            <v>4.799905454765085</v>
          </cell>
          <cell r="AG592">
            <v>0</v>
          </cell>
          <cell r="AH592">
            <v>23297</v>
          </cell>
          <cell r="AI592">
            <v>0</v>
          </cell>
          <cell r="AJ592">
            <v>-23583.059999999998</v>
          </cell>
          <cell r="AK592">
            <v>0</v>
          </cell>
          <cell r="AL592">
            <v>-25</v>
          </cell>
          <cell r="AM592">
            <v>0</v>
          </cell>
          <cell r="AN592">
            <v>-5895.7650000000003</v>
          </cell>
          <cell r="AO592">
            <v>0</v>
          </cell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G593">
            <v>0</v>
          </cell>
          <cell r="H593">
            <v>3992505.5</v>
          </cell>
          <cell r="I593">
            <v>0</v>
          </cell>
          <cell r="J593">
            <v>-54002.430000000008</v>
          </cell>
          <cell r="K593">
            <v>0</v>
          </cell>
          <cell r="L593">
            <v>3938503.07</v>
          </cell>
          <cell r="M593">
            <v>0</v>
          </cell>
          <cell r="N593">
            <v>-54916.760000000017</v>
          </cell>
          <cell r="O593">
            <v>0</v>
          </cell>
          <cell r="P593">
            <v>3883586.3099999996</v>
          </cell>
          <cell r="Q593">
            <v>0</v>
          </cell>
          <cell r="R593">
            <v>1745097</v>
          </cell>
          <cell r="S593">
            <v>0</v>
          </cell>
          <cell r="T593">
            <v>3.0555198447317591</v>
          </cell>
          <cell r="U593">
            <v>0</v>
          </cell>
          <cell r="V593">
            <v>121167</v>
          </cell>
          <cell r="W593">
            <v>0</v>
          </cell>
          <cell r="X593">
            <v>-54002.430000000008</v>
          </cell>
          <cell r="Y593">
            <v>0</v>
          </cell>
          <cell r="Z593">
            <v>-30</v>
          </cell>
          <cell r="AA593">
            <v>0</v>
          </cell>
          <cell r="AB593">
            <v>-16200.729000000001</v>
          </cell>
          <cell r="AC593">
            <v>0</v>
          </cell>
          <cell r="AD593">
            <v>1796060.841</v>
          </cell>
          <cell r="AE593">
            <v>0</v>
          </cell>
          <cell r="AF593">
            <v>3.0555198447317591</v>
          </cell>
          <cell r="AG593">
            <v>0</v>
          </cell>
          <cell r="AH593">
            <v>119503</v>
          </cell>
          <cell r="AI593">
            <v>0</v>
          </cell>
          <cell r="AJ593">
            <v>-54916.760000000017</v>
          </cell>
          <cell r="AK593">
            <v>0</v>
          </cell>
          <cell r="AL593">
            <v>-30</v>
          </cell>
          <cell r="AM593">
            <v>0</v>
          </cell>
          <cell r="AN593">
            <v>-16475.028000000006</v>
          </cell>
          <cell r="AO593">
            <v>0</v>
          </cell>
          <cell r="AP593">
            <v>1844172.0530000001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 t="str">
            <v>TOTAL WASHINGTON - DISTRIBUTION</v>
          </cell>
          <cell r="G594">
            <v>0</v>
          </cell>
          <cell r="H594">
            <v>404227933.06999993</v>
          </cell>
          <cell r="I594">
            <v>0</v>
          </cell>
          <cell r="J594">
            <v>-3638728.5099999993</v>
          </cell>
          <cell r="K594">
            <v>0</v>
          </cell>
          <cell r="L594">
            <v>400589204.56</v>
          </cell>
          <cell r="M594">
            <v>0</v>
          </cell>
          <cell r="N594">
            <v>-3267145.2000000007</v>
          </cell>
          <cell r="O594">
            <v>0</v>
          </cell>
          <cell r="P594">
            <v>397322059.35999995</v>
          </cell>
          <cell r="Q594">
            <v>0</v>
          </cell>
          <cell r="R594">
            <v>178370996</v>
          </cell>
          <cell r="S594">
            <v>0</v>
          </cell>
          <cell r="T594">
            <v>0</v>
          </cell>
          <cell r="U594">
            <v>0</v>
          </cell>
          <cell r="V594">
            <v>11778309</v>
          </cell>
          <cell r="W594">
            <v>0</v>
          </cell>
          <cell r="X594">
            <v>-3638728.5099999993</v>
          </cell>
          <cell r="Y594">
            <v>0</v>
          </cell>
          <cell r="Z594">
            <v>0</v>
          </cell>
          <cell r="AA594">
            <v>0</v>
          </cell>
          <cell r="AB594">
            <v>-1381942.2382999999</v>
          </cell>
          <cell r="AC594">
            <v>0</v>
          </cell>
          <cell r="AD594">
            <v>185128634.25170001</v>
          </cell>
          <cell r="AE594">
            <v>0</v>
          </cell>
          <cell r="AF594">
            <v>0</v>
          </cell>
          <cell r="AG594">
            <v>0</v>
          </cell>
          <cell r="AH594">
            <v>11672731</v>
          </cell>
          <cell r="AI594">
            <v>0</v>
          </cell>
          <cell r="AJ594">
            <v>-3267145.2000000007</v>
          </cell>
          <cell r="AK594">
            <v>0</v>
          </cell>
          <cell r="AL594">
            <v>0</v>
          </cell>
          <cell r="AM594">
            <v>0</v>
          </cell>
          <cell r="AN594">
            <v>-1421827.2083999997</v>
          </cell>
          <cell r="AO594">
            <v>0</v>
          </cell>
          <cell r="AP594">
            <v>192112392.84329998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 t="str">
            <v>WYOMING -  DISTRIBUTION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G597">
            <v>0</v>
          </cell>
          <cell r="H597">
            <v>4393309.88</v>
          </cell>
          <cell r="I597">
            <v>0</v>
          </cell>
          <cell r="J597">
            <v>-15474.660000000002</v>
          </cell>
          <cell r="K597">
            <v>0</v>
          </cell>
          <cell r="L597">
            <v>4377835.22</v>
          </cell>
          <cell r="M597">
            <v>0</v>
          </cell>
          <cell r="N597">
            <v>-17346.480000000003</v>
          </cell>
          <cell r="O597">
            <v>0</v>
          </cell>
          <cell r="P597">
            <v>4360488.7399999993</v>
          </cell>
          <cell r="Q597">
            <v>0</v>
          </cell>
          <cell r="R597">
            <v>1686196</v>
          </cell>
          <cell r="S597">
            <v>0</v>
          </cell>
          <cell r="T597">
            <v>1.6722311182766663</v>
          </cell>
          <cell r="U597">
            <v>0</v>
          </cell>
          <cell r="V597">
            <v>73337</v>
          </cell>
          <cell r="W597">
            <v>0</v>
          </cell>
          <cell r="X597">
            <v>-15474.660000000002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1744058.34</v>
          </cell>
          <cell r="AE597">
            <v>0</v>
          </cell>
          <cell r="AF597">
            <v>1.6722311182766663</v>
          </cell>
          <cell r="AG597">
            <v>0</v>
          </cell>
          <cell r="AH597">
            <v>73062</v>
          </cell>
          <cell r="AI597">
            <v>0</v>
          </cell>
          <cell r="AJ597">
            <v>-17346.480000000003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G598">
            <v>0</v>
          </cell>
          <cell r="H598">
            <v>9446272.8200000003</v>
          </cell>
          <cell r="I598">
            <v>0</v>
          </cell>
          <cell r="J598">
            <v>-30743.430000000008</v>
          </cell>
          <cell r="K598">
            <v>0</v>
          </cell>
          <cell r="L598">
            <v>9415529.3900000006</v>
          </cell>
          <cell r="M598">
            <v>0</v>
          </cell>
          <cell r="N598">
            <v>-32454.49</v>
          </cell>
          <cell r="O598">
            <v>0</v>
          </cell>
          <cell r="P598">
            <v>9383074.9000000004</v>
          </cell>
          <cell r="Q598">
            <v>0</v>
          </cell>
          <cell r="R598">
            <v>2465434</v>
          </cell>
          <cell r="S598">
            <v>0</v>
          </cell>
          <cell r="T598">
            <v>1.5840078355910032</v>
          </cell>
          <cell r="U598">
            <v>0</v>
          </cell>
          <cell r="V598">
            <v>149386</v>
          </cell>
          <cell r="W598">
            <v>0</v>
          </cell>
          <cell r="X598">
            <v>-30743.430000000008</v>
          </cell>
          <cell r="Y598">
            <v>0</v>
          </cell>
          <cell r="Z598">
            <v>-10</v>
          </cell>
          <cell r="AA598">
            <v>0</v>
          </cell>
          <cell r="AB598">
            <v>-3074.3430000000003</v>
          </cell>
          <cell r="AC598">
            <v>0</v>
          </cell>
          <cell r="AD598">
            <v>2581002.227</v>
          </cell>
          <cell r="AE598">
            <v>0</v>
          </cell>
          <cell r="AF598">
            <v>1.5840078355910032</v>
          </cell>
          <cell r="AG598">
            <v>0</v>
          </cell>
          <cell r="AH598">
            <v>148886</v>
          </cell>
          <cell r="AI598">
            <v>0</v>
          </cell>
          <cell r="AJ598">
            <v>-32454.49</v>
          </cell>
          <cell r="AK598">
            <v>0</v>
          </cell>
          <cell r="AL598">
            <v>-10</v>
          </cell>
          <cell r="AM598">
            <v>0</v>
          </cell>
          <cell r="AN598">
            <v>-3245.4490000000001</v>
          </cell>
          <cell r="AO598">
            <v>0</v>
          </cell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G599">
            <v>0</v>
          </cell>
          <cell r="H599">
            <v>121468248.25</v>
          </cell>
          <cell r="I599">
            <v>0</v>
          </cell>
          <cell r="J599">
            <v>-986698.88000000012</v>
          </cell>
          <cell r="K599">
            <v>0</v>
          </cell>
          <cell r="L599">
            <v>120481549.37</v>
          </cell>
          <cell r="M599">
            <v>0</v>
          </cell>
          <cell r="N599">
            <v>-1005782.8599999999</v>
          </cell>
          <cell r="O599">
            <v>0</v>
          </cell>
          <cell r="P599">
            <v>119475766.51000001</v>
          </cell>
          <cell r="Q599">
            <v>0</v>
          </cell>
          <cell r="R599">
            <v>32709024</v>
          </cell>
          <cell r="S599">
            <v>0</v>
          </cell>
          <cell r="T599">
            <v>2.0580779966074889</v>
          </cell>
          <cell r="U599">
            <v>0</v>
          </cell>
          <cell r="V599">
            <v>2489758</v>
          </cell>
          <cell r="W599">
            <v>0</v>
          </cell>
          <cell r="X599">
            <v>-986698.88000000012</v>
          </cell>
          <cell r="Y599">
            <v>0</v>
          </cell>
          <cell r="Z599">
            <v>-10</v>
          </cell>
          <cell r="AA599">
            <v>0</v>
          </cell>
          <cell r="AB599">
            <v>-98669.888000000006</v>
          </cell>
          <cell r="AC599">
            <v>0</v>
          </cell>
          <cell r="AD599">
            <v>34113413.232000001</v>
          </cell>
          <cell r="AE599">
            <v>0</v>
          </cell>
          <cell r="AF599">
            <v>2.0580779966074889</v>
          </cell>
          <cell r="AG599">
            <v>0</v>
          </cell>
          <cell r="AH599">
            <v>2469254</v>
          </cell>
          <cell r="AI599">
            <v>0</v>
          </cell>
          <cell r="AJ599">
            <v>-1005782.8599999999</v>
          </cell>
          <cell r="AK599">
            <v>0</v>
          </cell>
          <cell r="AL599">
            <v>-10</v>
          </cell>
          <cell r="AM599">
            <v>0</v>
          </cell>
          <cell r="AN599">
            <v>-100578.28599999998</v>
          </cell>
          <cell r="AO599">
            <v>0</v>
          </cell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G600">
            <v>0</v>
          </cell>
          <cell r="H600">
            <v>2032169.02</v>
          </cell>
          <cell r="I600">
            <v>0</v>
          </cell>
          <cell r="J600">
            <v>-350733.2</v>
          </cell>
          <cell r="K600">
            <v>0</v>
          </cell>
          <cell r="L600">
            <v>1681435.82</v>
          </cell>
          <cell r="M600">
            <v>0</v>
          </cell>
          <cell r="N600">
            <v>-299652.09999999998</v>
          </cell>
          <cell r="O600">
            <v>0</v>
          </cell>
          <cell r="P600">
            <v>1381783.7200000002</v>
          </cell>
          <cell r="Q600">
            <v>0</v>
          </cell>
          <cell r="R600">
            <v>1760819</v>
          </cell>
          <cell r="S600">
            <v>0</v>
          </cell>
          <cell r="T600">
            <v>3.9900483561010271</v>
          </cell>
          <cell r="U600">
            <v>0</v>
          </cell>
          <cell r="V600">
            <v>74087</v>
          </cell>
          <cell r="W600">
            <v>0</v>
          </cell>
          <cell r="X600">
            <v>-350733.2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1484172.8</v>
          </cell>
          <cell r="AE600">
            <v>0</v>
          </cell>
          <cell r="AF600">
            <v>3.9900483561010271</v>
          </cell>
          <cell r="AG600">
            <v>0</v>
          </cell>
          <cell r="AH600">
            <v>61112</v>
          </cell>
          <cell r="AI600">
            <v>0</v>
          </cell>
          <cell r="AJ600">
            <v>-299652.09999999998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G601">
            <v>0</v>
          </cell>
          <cell r="H601">
            <v>120934818.95999999</v>
          </cell>
          <cell r="I601">
            <v>0</v>
          </cell>
          <cell r="J601">
            <v>-1155195.9300000004</v>
          </cell>
          <cell r="K601">
            <v>0</v>
          </cell>
          <cell r="L601">
            <v>119779623.02999999</v>
          </cell>
          <cell r="M601">
            <v>0</v>
          </cell>
          <cell r="N601">
            <v>-1178630.3</v>
          </cell>
          <cell r="O601">
            <v>0</v>
          </cell>
          <cell r="P601">
            <v>118600992.72999999</v>
          </cell>
          <cell r="Q601">
            <v>0</v>
          </cell>
          <cell r="R601">
            <v>59449242</v>
          </cell>
          <cell r="S601">
            <v>0</v>
          </cell>
          <cell r="T601">
            <v>3.9511393160013975</v>
          </cell>
          <cell r="U601">
            <v>0</v>
          </cell>
          <cell r="V601">
            <v>4755481</v>
          </cell>
          <cell r="W601">
            <v>0</v>
          </cell>
          <cell r="X601">
            <v>-1155195.9300000004</v>
          </cell>
          <cell r="Y601">
            <v>0</v>
          </cell>
          <cell r="Z601">
            <v>-100</v>
          </cell>
          <cell r="AA601">
            <v>0</v>
          </cell>
          <cell r="AB601">
            <v>-1155195.9300000004</v>
          </cell>
          <cell r="AC601">
            <v>0</v>
          </cell>
          <cell r="AD601">
            <v>61894331.140000001</v>
          </cell>
          <cell r="AE601">
            <v>0</v>
          </cell>
          <cell r="AF601">
            <v>3.9511393160013975</v>
          </cell>
          <cell r="AG601">
            <v>0</v>
          </cell>
          <cell r="AH601">
            <v>4709375</v>
          </cell>
          <cell r="AI601">
            <v>0</v>
          </cell>
          <cell r="AJ601">
            <v>-1178630.3</v>
          </cell>
          <cell r="AK601">
            <v>0</v>
          </cell>
          <cell r="AL601">
            <v>-100</v>
          </cell>
          <cell r="AM601">
            <v>0</v>
          </cell>
          <cell r="AN601">
            <v>-1178630.3</v>
          </cell>
          <cell r="AO601">
            <v>0</v>
          </cell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G602">
            <v>0</v>
          </cell>
          <cell r="H602">
            <v>95210832.609999999</v>
          </cell>
          <cell r="I602">
            <v>0</v>
          </cell>
          <cell r="J602">
            <v>-937630.82999999973</v>
          </cell>
          <cell r="K602">
            <v>0</v>
          </cell>
          <cell r="L602">
            <v>94273201.780000001</v>
          </cell>
          <cell r="M602">
            <v>0</v>
          </cell>
          <cell r="N602">
            <v>-945725.05999999994</v>
          </cell>
          <cell r="O602">
            <v>0</v>
          </cell>
          <cell r="P602">
            <v>93327476.719999999</v>
          </cell>
          <cell r="Q602">
            <v>0</v>
          </cell>
          <cell r="R602">
            <v>33637149</v>
          </cell>
          <cell r="S602">
            <v>0</v>
          </cell>
          <cell r="T602">
            <v>3.0123730702415088</v>
          </cell>
          <cell r="U602">
            <v>0</v>
          </cell>
          <cell r="V602">
            <v>2853983</v>
          </cell>
          <cell r="W602">
            <v>0</v>
          </cell>
          <cell r="X602">
            <v>-937630.82999999973</v>
          </cell>
          <cell r="Y602">
            <v>0</v>
          </cell>
          <cell r="Z602">
            <v>-40</v>
          </cell>
          <cell r="AA602">
            <v>0</v>
          </cell>
          <cell r="AB602">
            <v>-375052.33199999988</v>
          </cell>
          <cell r="AC602">
            <v>0</v>
          </cell>
          <cell r="AD602">
            <v>35178448.838</v>
          </cell>
          <cell r="AE602">
            <v>0</v>
          </cell>
          <cell r="AF602">
            <v>3.0123730702415088</v>
          </cell>
          <cell r="AG602">
            <v>0</v>
          </cell>
          <cell r="AH602">
            <v>2825616</v>
          </cell>
          <cell r="AI602">
            <v>0</v>
          </cell>
          <cell r="AJ602">
            <v>-945725.05999999994</v>
          </cell>
          <cell r="AK602">
            <v>0</v>
          </cell>
          <cell r="AL602">
            <v>-40</v>
          </cell>
          <cell r="AM602">
            <v>0</v>
          </cell>
          <cell r="AN602">
            <v>-378290.02399999998</v>
          </cell>
          <cell r="AO602">
            <v>0</v>
          </cell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G603">
            <v>0</v>
          </cell>
          <cell r="H603">
            <v>18647610.800000001</v>
          </cell>
          <cell r="I603">
            <v>0</v>
          </cell>
          <cell r="J603">
            <v>-96438.890000000014</v>
          </cell>
          <cell r="K603">
            <v>0</v>
          </cell>
          <cell r="L603">
            <v>18551171.91</v>
          </cell>
          <cell r="M603">
            <v>0</v>
          </cell>
          <cell r="N603">
            <v>-105973.26</v>
          </cell>
          <cell r="O603">
            <v>0</v>
          </cell>
          <cell r="P603">
            <v>18445198.649999999</v>
          </cell>
          <cell r="Q603">
            <v>0</v>
          </cell>
          <cell r="R603">
            <v>8096804</v>
          </cell>
          <cell r="S603">
            <v>0</v>
          </cell>
          <cell r="T603">
            <v>2.6077778880216163</v>
          </cell>
          <cell r="U603">
            <v>0</v>
          </cell>
          <cell r="V603">
            <v>485031</v>
          </cell>
          <cell r="W603">
            <v>0</v>
          </cell>
          <cell r="X603">
            <v>-96438.890000000014</v>
          </cell>
          <cell r="Y603">
            <v>0</v>
          </cell>
          <cell r="Z603">
            <v>-40</v>
          </cell>
          <cell r="AA603">
            <v>0</v>
          </cell>
          <cell r="AB603">
            <v>-38575.556000000004</v>
          </cell>
          <cell r="AC603">
            <v>0</v>
          </cell>
          <cell r="AD603">
            <v>8446820.5539999995</v>
          </cell>
          <cell r="AE603">
            <v>0</v>
          </cell>
          <cell r="AF603">
            <v>2.6077778880216163</v>
          </cell>
          <cell r="AG603">
            <v>0</v>
          </cell>
          <cell r="AH603">
            <v>482392</v>
          </cell>
          <cell r="AI603">
            <v>0</v>
          </cell>
          <cell r="AJ603">
            <v>-105973.26</v>
          </cell>
          <cell r="AK603">
            <v>0</v>
          </cell>
          <cell r="AL603">
            <v>-40</v>
          </cell>
          <cell r="AM603">
            <v>0</v>
          </cell>
          <cell r="AN603">
            <v>-42389.303999999996</v>
          </cell>
          <cell r="AO603">
            <v>0</v>
          </cell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G604">
            <v>0</v>
          </cell>
          <cell r="H604">
            <v>49408746.520000003</v>
          </cell>
          <cell r="I604">
            <v>0</v>
          </cell>
          <cell r="J604">
            <v>-281602.68</v>
          </cell>
          <cell r="K604">
            <v>0</v>
          </cell>
          <cell r="L604">
            <v>49127143.840000004</v>
          </cell>
          <cell r="M604">
            <v>0</v>
          </cell>
          <cell r="N604">
            <v>-317592.45999999996</v>
          </cell>
          <cell r="O604">
            <v>0</v>
          </cell>
          <cell r="P604">
            <v>48809551.380000003</v>
          </cell>
          <cell r="Q604">
            <v>0</v>
          </cell>
          <cell r="R604">
            <v>25641228</v>
          </cell>
          <cell r="S604">
            <v>0</v>
          </cell>
          <cell r="T604">
            <v>2.4422863965609589</v>
          </cell>
          <cell r="U604">
            <v>0</v>
          </cell>
          <cell r="V604">
            <v>1203264</v>
          </cell>
          <cell r="W604">
            <v>0</v>
          </cell>
          <cell r="X604">
            <v>-281602.68</v>
          </cell>
          <cell r="Y604">
            <v>0</v>
          </cell>
          <cell r="Z604">
            <v>-35</v>
          </cell>
          <cell r="AA604">
            <v>0</v>
          </cell>
          <cell r="AB604">
            <v>-98560.937999999995</v>
          </cell>
          <cell r="AC604">
            <v>0</v>
          </cell>
          <cell r="AD604">
            <v>26464328.381999999</v>
          </cell>
          <cell r="AE604">
            <v>0</v>
          </cell>
          <cell r="AF604">
            <v>2.4422863965609589</v>
          </cell>
          <cell r="AG604">
            <v>0</v>
          </cell>
          <cell r="AH604">
            <v>1195947</v>
          </cell>
          <cell r="AI604">
            <v>0</v>
          </cell>
          <cell r="AJ604">
            <v>-317592.45999999996</v>
          </cell>
          <cell r="AK604">
            <v>0</v>
          </cell>
          <cell r="AL604">
            <v>-35</v>
          </cell>
          <cell r="AM604">
            <v>0</v>
          </cell>
          <cell r="AN604">
            <v>-111157.36099999998</v>
          </cell>
          <cell r="AO604">
            <v>0</v>
          </cell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G605">
            <v>0</v>
          </cell>
          <cell r="H605">
            <v>97151040.079999998</v>
          </cell>
          <cell r="I605">
            <v>0</v>
          </cell>
          <cell r="J605">
            <v>-1357695.4799999997</v>
          </cell>
          <cell r="K605">
            <v>0</v>
          </cell>
          <cell r="L605">
            <v>95793344.599999994</v>
          </cell>
          <cell r="M605">
            <v>0</v>
          </cell>
          <cell r="N605">
            <v>-1382238.4199999997</v>
          </cell>
          <cell r="O605">
            <v>0</v>
          </cell>
          <cell r="P605">
            <v>94411106.179999992</v>
          </cell>
          <cell r="Q605">
            <v>0</v>
          </cell>
          <cell r="R605">
            <v>35782488</v>
          </cell>
          <cell r="S605">
            <v>0</v>
          </cell>
          <cell r="T605">
            <v>2.8853911376151422</v>
          </cell>
          <cell r="U605">
            <v>0</v>
          </cell>
          <cell r="V605">
            <v>2783600</v>
          </cell>
          <cell r="W605">
            <v>0</v>
          </cell>
          <cell r="X605">
            <v>-1357695.4799999997</v>
          </cell>
          <cell r="Y605">
            <v>0</v>
          </cell>
          <cell r="Z605">
            <v>-25</v>
          </cell>
          <cell r="AA605">
            <v>0</v>
          </cell>
          <cell r="AB605">
            <v>-339423.86999999994</v>
          </cell>
          <cell r="AC605">
            <v>0</v>
          </cell>
          <cell r="AD605">
            <v>36868968.650000006</v>
          </cell>
          <cell r="AE605">
            <v>0</v>
          </cell>
          <cell r="AF605">
            <v>2.8853911376151422</v>
          </cell>
          <cell r="AG605">
            <v>0</v>
          </cell>
          <cell r="AH605">
            <v>2744071</v>
          </cell>
          <cell r="AI605">
            <v>0</v>
          </cell>
          <cell r="AJ605">
            <v>-1382238.4199999997</v>
          </cell>
          <cell r="AK605">
            <v>0</v>
          </cell>
          <cell r="AL605">
            <v>-25</v>
          </cell>
          <cell r="AM605">
            <v>0</v>
          </cell>
          <cell r="AN605">
            <v>-345559.60499999992</v>
          </cell>
          <cell r="AO605">
            <v>0</v>
          </cell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G606">
            <v>0</v>
          </cell>
          <cell r="H606">
            <v>16139463.57</v>
          </cell>
          <cell r="I606">
            <v>0</v>
          </cell>
          <cell r="J606">
            <v>-98366.030000000013</v>
          </cell>
          <cell r="K606">
            <v>0</v>
          </cell>
          <cell r="L606">
            <v>16041097.540000001</v>
          </cell>
          <cell r="M606">
            <v>0</v>
          </cell>
          <cell r="N606">
            <v>-101101.48999999999</v>
          </cell>
          <cell r="O606">
            <v>0</v>
          </cell>
          <cell r="P606">
            <v>15939996.050000001</v>
          </cell>
          <cell r="Q606">
            <v>0</v>
          </cell>
          <cell r="R606">
            <v>4819984</v>
          </cell>
          <cell r="S606">
            <v>0</v>
          </cell>
          <cell r="T606">
            <v>1.8767060232874302</v>
          </cell>
          <cell r="U606">
            <v>0</v>
          </cell>
          <cell r="V606">
            <v>301967</v>
          </cell>
          <cell r="W606">
            <v>0</v>
          </cell>
          <cell r="X606">
            <v>-98366.030000000013</v>
          </cell>
          <cell r="Y606">
            <v>0</v>
          </cell>
          <cell r="Z606">
            <v>-25</v>
          </cell>
          <cell r="AA606">
            <v>0</v>
          </cell>
          <cell r="AB606">
            <v>-24591.507500000003</v>
          </cell>
          <cell r="AC606">
            <v>0</v>
          </cell>
          <cell r="AD606">
            <v>4998993.4624999994</v>
          </cell>
          <cell r="AE606">
            <v>0</v>
          </cell>
          <cell r="AF606">
            <v>1.8767060232874302</v>
          </cell>
          <cell r="AG606">
            <v>0</v>
          </cell>
          <cell r="AH606">
            <v>300096</v>
          </cell>
          <cell r="AI606">
            <v>0</v>
          </cell>
          <cell r="AJ606">
            <v>-101101.48999999999</v>
          </cell>
          <cell r="AK606">
            <v>0</v>
          </cell>
          <cell r="AL606">
            <v>-25</v>
          </cell>
          <cell r="AM606">
            <v>0</v>
          </cell>
          <cell r="AN606">
            <v>-25275.372500000001</v>
          </cell>
          <cell r="AO606">
            <v>0</v>
          </cell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G607">
            <v>0</v>
          </cell>
          <cell r="H607">
            <v>33312175.57</v>
          </cell>
          <cell r="I607">
            <v>0</v>
          </cell>
          <cell r="J607">
            <v>-32431.019999999997</v>
          </cell>
          <cell r="K607">
            <v>0</v>
          </cell>
          <cell r="L607">
            <v>33279744.550000001</v>
          </cell>
          <cell r="M607">
            <v>0</v>
          </cell>
          <cell r="N607">
            <v>-43626.099999999984</v>
          </cell>
          <cell r="O607">
            <v>0</v>
          </cell>
          <cell r="P607">
            <v>33236118.449999999</v>
          </cell>
          <cell r="Q607">
            <v>0</v>
          </cell>
          <cell r="R607">
            <v>13433743</v>
          </cell>
          <cell r="S607">
            <v>0</v>
          </cell>
          <cell r="T607">
            <v>2.1378843537414776</v>
          </cell>
          <cell r="U607">
            <v>0</v>
          </cell>
          <cell r="V607">
            <v>711829</v>
          </cell>
          <cell r="W607">
            <v>0</v>
          </cell>
          <cell r="X607">
            <v>-32431.019999999997</v>
          </cell>
          <cell r="Y607">
            <v>0</v>
          </cell>
          <cell r="Z607">
            <v>-50</v>
          </cell>
          <cell r="AA607">
            <v>0</v>
          </cell>
          <cell r="AB607">
            <v>-16215.509999999998</v>
          </cell>
          <cell r="AC607">
            <v>0</v>
          </cell>
          <cell r="AD607">
            <v>14096925.470000001</v>
          </cell>
          <cell r="AE607">
            <v>0</v>
          </cell>
          <cell r="AF607">
            <v>2.1378843537414776</v>
          </cell>
          <cell r="AG607">
            <v>0</v>
          </cell>
          <cell r="AH607">
            <v>711016</v>
          </cell>
          <cell r="AI607">
            <v>0</v>
          </cell>
          <cell r="AJ607">
            <v>-43626.099999999984</v>
          </cell>
          <cell r="AK607">
            <v>0</v>
          </cell>
          <cell r="AL607">
            <v>-50</v>
          </cell>
          <cell r="AM607">
            <v>0</v>
          </cell>
          <cell r="AN607">
            <v>-21813.049999999992</v>
          </cell>
          <cell r="AO607">
            <v>0</v>
          </cell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G608">
            <v>0</v>
          </cell>
          <cell r="H608">
            <v>14069838.99</v>
          </cell>
          <cell r="I608">
            <v>0</v>
          </cell>
          <cell r="J608">
            <v>-209605.31999999998</v>
          </cell>
          <cell r="K608">
            <v>0</v>
          </cell>
          <cell r="L608">
            <v>13860233.67</v>
          </cell>
          <cell r="M608">
            <v>0</v>
          </cell>
          <cell r="N608">
            <v>-167392.81000000006</v>
          </cell>
          <cell r="O608">
            <v>0</v>
          </cell>
          <cell r="P608">
            <v>13692840.859999999</v>
          </cell>
          <cell r="Q608">
            <v>0</v>
          </cell>
          <cell r="R608">
            <v>2549887</v>
          </cell>
          <cell r="S608">
            <v>0</v>
          </cell>
          <cell r="T608">
            <v>3.6380750715264574</v>
          </cell>
          <cell r="U608">
            <v>0</v>
          </cell>
          <cell r="V608">
            <v>508059</v>
          </cell>
          <cell r="W608">
            <v>0</v>
          </cell>
          <cell r="X608">
            <v>-209605.31999999998</v>
          </cell>
          <cell r="Y608">
            <v>0</v>
          </cell>
          <cell r="Z608">
            <v>-2</v>
          </cell>
          <cell r="AA608">
            <v>0</v>
          </cell>
          <cell r="AB608">
            <v>-4192.1063999999997</v>
          </cell>
          <cell r="AC608">
            <v>0</v>
          </cell>
          <cell r="AD608">
            <v>2844148.5736000002</v>
          </cell>
          <cell r="AE608">
            <v>0</v>
          </cell>
          <cell r="AF608">
            <v>3.6380750715264574</v>
          </cell>
          <cell r="AG608">
            <v>0</v>
          </cell>
          <cell r="AH608">
            <v>501201</v>
          </cell>
          <cell r="AI608">
            <v>0</v>
          </cell>
          <cell r="AJ608">
            <v>-167392.81000000006</v>
          </cell>
          <cell r="AK608">
            <v>0</v>
          </cell>
          <cell r="AL608">
            <v>-2</v>
          </cell>
          <cell r="AM608">
            <v>0</v>
          </cell>
          <cell r="AN608">
            <v>-3347.8562000000011</v>
          </cell>
          <cell r="AO608">
            <v>0</v>
          </cell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G609">
            <v>0</v>
          </cell>
          <cell r="H609">
            <v>931425.57</v>
          </cell>
          <cell r="I609">
            <v>0</v>
          </cell>
          <cell r="J609">
            <v>-71258.12999999999</v>
          </cell>
          <cell r="K609">
            <v>0</v>
          </cell>
          <cell r="L609">
            <v>860167.44</v>
          </cell>
          <cell r="M609">
            <v>0</v>
          </cell>
          <cell r="N609">
            <v>-59568.689999999995</v>
          </cell>
          <cell r="O609">
            <v>0</v>
          </cell>
          <cell r="P609">
            <v>800598.75</v>
          </cell>
          <cell r="Q609">
            <v>0</v>
          </cell>
          <cell r="R609">
            <v>880834</v>
          </cell>
          <cell r="S609">
            <v>0</v>
          </cell>
          <cell r="T609">
            <v>4.799905454765085</v>
          </cell>
          <cell r="U609">
            <v>0</v>
          </cell>
          <cell r="V609">
            <v>42997</v>
          </cell>
          <cell r="W609">
            <v>0</v>
          </cell>
          <cell r="X609">
            <v>-71258.12999999999</v>
          </cell>
          <cell r="Y609">
            <v>0</v>
          </cell>
          <cell r="Z609">
            <v>-60</v>
          </cell>
          <cell r="AA609">
            <v>0</v>
          </cell>
          <cell r="AB609">
            <v>-42754.877999999997</v>
          </cell>
          <cell r="AC609">
            <v>0</v>
          </cell>
          <cell r="AD609">
            <v>809817.99199999997</v>
          </cell>
          <cell r="AE609">
            <v>0</v>
          </cell>
          <cell r="AF609">
            <v>4.799905454765085</v>
          </cell>
          <cell r="AG609">
            <v>0</v>
          </cell>
          <cell r="AH609">
            <v>39858</v>
          </cell>
          <cell r="AI609">
            <v>0</v>
          </cell>
          <cell r="AJ609">
            <v>-59568.689999999995</v>
          </cell>
          <cell r="AK609">
            <v>0</v>
          </cell>
          <cell r="AL609">
            <v>-60</v>
          </cell>
          <cell r="AM609">
            <v>0</v>
          </cell>
          <cell r="AN609">
            <v>-35741.214</v>
          </cell>
          <cell r="AO609">
            <v>0</v>
          </cell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G610">
            <v>0</v>
          </cell>
          <cell r="H610">
            <v>9929128.1899999995</v>
          </cell>
          <cell r="I610">
            <v>0</v>
          </cell>
          <cell r="J610">
            <v>-110888.71000000002</v>
          </cell>
          <cell r="K610">
            <v>0</v>
          </cell>
          <cell r="L610">
            <v>9818239.4799999986</v>
          </cell>
          <cell r="M610">
            <v>0</v>
          </cell>
          <cell r="N610">
            <v>-111932.35000000002</v>
          </cell>
          <cell r="O610">
            <v>0</v>
          </cell>
          <cell r="P610">
            <v>9706307.129999999</v>
          </cell>
          <cell r="Q610">
            <v>0</v>
          </cell>
          <cell r="R610">
            <v>3496037</v>
          </cell>
          <cell r="S610">
            <v>0</v>
          </cell>
          <cell r="T610">
            <v>3.0555198447317591</v>
          </cell>
          <cell r="U610">
            <v>0</v>
          </cell>
          <cell r="V610">
            <v>301692</v>
          </cell>
          <cell r="W610">
            <v>0</v>
          </cell>
          <cell r="X610">
            <v>-110888.71000000002</v>
          </cell>
          <cell r="Y610">
            <v>0</v>
          </cell>
          <cell r="Z610">
            <v>-45</v>
          </cell>
          <cell r="AA610">
            <v>0</v>
          </cell>
          <cell r="AB610">
            <v>-49899.919500000011</v>
          </cell>
          <cell r="AC610">
            <v>0</v>
          </cell>
          <cell r="AD610">
            <v>3636940.3705000002</v>
          </cell>
          <cell r="AE610">
            <v>0</v>
          </cell>
          <cell r="AF610">
            <v>3.0555198447317591</v>
          </cell>
          <cell r="AG610">
            <v>0</v>
          </cell>
          <cell r="AH610">
            <v>298288</v>
          </cell>
          <cell r="AI610">
            <v>0</v>
          </cell>
          <cell r="AJ610">
            <v>-111932.35000000002</v>
          </cell>
          <cell r="AK610">
            <v>0</v>
          </cell>
          <cell r="AL610">
            <v>-45</v>
          </cell>
          <cell r="AM610">
            <v>0</v>
          </cell>
          <cell r="AN610">
            <v>-50369.55750000001</v>
          </cell>
          <cell r="AO610">
            <v>0</v>
          </cell>
          <cell r="AP610">
            <v>3772926.463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>TOTAL WYOMING - DISTRIBUTION</v>
          </cell>
          <cell r="G611">
            <v>0</v>
          </cell>
          <cell r="H611">
            <v>593075080.83000016</v>
          </cell>
          <cell r="I611">
            <v>0</v>
          </cell>
          <cell r="J611">
            <v>-5734763.1900000004</v>
          </cell>
          <cell r="K611">
            <v>0</v>
          </cell>
          <cell r="L611">
            <v>587340317.6400001</v>
          </cell>
          <cell r="M611">
            <v>0</v>
          </cell>
          <cell r="N611">
            <v>-5769016.8699999982</v>
          </cell>
          <cell r="O611">
            <v>0</v>
          </cell>
          <cell r="P611">
            <v>581571300.76999998</v>
          </cell>
          <cell r="Q611">
            <v>0</v>
          </cell>
          <cell r="R611">
            <v>226408869</v>
          </cell>
          <cell r="S611">
            <v>0</v>
          </cell>
          <cell r="T611">
            <v>0</v>
          </cell>
          <cell r="U611">
            <v>0</v>
          </cell>
          <cell r="V611">
            <v>16734471</v>
          </cell>
          <cell r="W611">
            <v>0</v>
          </cell>
          <cell r="X611">
            <v>-5734763.1900000004</v>
          </cell>
          <cell r="Y611">
            <v>0</v>
          </cell>
          <cell r="Z611">
            <v>0</v>
          </cell>
          <cell r="AA611">
            <v>0</v>
          </cell>
          <cell r="AB611">
            <v>-2246206.7783999997</v>
          </cell>
          <cell r="AC611">
            <v>0</v>
          </cell>
          <cell r="AD611">
            <v>235162370.0316</v>
          </cell>
          <cell r="AE611">
            <v>0</v>
          </cell>
          <cell r="AF611">
            <v>0</v>
          </cell>
          <cell r="AG611">
            <v>0</v>
          </cell>
          <cell r="AH611">
            <v>16560174</v>
          </cell>
          <cell r="AI611">
            <v>0</v>
          </cell>
          <cell r="AJ611">
            <v>-5769016.8699999982</v>
          </cell>
          <cell r="AK611">
            <v>0</v>
          </cell>
          <cell r="AL611">
            <v>0</v>
          </cell>
          <cell r="AM611">
            <v>0</v>
          </cell>
          <cell r="AN611">
            <v>-2296397.3791999999</v>
          </cell>
          <cell r="AO611">
            <v>0</v>
          </cell>
          <cell r="AP611">
            <v>243657129.78240001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 t="str">
            <v>CALIFORNIA -  DISTRIBUTION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G614">
            <v>0</v>
          </cell>
          <cell r="H614">
            <v>957954.51</v>
          </cell>
          <cell r="I614">
            <v>0</v>
          </cell>
          <cell r="J614">
            <v>-22077.340000000004</v>
          </cell>
          <cell r="K614">
            <v>0</v>
          </cell>
          <cell r="L614">
            <v>935877.17</v>
          </cell>
          <cell r="M614">
            <v>0</v>
          </cell>
          <cell r="N614">
            <v>-22637.499999999993</v>
          </cell>
          <cell r="O614">
            <v>0</v>
          </cell>
          <cell r="P614">
            <v>913239.67</v>
          </cell>
          <cell r="Q614">
            <v>0</v>
          </cell>
          <cell r="R614">
            <v>675373</v>
          </cell>
          <cell r="S614">
            <v>0</v>
          </cell>
          <cell r="T614">
            <v>1.6722311182766663</v>
          </cell>
          <cell r="U614">
            <v>0</v>
          </cell>
          <cell r="V614">
            <v>15835</v>
          </cell>
          <cell r="W614">
            <v>0</v>
          </cell>
          <cell r="X614">
            <v>-22077.340000000004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669130.66</v>
          </cell>
          <cell r="AE614">
            <v>0</v>
          </cell>
          <cell r="AF614">
            <v>1.6722311182766663</v>
          </cell>
          <cell r="AG614">
            <v>0</v>
          </cell>
          <cell r="AH614">
            <v>15461</v>
          </cell>
          <cell r="AI614">
            <v>0</v>
          </cell>
          <cell r="AJ614">
            <v>-22637.499999999993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G615">
            <v>0</v>
          </cell>
          <cell r="H615">
            <v>4045361.08</v>
          </cell>
          <cell r="I615">
            <v>0</v>
          </cell>
          <cell r="J615">
            <v>-13051.719999999998</v>
          </cell>
          <cell r="K615">
            <v>0</v>
          </cell>
          <cell r="L615">
            <v>4032309.36</v>
          </cell>
          <cell r="M615">
            <v>0</v>
          </cell>
          <cell r="N615">
            <v>-13765.279999999999</v>
          </cell>
          <cell r="O615">
            <v>0</v>
          </cell>
          <cell r="P615">
            <v>4018544.08</v>
          </cell>
          <cell r="Q615">
            <v>0</v>
          </cell>
          <cell r="R615">
            <v>745155</v>
          </cell>
          <cell r="S615">
            <v>0</v>
          </cell>
          <cell r="T615">
            <v>1.5840078355910032</v>
          </cell>
          <cell r="U615">
            <v>0</v>
          </cell>
          <cell r="V615">
            <v>63975</v>
          </cell>
          <cell r="W615">
            <v>0</v>
          </cell>
          <cell r="X615">
            <v>-13051.719999999998</v>
          </cell>
          <cell r="Y615">
            <v>0</v>
          </cell>
          <cell r="Z615">
            <v>-5</v>
          </cell>
          <cell r="AA615">
            <v>0</v>
          </cell>
          <cell r="AB615">
            <v>-652.5859999999999</v>
          </cell>
          <cell r="AC615">
            <v>0</v>
          </cell>
          <cell r="AD615">
            <v>795425.69400000002</v>
          </cell>
          <cell r="AE615">
            <v>0</v>
          </cell>
          <cell r="AF615">
            <v>1.5840078355910032</v>
          </cell>
          <cell r="AG615">
            <v>0</v>
          </cell>
          <cell r="AH615">
            <v>63763</v>
          </cell>
          <cell r="AI615">
            <v>0</v>
          </cell>
          <cell r="AJ615">
            <v>-13765.279999999999</v>
          </cell>
          <cell r="AK615">
            <v>0</v>
          </cell>
          <cell r="AL615">
            <v>-5</v>
          </cell>
          <cell r="AM615">
            <v>0</v>
          </cell>
          <cell r="AN615">
            <v>-688.2639999999999</v>
          </cell>
          <cell r="AO615">
            <v>0</v>
          </cell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G616">
            <v>0</v>
          </cell>
          <cell r="H616">
            <v>21982704.469999999</v>
          </cell>
          <cell r="I616">
            <v>0</v>
          </cell>
          <cell r="J616">
            <v>-213252.23</v>
          </cell>
          <cell r="K616">
            <v>0</v>
          </cell>
          <cell r="L616">
            <v>21769452.239999998</v>
          </cell>
          <cell r="M616">
            <v>0</v>
          </cell>
          <cell r="N616">
            <v>-217072.17999999991</v>
          </cell>
          <cell r="O616">
            <v>0</v>
          </cell>
          <cell r="P616">
            <v>21552380.059999999</v>
          </cell>
          <cell r="Q616">
            <v>0</v>
          </cell>
          <cell r="R616">
            <v>6095417</v>
          </cell>
          <cell r="S616">
            <v>0</v>
          </cell>
          <cell r="T616">
            <v>2.0580779966074889</v>
          </cell>
          <cell r="U616">
            <v>0</v>
          </cell>
          <cell r="V616">
            <v>450227</v>
          </cell>
          <cell r="W616">
            <v>0</v>
          </cell>
          <cell r="X616">
            <v>-213252.23</v>
          </cell>
          <cell r="Y616">
            <v>0</v>
          </cell>
          <cell r="Z616">
            <v>-25</v>
          </cell>
          <cell r="AA616">
            <v>0</v>
          </cell>
          <cell r="AB616">
            <v>-53313.057500000003</v>
          </cell>
          <cell r="AC616">
            <v>0</v>
          </cell>
          <cell r="AD616">
            <v>6279078.7124999994</v>
          </cell>
          <cell r="AE616">
            <v>0</v>
          </cell>
          <cell r="AF616">
            <v>2.0580779966074889</v>
          </cell>
          <cell r="AG616">
            <v>0</v>
          </cell>
          <cell r="AH616">
            <v>445799</v>
          </cell>
          <cell r="AI616">
            <v>0</v>
          </cell>
          <cell r="AJ616">
            <v>-217072.17999999991</v>
          </cell>
          <cell r="AK616">
            <v>0</v>
          </cell>
          <cell r="AL616">
            <v>-25</v>
          </cell>
          <cell r="AM616">
            <v>0</v>
          </cell>
          <cell r="AN616">
            <v>-54268.044999999969</v>
          </cell>
          <cell r="AO616">
            <v>0</v>
          </cell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G617">
            <v>0</v>
          </cell>
          <cell r="H617">
            <v>217010.27</v>
          </cell>
          <cell r="I617">
            <v>0</v>
          </cell>
          <cell r="J617">
            <v>-61718.84</v>
          </cell>
          <cell r="K617">
            <v>0</v>
          </cell>
          <cell r="L617">
            <v>155291.43</v>
          </cell>
          <cell r="M617">
            <v>0</v>
          </cell>
          <cell r="N617">
            <v>-54077.86</v>
          </cell>
          <cell r="O617">
            <v>0</v>
          </cell>
          <cell r="P617">
            <v>101213.56999999999</v>
          </cell>
          <cell r="Q617">
            <v>0</v>
          </cell>
          <cell r="R617">
            <v>217010</v>
          </cell>
          <cell r="S617">
            <v>0</v>
          </cell>
          <cell r="T617">
            <v>3.9900483561010271</v>
          </cell>
          <cell r="U617">
            <v>0</v>
          </cell>
          <cell r="V617">
            <v>7428</v>
          </cell>
          <cell r="W617">
            <v>0</v>
          </cell>
          <cell r="X617">
            <v>-61718.84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162719.16</v>
          </cell>
          <cell r="AE617">
            <v>0</v>
          </cell>
          <cell r="AF617">
            <v>3.9900483561010271</v>
          </cell>
          <cell r="AG617">
            <v>0</v>
          </cell>
          <cell r="AH617">
            <v>5117</v>
          </cell>
          <cell r="AI617">
            <v>0</v>
          </cell>
          <cell r="AJ617">
            <v>-54077.86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G618">
            <v>0</v>
          </cell>
          <cell r="H618">
            <v>56507875.689999998</v>
          </cell>
          <cell r="I618">
            <v>0</v>
          </cell>
          <cell r="J618">
            <v>-464276.83999999997</v>
          </cell>
          <cell r="K618">
            <v>0</v>
          </cell>
          <cell r="L618">
            <v>56043598.849999994</v>
          </cell>
          <cell r="M618">
            <v>0</v>
          </cell>
          <cell r="N618">
            <v>-473228.21000000014</v>
          </cell>
          <cell r="O618">
            <v>0</v>
          </cell>
          <cell r="P618">
            <v>55570370.639999993</v>
          </cell>
          <cell r="Q618">
            <v>0</v>
          </cell>
          <cell r="R618">
            <v>26706562</v>
          </cell>
          <cell r="S618">
            <v>0</v>
          </cell>
          <cell r="T618">
            <v>3.9511393160013975</v>
          </cell>
          <cell r="U618">
            <v>0</v>
          </cell>
          <cell r="V618">
            <v>2223533</v>
          </cell>
          <cell r="W618">
            <v>0</v>
          </cell>
          <cell r="X618">
            <v>-464276.83999999997</v>
          </cell>
          <cell r="Y618">
            <v>0</v>
          </cell>
          <cell r="Z618">
            <v>-100</v>
          </cell>
          <cell r="AA618">
            <v>0</v>
          </cell>
          <cell r="AB618">
            <v>-464276.84</v>
          </cell>
          <cell r="AC618">
            <v>0</v>
          </cell>
          <cell r="AD618">
            <v>28001541.32</v>
          </cell>
          <cell r="AE618">
            <v>0</v>
          </cell>
          <cell r="AF618">
            <v>3.9511393160013975</v>
          </cell>
          <cell r="AG618">
            <v>0</v>
          </cell>
          <cell r="AH618">
            <v>2205012</v>
          </cell>
          <cell r="AI618">
            <v>0</v>
          </cell>
          <cell r="AJ618">
            <v>-473228.21000000014</v>
          </cell>
          <cell r="AK618">
            <v>0</v>
          </cell>
          <cell r="AL618">
            <v>-100</v>
          </cell>
          <cell r="AM618">
            <v>0</v>
          </cell>
          <cell r="AN618">
            <v>-473228.21000000014</v>
          </cell>
          <cell r="AO618">
            <v>0</v>
          </cell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G619">
            <v>0</v>
          </cell>
          <cell r="H619">
            <v>32535099.370000001</v>
          </cell>
          <cell r="I619">
            <v>0</v>
          </cell>
          <cell r="J619">
            <v>-247532.34000000005</v>
          </cell>
          <cell r="K619">
            <v>0</v>
          </cell>
          <cell r="L619">
            <v>32287567.030000001</v>
          </cell>
          <cell r="M619">
            <v>0</v>
          </cell>
          <cell r="N619">
            <v>-251551.68</v>
          </cell>
          <cell r="O619">
            <v>0</v>
          </cell>
          <cell r="P619">
            <v>32036015.350000001</v>
          </cell>
          <cell r="Q619">
            <v>0</v>
          </cell>
          <cell r="R619">
            <v>16631695</v>
          </cell>
          <cell r="S619">
            <v>0</v>
          </cell>
          <cell r="T619">
            <v>3.0123730702415088</v>
          </cell>
          <cell r="U619">
            <v>0</v>
          </cell>
          <cell r="V619">
            <v>976350</v>
          </cell>
          <cell r="W619">
            <v>0</v>
          </cell>
          <cell r="X619">
            <v>-247532.34000000005</v>
          </cell>
          <cell r="Y619">
            <v>0</v>
          </cell>
          <cell r="Z619">
            <v>-70</v>
          </cell>
          <cell r="AA619">
            <v>0</v>
          </cell>
          <cell r="AB619">
            <v>-173272.63800000004</v>
          </cell>
          <cell r="AC619">
            <v>0</v>
          </cell>
          <cell r="AD619">
            <v>17187240.022</v>
          </cell>
          <cell r="AE619">
            <v>0</v>
          </cell>
          <cell r="AF619">
            <v>3.0123730702415088</v>
          </cell>
          <cell r="AG619">
            <v>0</v>
          </cell>
          <cell r="AH619">
            <v>968833</v>
          </cell>
          <cell r="AI619">
            <v>0</v>
          </cell>
          <cell r="AJ619">
            <v>-251551.68</v>
          </cell>
          <cell r="AK619">
            <v>0</v>
          </cell>
          <cell r="AL619">
            <v>-70</v>
          </cell>
          <cell r="AM619">
            <v>0</v>
          </cell>
          <cell r="AN619">
            <v>-176086.17599999998</v>
          </cell>
          <cell r="AO619">
            <v>0</v>
          </cell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G620">
            <v>0</v>
          </cell>
          <cell r="H620">
            <v>15694054.939999999</v>
          </cell>
          <cell r="I620">
            <v>0</v>
          </cell>
          <cell r="J620">
            <v>-26013.7</v>
          </cell>
          <cell r="K620">
            <v>0</v>
          </cell>
          <cell r="L620">
            <v>15668041.24</v>
          </cell>
          <cell r="M620">
            <v>0</v>
          </cell>
          <cell r="N620">
            <v>-29665.29</v>
          </cell>
          <cell r="O620">
            <v>0</v>
          </cell>
          <cell r="P620">
            <v>15638375.950000001</v>
          </cell>
          <cell r="Q620">
            <v>0</v>
          </cell>
          <cell r="R620">
            <v>8629012</v>
          </cell>
          <cell r="S620">
            <v>0</v>
          </cell>
          <cell r="T620">
            <v>2.6077778880216163</v>
          </cell>
          <cell r="U620">
            <v>0</v>
          </cell>
          <cell r="V620">
            <v>408927</v>
          </cell>
          <cell r="W620">
            <v>0</v>
          </cell>
          <cell r="X620">
            <v>-26013.7</v>
          </cell>
          <cell r="Y620">
            <v>0</v>
          </cell>
          <cell r="Z620">
            <v>-45</v>
          </cell>
          <cell r="AA620">
            <v>0</v>
          </cell>
          <cell r="AB620">
            <v>-11706.165000000001</v>
          </cell>
          <cell r="AC620">
            <v>0</v>
          </cell>
          <cell r="AD620">
            <v>9000219.1350000016</v>
          </cell>
          <cell r="AE620">
            <v>0</v>
          </cell>
          <cell r="AF620">
            <v>2.6077778880216163</v>
          </cell>
          <cell r="AG620">
            <v>0</v>
          </cell>
          <cell r="AH620">
            <v>408201</v>
          </cell>
          <cell r="AI620">
            <v>0</v>
          </cell>
          <cell r="AJ620">
            <v>-29665.29</v>
          </cell>
          <cell r="AK620">
            <v>0</v>
          </cell>
          <cell r="AL620">
            <v>-45</v>
          </cell>
          <cell r="AM620">
            <v>0</v>
          </cell>
          <cell r="AN620">
            <v>-13349.380500000001</v>
          </cell>
          <cell r="AO620">
            <v>0</v>
          </cell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G621">
            <v>0</v>
          </cell>
          <cell r="H621">
            <v>17026967.440000001</v>
          </cell>
          <cell r="I621">
            <v>0</v>
          </cell>
          <cell r="J621">
            <v>-86769.11</v>
          </cell>
          <cell r="K621">
            <v>0</v>
          </cell>
          <cell r="L621">
            <v>16940198.330000002</v>
          </cell>
          <cell r="M621">
            <v>0</v>
          </cell>
          <cell r="N621">
            <v>-94143.910000000018</v>
          </cell>
          <cell r="O621">
            <v>0</v>
          </cell>
          <cell r="P621">
            <v>16846054.420000002</v>
          </cell>
          <cell r="Q621">
            <v>0</v>
          </cell>
          <cell r="R621">
            <v>9081730</v>
          </cell>
          <cell r="S621">
            <v>0</v>
          </cell>
          <cell r="T621">
            <v>2.4422863965609589</v>
          </cell>
          <cell r="U621">
            <v>0</v>
          </cell>
          <cell r="V621">
            <v>414788</v>
          </cell>
          <cell r="W621">
            <v>0</v>
          </cell>
          <cell r="X621">
            <v>-86769.11</v>
          </cell>
          <cell r="Y621">
            <v>0</v>
          </cell>
          <cell r="Z621">
            <v>-35</v>
          </cell>
          <cell r="AA621">
            <v>0</v>
          </cell>
          <cell r="AB621">
            <v>-30369.1885</v>
          </cell>
          <cell r="AC621">
            <v>0</v>
          </cell>
          <cell r="AD621">
            <v>9379379.7015000004</v>
          </cell>
          <cell r="AE621">
            <v>0</v>
          </cell>
          <cell r="AF621">
            <v>2.4422863965609589</v>
          </cell>
          <cell r="AG621">
            <v>0</v>
          </cell>
          <cell r="AH621">
            <v>412579</v>
          </cell>
          <cell r="AI621">
            <v>0</v>
          </cell>
          <cell r="AJ621">
            <v>-94143.910000000018</v>
          </cell>
          <cell r="AK621">
            <v>0</v>
          </cell>
          <cell r="AL621">
            <v>-35</v>
          </cell>
          <cell r="AM621">
            <v>0</v>
          </cell>
          <cell r="AN621">
            <v>-32950.368500000004</v>
          </cell>
          <cell r="AO621">
            <v>0</v>
          </cell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G622">
            <v>0</v>
          </cell>
          <cell r="H622">
            <v>48077564.310000002</v>
          </cell>
          <cell r="I622">
            <v>0</v>
          </cell>
          <cell r="J622">
            <v>-380839.03999999992</v>
          </cell>
          <cell r="K622">
            <v>0</v>
          </cell>
          <cell r="L622">
            <v>47696725.270000003</v>
          </cell>
          <cell r="M622">
            <v>0</v>
          </cell>
          <cell r="N622">
            <v>-333228.6700000001</v>
          </cell>
          <cell r="O622">
            <v>0</v>
          </cell>
          <cell r="P622">
            <v>47363496.600000001</v>
          </cell>
          <cell r="Q622">
            <v>0</v>
          </cell>
          <cell r="R622">
            <v>21352124</v>
          </cell>
          <cell r="S622">
            <v>0</v>
          </cell>
          <cell r="T622">
            <v>2.8853911376151422</v>
          </cell>
          <cell r="U622">
            <v>0</v>
          </cell>
          <cell r="V622">
            <v>1381731</v>
          </cell>
          <cell r="W622">
            <v>0</v>
          </cell>
          <cell r="X622">
            <v>-380839.03999999992</v>
          </cell>
          <cell r="Y622">
            <v>0</v>
          </cell>
          <cell r="Z622">
            <v>-35</v>
          </cell>
          <cell r="AA622">
            <v>0</v>
          </cell>
          <cell r="AB622">
            <v>-133293.66399999996</v>
          </cell>
          <cell r="AC622">
            <v>0</v>
          </cell>
          <cell r="AD622">
            <v>22219722.296</v>
          </cell>
          <cell r="AE622">
            <v>0</v>
          </cell>
          <cell r="AF622">
            <v>2.8853911376151422</v>
          </cell>
          <cell r="AG622">
            <v>0</v>
          </cell>
          <cell r="AH622">
            <v>1371430</v>
          </cell>
          <cell r="AI622">
            <v>0</v>
          </cell>
          <cell r="AJ622">
            <v>-333228.6700000001</v>
          </cell>
          <cell r="AK622">
            <v>0</v>
          </cell>
          <cell r="AL622">
            <v>-35</v>
          </cell>
          <cell r="AM622">
            <v>0</v>
          </cell>
          <cell r="AN622">
            <v>-116630.03450000002</v>
          </cell>
          <cell r="AO622">
            <v>0</v>
          </cell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G623">
            <v>0</v>
          </cell>
          <cell r="H623">
            <v>8587694.1199999992</v>
          </cell>
          <cell r="I623">
            <v>0</v>
          </cell>
          <cell r="J623">
            <v>-71159.85000000002</v>
          </cell>
          <cell r="K623">
            <v>0</v>
          </cell>
          <cell r="L623">
            <v>8516534.2699999996</v>
          </cell>
          <cell r="M623">
            <v>0</v>
          </cell>
          <cell r="N623">
            <v>-72509.450000000012</v>
          </cell>
          <cell r="O623">
            <v>0</v>
          </cell>
          <cell r="P623">
            <v>8444024.8200000003</v>
          </cell>
          <cell r="Q623">
            <v>0</v>
          </cell>
          <cell r="R623">
            <v>2745116</v>
          </cell>
          <cell r="S623">
            <v>0</v>
          </cell>
          <cell r="T623">
            <v>1.8767060232874302</v>
          </cell>
          <cell r="U623">
            <v>0</v>
          </cell>
          <cell r="V623">
            <v>160498</v>
          </cell>
          <cell r="W623">
            <v>0</v>
          </cell>
          <cell r="X623">
            <v>-71159.85000000002</v>
          </cell>
          <cell r="Y623">
            <v>0</v>
          </cell>
          <cell r="Z623">
            <v>-30</v>
          </cell>
          <cell r="AA623">
            <v>0</v>
          </cell>
          <cell r="AB623">
            <v>-21347.955000000005</v>
          </cell>
          <cell r="AC623">
            <v>0</v>
          </cell>
          <cell r="AD623">
            <v>2813106.1949999998</v>
          </cell>
          <cell r="AE623">
            <v>0</v>
          </cell>
          <cell r="AF623">
            <v>1.8767060232874302</v>
          </cell>
          <cell r="AG623">
            <v>0</v>
          </cell>
          <cell r="AH623">
            <v>159150</v>
          </cell>
          <cell r="AI623">
            <v>0</v>
          </cell>
          <cell r="AJ623">
            <v>-72509.450000000012</v>
          </cell>
          <cell r="AK623">
            <v>0</v>
          </cell>
          <cell r="AL623">
            <v>-30</v>
          </cell>
          <cell r="AM623">
            <v>0</v>
          </cell>
          <cell r="AN623">
            <v>-21752.835000000006</v>
          </cell>
          <cell r="AO623">
            <v>0</v>
          </cell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G624">
            <v>0</v>
          </cell>
          <cell r="H624">
            <v>14558189.630000001</v>
          </cell>
          <cell r="I624">
            <v>0</v>
          </cell>
          <cell r="J624">
            <v>-10708.050000000003</v>
          </cell>
          <cell r="K624">
            <v>0</v>
          </cell>
          <cell r="L624">
            <v>14547481.58</v>
          </cell>
          <cell r="M624">
            <v>0</v>
          </cell>
          <cell r="N624">
            <v>-12218.750000000002</v>
          </cell>
          <cell r="O624">
            <v>0</v>
          </cell>
          <cell r="P624">
            <v>14535262.83</v>
          </cell>
          <cell r="Q624">
            <v>0</v>
          </cell>
          <cell r="R624">
            <v>5361852</v>
          </cell>
          <cell r="S624">
            <v>0</v>
          </cell>
          <cell r="T624">
            <v>2.1378843537414776</v>
          </cell>
          <cell r="U624">
            <v>0</v>
          </cell>
          <cell r="V624">
            <v>311123</v>
          </cell>
          <cell r="W624">
            <v>0</v>
          </cell>
          <cell r="X624">
            <v>-10708.050000000003</v>
          </cell>
          <cell r="Y624">
            <v>0</v>
          </cell>
          <cell r="Z624">
            <v>-40</v>
          </cell>
          <cell r="AA624">
            <v>0</v>
          </cell>
          <cell r="AB624">
            <v>-4283.2200000000012</v>
          </cell>
          <cell r="AC624">
            <v>0</v>
          </cell>
          <cell r="AD624">
            <v>5657983.7300000004</v>
          </cell>
          <cell r="AE624">
            <v>0</v>
          </cell>
          <cell r="AF624">
            <v>2.1378843537414776</v>
          </cell>
          <cell r="AG624">
            <v>0</v>
          </cell>
          <cell r="AH624">
            <v>310878</v>
          </cell>
          <cell r="AI624">
            <v>0</v>
          </cell>
          <cell r="AJ624">
            <v>-12218.750000000002</v>
          </cell>
          <cell r="AK624">
            <v>0</v>
          </cell>
          <cell r="AL624">
            <v>-40</v>
          </cell>
          <cell r="AM624">
            <v>0</v>
          </cell>
          <cell r="AN624">
            <v>-4887.5000000000009</v>
          </cell>
          <cell r="AO624">
            <v>0</v>
          </cell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G625">
            <v>0</v>
          </cell>
          <cell r="H625">
            <v>3901131.94</v>
          </cell>
          <cell r="I625">
            <v>0</v>
          </cell>
          <cell r="J625">
            <v>-612039.84999999963</v>
          </cell>
          <cell r="K625">
            <v>0</v>
          </cell>
          <cell r="L625">
            <v>3289092.0900000003</v>
          </cell>
          <cell r="M625">
            <v>0</v>
          </cell>
          <cell r="N625">
            <v>-418157.45000000007</v>
          </cell>
          <cell r="O625">
            <v>0</v>
          </cell>
          <cell r="P625">
            <v>2870934.64</v>
          </cell>
          <cell r="Q625">
            <v>0</v>
          </cell>
          <cell r="R625">
            <v>2876561</v>
          </cell>
          <cell r="S625">
            <v>0</v>
          </cell>
          <cell r="T625">
            <v>3.6380750715264574</v>
          </cell>
          <cell r="U625">
            <v>0</v>
          </cell>
          <cell r="V625">
            <v>130793</v>
          </cell>
          <cell r="W625">
            <v>0</v>
          </cell>
          <cell r="X625">
            <v>-612039.84999999963</v>
          </cell>
          <cell r="Y625">
            <v>0</v>
          </cell>
          <cell r="Z625">
            <v>-4</v>
          </cell>
          <cell r="AA625">
            <v>0</v>
          </cell>
          <cell r="AB625">
            <v>-24481.593999999986</v>
          </cell>
          <cell r="AC625">
            <v>0</v>
          </cell>
          <cell r="AD625">
            <v>2370832.5560000003</v>
          </cell>
          <cell r="AE625">
            <v>0</v>
          </cell>
          <cell r="AF625">
            <v>3.6380750715264574</v>
          </cell>
          <cell r="AG625">
            <v>0</v>
          </cell>
          <cell r="AH625">
            <v>112053</v>
          </cell>
          <cell r="AI625">
            <v>0</v>
          </cell>
          <cell r="AJ625">
            <v>-418157.45000000007</v>
          </cell>
          <cell r="AK625">
            <v>0</v>
          </cell>
          <cell r="AL625">
            <v>-4</v>
          </cell>
          <cell r="AM625">
            <v>0</v>
          </cell>
          <cell r="AN625">
            <v>-16726.298000000003</v>
          </cell>
          <cell r="AO625">
            <v>0</v>
          </cell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G626">
            <v>0</v>
          </cell>
          <cell r="H626">
            <v>271230.94</v>
          </cell>
          <cell r="I626">
            <v>0</v>
          </cell>
          <cell r="J626">
            <v>-16604.160000000003</v>
          </cell>
          <cell r="K626">
            <v>0</v>
          </cell>
          <cell r="L626">
            <v>254626.78</v>
          </cell>
          <cell r="M626">
            <v>0</v>
          </cell>
          <cell r="N626">
            <v>-15928.840000000006</v>
          </cell>
          <cell r="O626">
            <v>0</v>
          </cell>
          <cell r="P626">
            <v>238697.94</v>
          </cell>
          <cell r="Q626">
            <v>0</v>
          </cell>
          <cell r="R626">
            <v>223984</v>
          </cell>
          <cell r="S626">
            <v>0</v>
          </cell>
          <cell r="T626">
            <v>4.799905454765085</v>
          </cell>
          <cell r="U626">
            <v>0</v>
          </cell>
          <cell r="V626">
            <v>12620</v>
          </cell>
          <cell r="W626">
            <v>0</v>
          </cell>
          <cell r="X626">
            <v>-16604.160000000003</v>
          </cell>
          <cell r="Y626">
            <v>0</v>
          </cell>
          <cell r="Z626">
            <v>-50</v>
          </cell>
          <cell r="AA626">
            <v>0</v>
          </cell>
          <cell r="AB626">
            <v>-8302.0800000000017</v>
          </cell>
          <cell r="AC626">
            <v>0</v>
          </cell>
          <cell r="AD626">
            <v>211697.76</v>
          </cell>
          <cell r="AE626">
            <v>0</v>
          </cell>
          <cell r="AF626">
            <v>4.799905454765085</v>
          </cell>
          <cell r="AG626">
            <v>0</v>
          </cell>
          <cell r="AH626">
            <v>11840</v>
          </cell>
          <cell r="AI626">
            <v>0</v>
          </cell>
          <cell r="AJ626">
            <v>-15928.840000000006</v>
          </cell>
          <cell r="AK626">
            <v>0</v>
          </cell>
          <cell r="AL626">
            <v>-50</v>
          </cell>
          <cell r="AM626">
            <v>0</v>
          </cell>
          <cell r="AN626">
            <v>-7964.4200000000019</v>
          </cell>
          <cell r="AO626">
            <v>0</v>
          </cell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G627">
            <v>0</v>
          </cell>
          <cell r="H627">
            <v>672642.15</v>
          </cell>
          <cell r="I627">
            <v>0</v>
          </cell>
          <cell r="J627">
            <v>-19444.850000000002</v>
          </cell>
          <cell r="K627">
            <v>0</v>
          </cell>
          <cell r="L627">
            <v>653197.30000000005</v>
          </cell>
          <cell r="M627">
            <v>0</v>
          </cell>
          <cell r="N627">
            <v>-19303.990000000002</v>
          </cell>
          <cell r="O627">
            <v>0</v>
          </cell>
          <cell r="P627">
            <v>633893.31000000006</v>
          </cell>
          <cell r="Q627">
            <v>0</v>
          </cell>
          <cell r="R627">
            <v>323710</v>
          </cell>
          <cell r="S627">
            <v>0</v>
          </cell>
          <cell r="T627">
            <v>3.0555198447317591</v>
          </cell>
          <cell r="U627">
            <v>0</v>
          </cell>
          <cell r="V627">
            <v>20256</v>
          </cell>
          <cell r="W627">
            <v>0</v>
          </cell>
          <cell r="X627">
            <v>-19444.850000000002</v>
          </cell>
          <cell r="Y627">
            <v>0</v>
          </cell>
          <cell r="Z627">
            <v>-30</v>
          </cell>
          <cell r="AA627">
            <v>0</v>
          </cell>
          <cell r="AB627">
            <v>-5833.4550000000008</v>
          </cell>
          <cell r="AC627">
            <v>0</v>
          </cell>
          <cell r="AD627">
            <v>318687.69500000001</v>
          </cell>
          <cell r="AE627">
            <v>0</v>
          </cell>
          <cell r="AF627">
            <v>3.0555198447317591</v>
          </cell>
          <cell r="AG627">
            <v>0</v>
          </cell>
          <cell r="AH627">
            <v>19664</v>
          </cell>
          <cell r="AI627">
            <v>0</v>
          </cell>
          <cell r="AJ627">
            <v>-19303.990000000002</v>
          </cell>
          <cell r="AK627">
            <v>0</v>
          </cell>
          <cell r="AL627">
            <v>-30</v>
          </cell>
          <cell r="AM627">
            <v>0</v>
          </cell>
          <cell r="AN627">
            <v>-5791.197000000001</v>
          </cell>
          <cell r="AO627">
            <v>0</v>
          </cell>
          <cell r="AP627">
            <v>313256.50800000003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 t="str">
            <v>TOTAL CALIFORNIA - DISTRIBUTION</v>
          </cell>
          <cell r="G628">
            <v>0</v>
          </cell>
          <cell r="H628">
            <v>225035480.86000001</v>
          </cell>
          <cell r="I628">
            <v>0</v>
          </cell>
          <cell r="J628">
            <v>-2245487.9200000004</v>
          </cell>
          <cell r="K628">
            <v>0</v>
          </cell>
          <cell r="L628">
            <v>222789992.94000006</v>
          </cell>
          <cell r="M628">
            <v>0</v>
          </cell>
          <cell r="N628">
            <v>-2027489.06</v>
          </cell>
          <cell r="O628">
            <v>0</v>
          </cell>
          <cell r="P628">
            <v>220762503.88</v>
          </cell>
          <cell r="Q628">
            <v>0</v>
          </cell>
          <cell r="R628">
            <v>101665301</v>
          </cell>
          <cell r="S628">
            <v>0</v>
          </cell>
          <cell r="T628">
            <v>0</v>
          </cell>
          <cell r="U628">
            <v>0</v>
          </cell>
          <cell r="V628">
            <v>6578084</v>
          </cell>
          <cell r="W628">
            <v>0</v>
          </cell>
          <cell r="X628">
            <v>-2245487.9200000004</v>
          </cell>
          <cell r="Y628">
            <v>0</v>
          </cell>
          <cell r="Z628">
            <v>0</v>
          </cell>
          <cell r="AA628">
            <v>0</v>
          </cell>
          <cell r="AB628">
            <v>-931132.44300000009</v>
          </cell>
          <cell r="AC628">
            <v>0</v>
          </cell>
          <cell r="AD628">
            <v>105066764.63699999</v>
          </cell>
          <cell r="AE628">
            <v>0</v>
          </cell>
          <cell r="AF628">
            <v>0</v>
          </cell>
          <cell r="AG628">
            <v>0</v>
          </cell>
          <cell r="AH628">
            <v>6509780</v>
          </cell>
          <cell r="AI628">
            <v>0</v>
          </cell>
          <cell r="AJ628">
            <v>-2027489.06</v>
          </cell>
          <cell r="AK628">
            <v>0</v>
          </cell>
          <cell r="AL628">
            <v>0</v>
          </cell>
          <cell r="AM628">
            <v>0</v>
          </cell>
          <cell r="AN628">
            <v>-924322.72850000008</v>
          </cell>
          <cell r="AO628">
            <v>0</v>
          </cell>
          <cell r="AP628">
            <v>108624732.8485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 t="str">
            <v>UTAH -  DISTRIBUTION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G631">
            <v>0</v>
          </cell>
          <cell r="H631">
            <v>7985479</v>
          </cell>
          <cell r="I631">
            <v>0</v>
          </cell>
          <cell r="J631">
            <v>-3203.62</v>
          </cell>
          <cell r="K631">
            <v>0</v>
          </cell>
          <cell r="L631">
            <v>7982275.3799999999</v>
          </cell>
          <cell r="M631">
            <v>0</v>
          </cell>
          <cell r="N631">
            <v>-3780.4100000000008</v>
          </cell>
          <cell r="O631">
            <v>0</v>
          </cell>
          <cell r="P631">
            <v>7978494.9699999997</v>
          </cell>
          <cell r="Q631">
            <v>0</v>
          </cell>
          <cell r="R631">
            <v>2264604</v>
          </cell>
          <cell r="S631">
            <v>0</v>
          </cell>
          <cell r="T631">
            <v>1.6722311182766663</v>
          </cell>
          <cell r="U631">
            <v>0</v>
          </cell>
          <cell r="V631">
            <v>133509</v>
          </cell>
          <cell r="W631">
            <v>0</v>
          </cell>
          <cell r="X631">
            <v>-3203.62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2394909.38</v>
          </cell>
          <cell r="AE631">
            <v>0</v>
          </cell>
          <cell r="AF631">
            <v>1.6722311182766663</v>
          </cell>
          <cell r="AG631">
            <v>0</v>
          </cell>
          <cell r="AH631">
            <v>133450</v>
          </cell>
          <cell r="AI631">
            <v>0</v>
          </cell>
          <cell r="AJ631">
            <v>-3780.4100000000008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G632">
            <v>0</v>
          </cell>
          <cell r="H632">
            <v>44279566.990000002</v>
          </cell>
          <cell r="I632">
            <v>0</v>
          </cell>
          <cell r="J632">
            <v>-165796.44</v>
          </cell>
          <cell r="K632">
            <v>0</v>
          </cell>
          <cell r="L632">
            <v>44113770.550000004</v>
          </cell>
          <cell r="M632">
            <v>0</v>
          </cell>
          <cell r="N632">
            <v>-179281.35</v>
          </cell>
          <cell r="O632">
            <v>0</v>
          </cell>
          <cell r="P632">
            <v>43934489.200000003</v>
          </cell>
          <cell r="Q632">
            <v>0</v>
          </cell>
          <cell r="R632">
            <v>7812225</v>
          </cell>
          <cell r="S632">
            <v>0</v>
          </cell>
          <cell r="T632">
            <v>1.5840078355910032</v>
          </cell>
          <cell r="U632">
            <v>0</v>
          </cell>
          <cell r="V632">
            <v>700079</v>
          </cell>
          <cell r="W632">
            <v>0</v>
          </cell>
          <cell r="X632">
            <v>-165796.44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8346507.5599999996</v>
          </cell>
          <cell r="AE632">
            <v>0</v>
          </cell>
          <cell r="AF632">
            <v>1.5840078355910032</v>
          </cell>
          <cell r="AG632">
            <v>0</v>
          </cell>
          <cell r="AH632">
            <v>697346</v>
          </cell>
          <cell r="AI632">
            <v>0</v>
          </cell>
          <cell r="AJ632">
            <v>-179281.35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G633">
            <v>0</v>
          </cell>
          <cell r="H633">
            <v>411291117.56</v>
          </cell>
          <cell r="I633">
            <v>0</v>
          </cell>
          <cell r="J633">
            <v>-4411309.7699999986</v>
          </cell>
          <cell r="K633">
            <v>0</v>
          </cell>
          <cell r="L633">
            <v>406879807.79000002</v>
          </cell>
          <cell r="M633">
            <v>0</v>
          </cell>
          <cell r="N633">
            <v>-4430828.3899999997</v>
          </cell>
          <cell r="O633">
            <v>0</v>
          </cell>
          <cell r="P633">
            <v>402448979.40000004</v>
          </cell>
          <cell r="Q633">
            <v>0</v>
          </cell>
          <cell r="R633">
            <v>84338221</v>
          </cell>
          <cell r="S633">
            <v>0</v>
          </cell>
          <cell r="T633">
            <v>2.0580779966074889</v>
          </cell>
          <cell r="U633">
            <v>0</v>
          </cell>
          <cell r="V633">
            <v>8419298</v>
          </cell>
          <cell r="W633">
            <v>0</v>
          </cell>
          <cell r="X633">
            <v>-4411309.7699999986</v>
          </cell>
          <cell r="Y633">
            <v>0</v>
          </cell>
          <cell r="Z633">
            <v>-10</v>
          </cell>
          <cell r="AA633">
            <v>0</v>
          </cell>
          <cell r="AB633">
            <v>-441130.9769999999</v>
          </cell>
          <cell r="AC633">
            <v>0</v>
          </cell>
          <cell r="AD633">
            <v>87905078.253000006</v>
          </cell>
          <cell r="AE633">
            <v>0</v>
          </cell>
          <cell r="AF633">
            <v>2.0580779966074889</v>
          </cell>
          <cell r="AG633">
            <v>0</v>
          </cell>
          <cell r="AH633">
            <v>8328309</v>
          </cell>
          <cell r="AI633">
            <v>0</v>
          </cell>
          <cell r="AJ633">
            <v>-4430828.3899999997</v>
          </cell>
          <cell r="AK633">
            <v>0</v>
          </cell>
          <cell r="AL633">
            <v>-10</v>
          </cell>
          <cell r="AM633">
            <v>0</v>
          </cell>
          <cell r="AN633">
            <v>-443082.83899999998</v>
          </cell>
          <cell r="AO633">
            <v>0</v>
          </cell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G634">
            <v>0</v>
          </cell>
          <cell r="H634">
            <v>5594695.6299999999</v>
          </cell>
          <cell r="I634">
            <v>0</v>
          </cell>
          <cell r="J634">
            <v>-92231.839999999967</v>
          </cell>
          <cell r="K634">
            <v>0</v>
          </cell>
          <cell r="L634">
            <v>5502463.79</v>
          </cell>
          <cell r="M634">
            <v>0</v>
          </cell>
          <cell r="N634">
            <v>-101784.29000000002</v>
          </cell>
          <cell r="O634">
            <v>0</v>
          </cell>
          <cell r="P634">
            <v>5400679.5</v>
          </cell>
          <cell r="Q634">
            <v>0</v>
          </cell>
          <cell r="R634">
            <v>2525598</v>
          </cell>
          <cell r="S634">
            <v>0</v>
          </cell>
          <cell r="T634">
            <v>3.9900483561010271</v>
          </cell>
          <cell r="U634">
            <v>0</v>
          </cell>
          <cell r="V634">
            <v>221391</v>
          </cell>
          <cell r="W634">
            <v>0</v>
          </cell>
          <cell r="X634">
            <v>-92231.839999999967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2654757.16</v>
          </cell>
          <cell r="AE634">
            <v>0</v>
          </cell>
          <cell r="AF634">
            <v>3.9900483561010271</v>
          </cell>
          <cell r="AG634">
            <v>0</v>
          </cell>
          <cell r="AH634">
            <v>217520</v>
          </cell>
          <cell r="AI634">
            <v>0</v>
          </cell>
          <cell r="AJ634">
            <v>-101784.29000000002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G635">
            <v>0</v>
          </cell>
          <cell r="H635">
            <v>319266142.94</v>
          </cell>
          <cell r="I635">
            <v>0</v>
          </cell>
          <cell r="J635">
            <v>-3685833.669999999</v>
          </cell>
          <cell r="K635">
            <v>0</v>
          </cell>
          <cell r="L635">
            <v>315580309.26999998</v>
          </cell>
          <cell r="M635">
            <v>0</v>
          </cell>
          <cell r="N635">
            <v>-3719577.2199999997</v>
          </cell>
          <cell r="O635">
            <v>0</v>
          </cell>
          <cell r="P635">
            <v>311860732.04999995</v>
          </cell>
          <cell r="Q635">
            <v>0</v>
          </cell>
          <cell r="R635">
            <v>145599209</v>
          </cell>
          <cell r="S635">
            <v>0</v>
          </cell>
          <cell r="T635">
            <v>3.9511393160013975</v>
          </cell>
          <cell r="U635">
            <v>0</v>
          </cell>
          <cell r="V635">
            <v>12541834</v>
          </cell>
          <cell r="W635">
            <v>0</v>
          </cell>
          <cell r="X635">
            <v>-3685833.669999999</v>
          </cell>
          <cell r="Y635">
            <v>0</v>
          </cell>
          <cell r="Z635">
            <v>-80</v>
          </cell>
          <cell r="AA635">
            <v>0</v>
          </cell>
          <cell r="AB635">
            <v>-2948666.9359999988</v>
          </cell>
          <cell r="AC635">
            <v>0</v>
          </cell>
          <cell r="AD635">
            <v>151506542.39400002</v>
          </cell>
          <cell r="AE635">
            <v>0</v>
          </cell>
          <cell r="AF635">
            <v>3.9511393160013975</v>
          </cell>
          <cell r="AG635">
            <v>0</v>
          </cell>
          <cell r="AH635">
            <v>12395535</v>
          </cell>
          <cell r="AI635">
            <v>0</v>
          </cell>
          <cell r="AJ635">
            <v>-3719577.2199999997</v>
          </cell>
          <cell r="AK635">
            <v>0</v>
          </cell>
          <cell r="AL635">
            <v>-80</v>
          </cell>
          <cell r="AM635">
            <v>0</v>
          </cell>
          <cell r="AN635">
            <v>-2975661.7759999996</v>
          </cell>
          <cell r="AO635">
            <v>0</v>
          </cell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G636">
            <v>0</v>
          </cell>
          <cell r="H636">
            <v>209693253.62</v>
          </cell>
          <cell r="I636">
            <v>0</v>
          </cell>
          <cell r="J636">
            <v>-2361658.2900000005</v>
          </cell>
          <cell r="K636">
            <v>0</v>
          </cell>
          <cell r="L636">
            <v>207331595.33000001</v>
          </cell>
          <cell r="M636">
            <v>0</v>
          </cell>
          <cell r="N636">
            <v>-2383111.2199999997</v>
          </cell>
          <cell r="O636">
            <v>0</v>
          </cell>
          <cell r="P636">
            <v>204948484.11000001</v>
          </cell>
          <cell r="Q636">
            <v>0</v>
          </cell>
          <cell r="R636">
            <v>81885423</v>
          </cell>
          <cell r="S636">
            <v>0</v>
          </cell>
          <cell r="T636">
            <v>3.0123730702415088</v>
          </cell>
          <cell r="U636">
            <v>0</v>
          </cell>
          <cell r="V636">
            <v>6281172</v>
          </cell>
          <cell r="W636">
            <v>0</v>
          </cell>
          <cell r="X636">
            <v>-2361658.2900000005</v>
          </cell>
          <cell r="Y636">
            <v>0</v>
          </cell>
          <cell r="Z636">
            <v>-45</v>
          </cell>
          <cell r="AA636">
            <v>0</v>
          </cell>
          <cell r="AB636">
            <v>-1062746.2305000003</v>
          </cell>
          <cell r="AC636">
            <v>0</v>
          </cell>
          <cell r="AD636">
            <v>84742190.479499996</v>
          </cell>
          <cell r="AE636">
            <v>0</v>
          </cell>
          <cell r="AF636">
            <v>3.0123730702415088</v>
          </cell>
          <cell r="AG636">
            <v>0</v>
          </cell>
          <cell r="AH636">
            <v>6209707</v>
          </cell>
          <cell r="AI636">
            <v>0</v>
          </cell>
          <cell r="AJ636">
            <v>-2383111.2199999997</v>
          </cell>
          <cell r="AK636">
            <v>0</v>
          </cell>
          <cell r="AL636">
            <v>-45</v>
          </cell>
          <cell r="AM636">
            <v>0</v>
          </cell>
          <cell r="AN636">
            <v>-1072400.0489999999</v>
          </cell>
          <cell r="AO636">
            <v>0</v>
          </cell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G637">
            <v>0</v>
          </cell>
          <cell r="H637">
            <v>169200100.50999999</v>
          </cell>
          <cell r="I637">
            <v>0</v>
          </cell>
          <cell r="J637">
            <v>-534912.79</v>
          </cell>
          <cell r="K637">
            <v>0</v>
          </cell>
          <cell r="L637">
            <v>168665187.72</v>
          </cell>
          <cell r="M637">
            <v>0</v>
          </cell>
          <cell r="N637">
            <v>-561644.18000000017</v>
          </cell>
          <cell r="O637">
            <v>0</v>
          </cell>
          <cell r="P637">
            <v>168103543.53999999</v>
          </cell>
          <cell r="Q637">
            <v>0</v>
          </cell>
          <cell r="R637">
            <v>53099432</v>
          </cell>
          <cell r="S637">
            <v>0</v>
          </cell>
          <cell r="T637">
            <v>2.6077778880216163</v>
          </cell>
          <cell r="U637">
            <v>0</v>
          </cell>
          <cell r="V637">
            <v>4405388</v>
          </cell>
          <cell r="W637">
            <v>0</v>
          </cell>
          <cell r="X637">
            <v>-534912.79</v>
          </cell>
          <cell r="Y637">
            <v>0</v>
          </cell>
          <cell r="Z637">
            <v>-50</v>
          </cell>
          <cell r="AA637">
            <v>0</v>
          </cell>
          <cell r="AB637">
            <v>-267456.39500000002</v>
          </cell>
          <cell r="AC637">
            <v>0</v>
          </cell>
          <cell r="AD637">
            <v>56702450.814999998</v>
          </cell>
          <cell r="AE637">
            <v>0</v>
          </cell>
          <cell r="AF637">
            <v>2.6077778880216163</v>
          </cell>
          <cell r="AG637">
            <v>0</v>
          </cell>
          <cell r="AH637">
            <v>4391090</v>
          </cell>
          <cell r="AI637">
            <v>0</v>
          </cell>
          <cell r="AJ637">
            <v>-561644.18000000017</v>
          </cell>
          <cell r="AK637">
            <v>0</v>
          </cell>
          <cell r="AL637">
            <v>-50</v>
          </cell>
          <cell r="AM637">
            <v>0</v>
          </cell>
          <cell r="AN637">
            <v>-280822.09000000008</v>
          </cell>
          <cell r="AO637">
            <v>0</v>
          </cell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G638">
            <v>0</v>
          </cell>
          <cell r="H638">
            <v>467447484.77999997</v>
          </cell>
          <cell r="I638">
            <v>0</v>
          </cell>
          <cell r="J638">
            <v>-2062969.63</v>
          </cell>
          <cell r="K638">
            <v>0</v>
          </cell>
          <cell r="L638">
            <v>465384515.14999998</v>
          </cell>
          <cell r="M638">
            <v>0</v>
          </cell>
          <cell r="N638">
            <v>-2181852.1600000001</v>
          </cell>
          <cell r="O638">
            <v>0</v>
          </cell>
          <cell r="P638">
            <v>463202662.98999995</v>
          </cell>
          <cell r="Q638">
            <v>0</v>
          </cell>
          <cell r="R638">
            <v>148349943</v>
          </cell>
          <cell r="S638">
            <v>0</v>
          </cell>
          <cell r="T638">
            <v>2.4422863965609589</v>
          </cell>
          <cell r="U638">
            <v>0</v>
          </cell>
          <cell r="V638">
            <v>11391215</v>
          </cell>
          <cell r="W638">
            <v>0</v>
          </cell>
          <cell r="X638">
            <v>-2062969.63</v>
          </cell>
          <cell r="Y638">
            <v>0</v>
          </cell>
          <cell r="Z638">
            <v>-25</v>
          </cell>
          <cell r="AA638">
            <v>0</v>
          </cell>
          <cell r="AB638">
            <v>-515742.40749999997</v>
          </cell>
          <cell r="AC638">
            <v>0</v>
          </cell>
          <cell r="AD638">
            <v>157162445.96250001</v>
          </cell>
          <cell r="AE638">
            <v>0</v>
          </cell>
          <cell r="AF638">
            <v>2.4422863965609589</v>
          </cell>
          <cell r="AG638">
            <v>0</v>
          </cell>
          <cell r="AH638">
            <v>11339379</v>
          </cell>
          <cell r="AI638">
            <v>0</v>
          </cell>
          <cell r="AJ638">
            <v>-2181852.1600000001</v>
          </cell>
          <cell r="AK638">
            <v>0</v>
          </cell>
          <cell r="AL638">
            <v>-25</v>
          </cell>
          <cell r="AM638">
            <v>0</v>
          </cell>
          <cell r="AN638">
            <v>-545463.04000000004</v>
          </cell>
          <cell r="AO638">
            <v>0</v>
          </cell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G639">
            <v>0</v>
          </cell>
          <cell r="H639">
            <v>427468015.19999999</v>
          </cell>
          <cell r="I639">
            <v>0</v>
          </cell>
          <cell r="J639">
            <v>-5029853.9700000007</v>
          </cell>
          <cell r="K639">
            <v>0</v>
          </cell>
          <cell r="L639">
            <v>422438161.22999996</v>
          </cell>
          <cell r="M639">
            <v>0</v>
          </cell>
          <cell r="N639">
            <v>-5082532.7300000014</v>
          </cell>
          <cell r="O639">
            <v>0</v>
          </cell>
          <cell r="P639">
            <v>417355628.49999994</v>
          </cell>
          <cell r="Q639">
            <v>0</v>
          </cell>
          <cell r="R639">
            <v>111936868</v>
          </cell>
          <cell r="S639">
            <v>0</v>
          </cell>
          <cell r="T639">
            <v>2.8853911376151422</v>
          </cell>
          <cell r="U639">
            <v>0</v>
          </cell>
          <cell r="V639">
            <v>12261559</v>
          </cell>
          <cell r="W639">
            <v>0</v>
          </cell>
          <cell r="X639">
            <v>-5029853.9700000007</v>
          </cell>
          <cell r="Y639">
            <v>0</v>
          </cell>
          <cell r="Z639">
            <v>-5</v>
          </cell>
          <cell r="AA639">
            <v>0</v>
          </cell>
          <cell r="AB639">
            <v>-251492.69850000003</v>
          </cell>
          <cell r="AC639">
            <v>0</v>
          </cell>
          <cell r="AD639">
            <v>118917080.33149999</v>
          </cell>
          <cell r="AE639">
            <v>0</v>
          </cell>
          <cell r="AF639">
            <v>2.8853911376151422</v>
          </cell>
          <cell r="AG639">
            <v>0</v>
          </cell>
          <cell r="AH639">
            <v>12115668</v>
          </cell>
          <cell r="AI639">
            <v>0</v>
          </cell>
          <cell r="AJ639">
            <v>-5082532.7300000014</v>
          </cell>
          <cell r="AK639">
            <v>0</v>
          </cell>
          <cell r="AL639">
            <v>-5</v>
          </cell>
          <cell r="AM639">
            <v>0</v>
          </cell>
          <cell r="AN639">
            <v>-254126.63650000005</v>
          </cell>
          <cell r="AO639">
            <v>0</v>
          </cell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G640">
            <v>0</v>
          </cell>
          <cell r="H640">
            <v>224795047.11000001</v>
          </cell>
          <cell r="I640">
            <v>0</v>
          </cell>
          <cell r="J640">
            <v>-186.42</v>
          </cell>
          <cell r="K640">
            <v>0</v>
          </cell>
          <cell r="L640">
            <v>224794860.69000003</v>
          </cell>
          <cell r="M640">
            <v>0</v>
          </cell>
          <cell r="N640">
            <v>-292.74</v>
          </cell>
          <cell r="O640">
            <v>0</v>
          </cell>
          <cell r="P640">
            <v>224794567.95000002</v>
          </cell>
          <cell r="Q640">
            <v>0</v>
          </cell>
          <cell r="R640">
            <v>60929367</v>
          </cell>
          <cell r="S640">
            <v>0</v>
          </cell>
          <cell r="T640">
            <v>1.8259301984447318</v>
          </cell>
          <cell r="U640">
            <v>0</v>
          </cell>
          <cell r="V640">
            <v>4104599</v>
          </cell>
          <cell r="W640">
            <v>0</v>
          </cell>
          <cell r="X640">
            <v>-186.42</v>
          </cell>
          <cell r="Y640">
            <v>0</v>
          </cell>
          <cell r="Z640">
            <v>-25</v>
          </cell>
          <cell r="AA640">
            <v>0</v>
          </cell>
          <cell r="AB640">
            <v>-46.604999999999997</v>
          </cell>
          <cell r="AC640">
            <v>0</v>
          </cell>
          <cell r="AD640">
            <v>65033732.975000001</v>
          </cell>
          <cell r="AE640">
            <v>0</v>
          </cell>
          <cell r="AF640">
            <v>1.8259301984447318</v>
          </cell>
          <cell r="AG640">
            <v>0</v>
          </cell>
          <cell r="AH640">
            <v>4104595</v>
          </cell>
          <cell r="AI640">
            <v>0</v>
          </cell>
          <cell r="AJ640">
            <v>-292.74</v>
          </cell>
          <cell r="AK640">
            <v>0</v>
          </cell>
          <cell r="AL640">
            <v>-25</v>
          </cell>
          <cell r="AM640">
            <v>0</v>
          </cell>
          <cell r="AN640">
            <v>-73.185000000000002</v>
          </cell>
          <cell r="AO640">
            <v>0</v>
          </cell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G641">
            <v>0</v>
          </cell>
          <cell r="H641">
            <v>73237990.219999999</v>
          </cell>
          <cell r="I641">
            <v>0</v>
          </cell>
          <cell r="J641">
            <v>-4438175.9100000011</v>
          </cell>
          <cell r="K641">
            <v>0</v>
          </cell>
          <cell r="L641">
            <v>68799814.310000002</v>
          </cell>
          <cell r="M641">
            <v>0</v>
          </cell>
          <cell r="N641">
            <v>-2354651.3100000005</v>
          </cell>
          <cell r="O641">
            <v>0</v>
          </cell>
          <cell r="P641">
            <v>66445163</v>
          </cell>
          <cell r="Q641">
            <v>0</v>
          </cell>
          <cell r="R641">
            <v>30909193</v>
          </cell>
          <cell r="S641">
            <v>0</v>
          </cell>
          <cell r="T641">
            <v>3.6380750715264574</v>
          </cell>
          <cell r="U641">
            <v>0</v>
          </cell>
          <cell r="V641">
            <v>2583721</v>
          </cell>
          <cell r="W641">
            <v>0</v>
          </cell>
          <cell r="X641">
            <v>-4438175.9100000011</v>
          </cell>
          <cell r="Y641">
            <v>0</v>
          </cell>
          <cell r="Z641">
            <v>-2</v>
          </cell>
          <cell r="AA641">
            <v>0</v>
          </cell>
          <cell r="AB641">
            <v>-88763.51820000002</v>
          </cell>
          <cell r="AC641">
            <v>0</v>
          </cell>
          <cell r="AD641">
            <v>28965974.571800001</v>
          </cell>
          <cell r="AE641">
            <v>0</v>
          </cell>
          <cell r="AF641">
            <v>3.6380750715264574</v>
          </cell>
          <cell r="AG641">
            <v>0</v>
          </cell>
          <cell r="AH641">
            <v>2460157</v>
          </cell>
          <cell r="AI641">
            <v>0</v>
          </cell>
          <cell r="AJ641">
            <v>-2354651.3100000005</v>
          </cell>
          <cell r="AK641">
            <v>0</v>
          </cell>
          <cell r="AL641">
            <v>-2</v>
          </cell>
          <cell r="AM641">
            <v>0</v>
          </cell>
          <cell r="AN641">
            <v>-47093.026200000008</v>
          </cell>
          <cell r="AO641">
            <v>0</v>
          </cell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G642">
            <v>0</v>
          </cell>
          <cell r="H642">
            <v>4418312.74</v>
          </cell>
          <cell r="I642">
            <v>0</v>
          </cell>
          <cell r="J642">
            <v>-165442.84</v>
          </cell>
          <cell r="K642">
            <v>0</v>
          </cell>
          <cell r="L642">
            <v>4252869.9000000004</v>
          </cell>
          <cell r="M642">
            <v>0</v>
          </cell>
          <cell r="N642">
            <v>-164316.82000000004</v>
          </cell>
          <cell r="O642">
            <v>0</v>
          </cell>
          <cell r="P642">
            <v>4088553.0800000005</v>
          </cell>
          <cell r="Q642">
            <v>0</v>
          </cell>
          <cell r="R642">
            <v>2696560</v>
          </cell>
          <cell r="S642">
            <v>0</v>
          </cell>
          <cell r="T642">
            <v>4.799905454765085</v>
          </cell>
          <cell r="U642">
            <v>0</v>
          </cell>
          <cell r="V642">
            <v>208104</v>
          </cell>
          <cell r="W642">
            <v>0</v>
          </cell>
          <cell r="X642">
            <v>-165442.84</v>
          </cell>
          <cell r="Y642">
            <v>0</v>
          </cell>
          <cell r="Z642">
            <v>-60</v>
          </cell>
          <cell r="AA642">
            <v>0</v>
          </cell>
          <cell r="AB642">
            <v>-99265.703999999998</v>
          </cell>
          <cell r="AC642">
            <v>0</v>
          </cell>
          <cell r="AD642">
            <v>2639955.4560000002</v>
          </cell>
          <cell r="AE642">
            <v>0</v>
          </cell>
          <cell r="AF642">
            <v>4.799905454765085</v>
          </cell>
          <cell r="AG642">
            <v>0</v>
          </cell>
          <cell r="AH642">
            <v>200190</v>
          </cell>
          <cell r="AI642">
            <v>0</v>
          </cell>
          <cell r="AJ642">
            <v>-164316.82000000004</v>
          </cell>
          <cell r="AK642">
            <v>0</v>
          </cell>
          <cell r="AL642">
            <v>-60</v>
          </cell>
          <cell r="AM642">
            <v>0</v>
          </cell>
          <cell r="AN642">
            <v>-98590.092000000033</v>
          </cell>
          <cell r="AO642">
            <v>0</v>
          </cell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G643">
            <v>0</v>
          </cell>
          <cell r="H643">
            <v>23767481.890000001</v>
          </cell>
          <cell r="I643">
            <v>0</v>
          </cell>
          <cell r="J643">
            <v>-610747.67999999993</v>
          </cell>
          <cell r="K643">
            <v>0</v>
          </cell>
          <cell r="L643">
            <v>23156734.210000001</v>
          </cell>
          <cell r="M643">
            <v>0</v>
          </cell>
          <cell r="N643">
            <v>-624435.74000000022</v>
          </cell>
          <cell r="O643">
            <v>0</v>
          </cell>
          <cell r="P643">
            <v>22532298.469999999</v>
          </cell>
          <cell r="Q643">
            <v>0</v>
          </cell>
          <cell r="R643">
            <v>10488494</v>
          </cell>
          <cell r="S643">
            <v>0</v>
          </cell>
          <cell r="T643">
            <v>3.0555198447317591</v>
          </cell>
          <cell r="U643">
            <v>0</v>
          </cell>
          <cell r="V643">
            <v>716889</v>
          </cell>
          <cell r="W643">
            <v>0</v>
          </cell>
          <cell r="X643">
            <v>-610747.67999999993</v>
          </cell>
          <cell r="Y643">
            <v>0</v>
          </cell>
          <cell r="Z643">
            <v>-20</v>
          </cell>
          <cell r="AA643">
            <v>0</v>
          </cell>
          <cell r="AB643">
            <v>-122149.53599999998</v>
          </cell>
          <cell r="AC643">
            <v>0</v>
          </cell>
          <cell r="AD643">
            <v>10472485.784</v>
          </cell>
          <cell r="AE643">
            <v>0</v>
          </cell>
          <cell r="AF643">
            <v>3.0555198447317591</v>
          </cell>
          <cell r="AG643">
            <v>0</v>
          </cell>
          <cell r="AH643">
            <v>698019</v>
          </cell>
          <cell r="AI643">
            <v>0</v>
          </cell>
          <cell r="AJ643">
            <v>-624435.74000000022</v>
          </cell>
          <cell r="AK643">
            <v>0</v>
          </cell>
          <cell r="AL643">
            <v>-20</v>
          </cell>
          <cell r="AM643">
            <v>0</v>
          </cell>
          <cell r="AN643">
            <v>-124887.14800000004</v>
          </cell>
          <cell r="AO643">
            <v>0</v>
          </cell>
          <cell r="AP643">
            <v>10421181.896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 t="str">
            <v>TOTAL UTAH - DISTRIBUTION</v>
          </cell>
          <cell r="G644">
            <v>0</v>
          </cell>
          <cell r="H644">
            <v>2388444688.1899996</v>
          </cell>
          <cell r="I644">
            <v>0</v>
          </cell>
          <cell r="J644">
            <v>-23562322.869999997</v>
          </cell>
          <cell r="K644">
            <v>0</v>
          </cell>
          <cell r="L644">
            <v>2364882365.3200002</v>
          </cell>
          <cell r="M644">
            <v>0</v>
          </cell>
          <cell r="N644">
            <v>-21788088.560000002</v>
          </cell>
          <cell r="O644">
            <v>0</v>
          </cell>
          <cell r="P644">
            <v>2343094276.7599998</v>
          </cell>
          <cell r="Q644">
            <v>0</v>
          </cell>
          <cell r="R644">
            <v>742835137</v>
          </cell>
          <cell r="S644">
            <v>0</v>
          </cell>
          <cell r="T644">
            <v>0</v>
          </cell>
          <cell r="U644">
            <v>0</v>
          </cell>
          <cell r="V644">
            <v>63968758</v>
          </cell>
          <cell r="W644">
            <v>0</v>
          </cell>
          <cell r="X644">
            <v>-23562322.869999997</v>
          </cell>
          <cell r="Y644">
            <v>0</v>
          </cell>
          <cell r="Z644">
            <v>0</v>
          </cell>
          <cell r="AA644">
            <v>0</v>
          </cell>
          <cell r="AB644">
            <v>-5797461.0077</v>
          </cell>
          <cell r="AC644">
            <v>0</v>
          </cell>
          <cell r="AD644">
            <v>777444111.12230003</v>
          </cell>
          <cell r="AE644">
            <v>0</v>
          </cell>
          <cell r="AF644">
            <v>0</v>
          </cell>
          <cell r="AG644">
            <v>0</v>
          </cell>
          <cell r="AH644">
            <v>63290965</v>
          </cell>
          <cell r="AI644">
            <v>0</v>
          </cell>
          <cell r="AJ644">
            <v>-21788088.560000002</v>
          </cell>
          <cell r="AK644">
            <v>0</v>
          </cell>
          <cell r="AL644">
            <v>0</v>
          </cell>
          <cell r="AM644">
            <v>0</v>
          </cell>
          <cell r="AN644">
            <v>-5842199.8816999998</v>
          </cell>
          <cell r="AO644">
            <v>0</v>
          </cell>
          <cell r="AP644">
            <v>813104787.68060005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 t="str">
            <v>IDAHO -  DISTRIBUTION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G647">
            <v>0</v>
          </cell>
          <cell r="H647">
            <v>1085196.3400000001</v>
          </cell>
          <cell r="I647">
            <v>0</v>
          </cell>
          <cell r="J647">
            <v>-1042.26</v>
          </cell>
          <cell r="K647">
            <v>0</v>
          </cell>
          <cell r="L647">
            <v>1084154.08</v>
          </cell>
          <cell r="M647">
            <v>0</v>
          </cell>
          <cell r="N647">
            <v>-1246.22</v>
          </cell>
          <cell r="O647">
            <v>0</v>
          </cell>
          <cell r="P647">
            <v>1082907.8600000001</v>
          </cell>
          <cell r="Q647">
            <v>0</v>
          </cell>
          <cell r="R647">
            <v>372140</v>
          </cell>
          <cell r="S647">
            <v>0</v>
          </cell>
          <cell r="T647">
            <v>1.6722311182766663</v>
          </cell>
          <cell r="U647">
            <v>0</v>
          </cell>
          <cell r="V647">
            <v>18138</v>
          </cell>
          <cell r="W647">
            <v>0</v>
          </cell>
          <cell r="X647">
            <v>-1042.26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389235.74</v>
          </cell>
          <cell r="AE647">
            <v>0</v>
          </cell>
          <cell r="AF647">
            <v>1.6722311182766663</v>
          </cell>
          <cell r="AG647">
            <v>0</v>
          </cell>
          <cell r="AH647">
            <v>18119</v>
          </cell>
          <cell r="AI647">
            <v>0</v>
          </cell>
          <cell r="AJ647">
            <v>-1246.22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G648">
            <v>0</v>
          </cell>
          <cell r="H648">
            <v>2161811.3199999998</v>
          </cell>
          <cell r="I648">
            <v>0</v>
          </cell>
          <cell r="J648">
            <v>-8935.57</v>
          </cell>
          <cell r="K648">
            <v>0</v>
          </cell>
          <cell r="L648">
            <v>2152875.75</v>
          </cell>
          <cell r="M648">
            <v>0</v>
          </cell>
          <cell r="N648">
            <v>-9308.6499999999978</v>
          </cell>
          <cell r="O648">
            <v>0</v>
          </cell>
          <cell r="P648">
            <v>2143567.1</v>
          </cell>
          <cell r="Q648">
            <v>0</v>
          </cell>
          <cell r="R648">
            <v>392262</v>
          </cell>
          <cell r="S648">
            <v>0</v>
          </cell>
          <cell r="T648">
            <v>1.5840078355910032</v>
          </cell>
          <cell r="U648">
            <v>0</v>
          </cell>
          <cell r="V648">
            <v>34172</v>
          </cell>
          <cell r="W648">
            <v>0</v>
          </cell>
          <cell r="X648">
            <v>-8935.57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417498.43</v>
          </cell>
          <cell r="AE648">
            <v>0</v>
          </cell>
          <cell r="AF648">
            <v>1.5840078355910032</v>
          </cell>
          <cell r="AG648">
            <v>0</v>
          </cell>
          <cell r="AH648">
            <v>34028</v>
          </cell>
          <cell r="AI648">
            <v>0</v>
          </cell>
          <cell r="AJ648">
            <v>-9308.6499999999978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G649">
            <v>0</v>
          </cell>
          <cell r="H649">
            <v>28289569.09</v>
          </cell>
          <cell r="I649">
            <v>0</v>
          </cell>
          <cell r="J649">
            <v>-212195.33000000005</v>
          </cell>
          <cell r="K649">
            <v>0</v>
          </cell>
          <cell r="L649">
            <v>28077373.760000002</v>
          </cell>
          <cell r="M649">
            <v>0</v>
          </cell>
          <cell r="N649">
            <v>-218336.24</v>
          </cell>
          <cell r="O649">
            <v>0</v>
          </cell>
          <cell r="P649">
            <v>27859037.520000003</v>
          </cell>
          <cell r="Q649">
            <v>0</v>
          </cell>
          <cell r="R649">
            <v>8003683</v>
          </cell>
          <cell r="S649">
            <v>0</v>
          </cell>
          <cell r="T649">
            <v>2.0580779966074889</v>
          </cell>
          <cell r="U649">
            <v>0</v>
          </cell>
          <cell r="V649">
            <v>580038</v>
          </cell>
          <cell r="W649">
            <v>0</v>
          </cell>
          <cell r="X649">
            <v>-212195.33000000005</v>
          </cell>
          <cell r="Y649">
            <v>0</v>
          </cell>
          <cell r="Z649">
            <v>-10</v>
          </cell>
          <cell r="AA649">
            <v>0</v>
          </cell>
          <cell r="AB649">
            <v>-21219.533000000003</v>
          </cell>
          <cell r="AC649">
            <v>0</v>
          </cell>
          <cell r="AD649">
            <v>8350306.1370000001</v>
          </cell>
          <cell r="AE649">
            <v>0</v>
          </cell>
          <cell r="AF649">
            <v>2.0580779966074889</v>
          </cell>
          <cell r="AG649">
            <v>0</v>
          </cell>
          <cell r="AH649">
            <v>575607</v>
          </cell>
          <cell r="AI649">
            <v>0</v>
          </cell>
          <cell r="AJ649">
            <v>-218336.24</v>
          </cell>
          <cell r="AK649">
            <v>0</v>
          </cell>
          <cell r="AL649">
            <v>-10</v>
          </cell>
          <cell r="AM649">
            <v>0</v>
          </cell>
          <cell r="AN649">
            <v>-21833.624</v>
          </cell>
          <cell r="AO649">
            <v>0</v>
          </cell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G650">
            <v>0</v>
          </cell>
          <cell r="H650">
            <v>388613.07</v>
          </cell>
          <cell r="I650">
            <v>0</v>
          </cell>
          <cell r="J650">
            <v>-9498.36</v>
          </cell>
          <cell r="K650">
            <v>0</v>
          </cell>
          <cell r="L650">
            <v>379114.71</v>
          </cell>
          <cell r="M650">
            <v>0</v>
          </cell>
          <cell r="N650">
            <v>-10807.849999999999</v>
          </cell>
          <cell r="O650">
            <v>0</v>
          </cell>
          <cell r="P650">
            <v>368306.86000000004</v>
          </cell>
          <cell r="Q650">
            <v>0</v>
          </cell>
          <cell r="R650">
            <v>225995</v>
          </cell>
          <cell r="S650">
            <v>0</v>
          </cell>
          <cell r="T650">
            <v>3.9900483561010271</v>
          </cell>
          <cell r="U650">
            <v>0</v>
          </cell>
          <cell r="V650">
            <v>15316</v>
          </cell>
          <cell r="W650">
            <v>0</v>
          </cell>
          <cell r="X650">
            <v>-9498.36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231812.64</v>
          </cell>
          <cell r="AE650">
            <v>0</v>
          </cell>
          <cell r="AF650">
            <v>3.9900483561010271</v>
          </cell>
          <cell r="AG650">
            <v>0</v>
          </cell>
          <cell r="AH650">
            <v>14911</v>
          </cell>
          <cell r="AI650">
            <v>0</v>
          </cell>
          <cell r="AJ650">
            <v>-10807.849999999999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G651">
            <v>0</v>
          </cell>
          <cell r="H651">
            <v>68677210.629999995</v>
          </cell>
          <cell r="I651">
            <v>0</v>
          </cell>
          <cell r="J651">
            <v>-807811.11</v>
          </cell>
          <cell r="K651">
            <v>0</v>
          </cell>
          <cell r="L651">
            <v>67869399.519999996</v>
          </cell>
          <cell r="M651">
            <v>0</v>
          </cell>
          <cell r="N651">
            <v>-815269.68999999983</v>
          </cell>
          <cell r="O651">
            <v>0</v>
          </cell>
          <cell r="P651">
            <v>67054129.829999998</v>
          </cell>
          <cell r="Q651">
            <v>0</v>
          </cell>
          <cell r="R651">
            <v>48900524</v>
          </cell>
          <cell r="S651">
            <v>0</v>
          </cell>
          <cell r="T651">
            <v>3.9511393160013975</v>
          </cell>
          <cell r="U651">
            <v>0</v>
          </cell>
          <cell r="V651">
            <v>2697573</v>
          </cell>
          <cell r="W651">
            <v>0</v>
          </cell>
          <cell r="X651">
            <v>-807811.11</v>
          </cell>
          <cell r="Y651">
            <v>0</v>
          </cell>
          <cell r="Z651">
            <v>-80</v>
          </cell>
          <cell r="AA651">
            <v>0</v>
          </cell>
          <cell r="AB651">
            <v>-646248.88799999992</v>
          </cell>
          <cell r="AC651">
            <v>0</v>
          </cell>
          <cell r="AD651">
            <v>50144037.002000004</v>
          </cell>
          <cell r="AE651">
            <v>0</v>
          </cell>
          <cell r="AF651">
            <v>3.9511393160013975</v>
          </cell>
          <cell r="AG651">
            <v>0</v>
          </cell>
          <cell r="AH651">
            <v>2665508</v>
          </cell>
          <cell r="AI651">
            <v>0</v>
          </cell>
          <cell r="AJ651">
            <v>-815269.68999999983</v>
          </cell>
          <cell r="AK651">
            <v>0</v>
          </cell>
          <cell r="AL651">
            <v>-80</v>
          </cell>
          <cell r="AM651">
            <v>0</v>
          </cell>
          <cell r="AN651">
            <v>-652215.75199999986</v>
          </cell>
          <cell r="AO651">
            <v>0</v>
          </cell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G652">
            <v>0</v>
          </cell>
          <cell r="H652">
            <v>34559097.719999999</v>
          </cell>
          <cell r="I652">
            <v>0</v>
          </cell>
          <cell r="J652">
            <v>-454260.7699999999</v>
          </cell>
          <cell r="K652">
            <v>0</v>
          </cell>
          <cell r="L652">
            <v>34104836.949999996</v>
          </cell>
          <cell r="M652">
            <v>0</v>
          </cell>
          <cell r="N652">
            <v>-458541.14000000013</v>
          </cell>
          <cell r="O652">
            <v>0</v>
          </cell>
          <cell r="P652">
            <v>33646295.809999995</v>
          </cell>
          <cell r="Q652">
            <v>0</v>
          </cell>
          <cell r="R652">
            <v>17615868</v>
          </cell>
          <cell r="S652">
            <v>0</v>
          </cell>
          <cell r="T652">
            <v>3.0123730702415088</v>
          </cell>
          <cell r="U652">
            <v>0</v>
          </cell>
          <cell r="V652">
            <v>1034207</v>
          </cell>
          <cell r="W652">
            <v>0</v>
          </cell>
          <cell r="X652">
            <v>-454260.7699999999</v>
          </cell>
          <cell r="Y652">
            <v>0</v>
          </cell>
          <cell r="Z652">
            <v>-30</v>
          </cell>
          <cell r="AA652">
            <v>0</v>
          </cell>
          <cell r="AB652">
            <v>-136278.23099999997</v>
          </cell>
          <cell r="AC652">
            <v>0</v>
          </cell>
          <cell r="AD652">
            <v>18059535.999000002</v>
          </cell>
          <cell r="AE652">
            <v>0</v>
          </cell>
          <cell r="AF652">
            <v>3.0123730702415088</v>
          </cell>
          <cell r="AG652">
            <v>0</v>
          </cell>
          <cell r="AH652">
            <v>1020458</v>
          </cell>
          <cell r="AI652">
            <v>0</v>
          </cell>
          <cell r="AJ652">
            <v>-458541.14000000013</v>
          </cell>
          <cell r="AK652">
            <v>0</v>
          </cell>
          <cell r="AL652">
            <v>-30</v>
          </cell>
          <cell r="AM652">
            <v>0</v>
          </cell>
          <cell r="AN652">
            <v>-137562.34200000003</v>
          </cell>
          <cell r="AO652">
            <v>0</v>
          </cell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G653">
            <v>0</v>
          </cell>
          <cell r="H653">
            <v>7887911.9299999997</v>
          </cell>
          <cell r="I653">
            <v>0</v>
          </cell>
          <cell r="J653">
            <v>-25513.390000000007</v>
          </cell>
          <cell r="K653">
            <v>0</v>
          </cell>
          <cell r="L653">
            <v>7862398.54</v>
          </cell>
          <cell r="M653">
            <v>0</v>
          </cell>
          <cell r="N653">
            <v>-26782.3</v>
          </cell>
          <cell r="O653">
            <v>0</v>
          </cell>
          <cell r="P653">
            <v>7835616.2400000002</v>
          </cell>
          <cell r="Q653">
            <v>0</v>
          </cell>
          <cell r="R653">
            <v>2149995</v>
          </cell>
          <cell r="S653">
            <v>0</v>
          </cell>
          <cell r="T653">
            <v>2.6077778880216163</v>
          </cell>
          <cell r="U653">
            <v>0</v>
          </cell>
          <cell r="V653">
            <v>205367</v>
          </cell>
          <cell r="W653">
            <v>0</v>
          </cell>
          <cell r="X653">
            <v>-25513.390000000007</v>
          </cell>
          <cell r="Y653">
            <v>0</v>
          </cell>
          <cell r="Z653">
            <v>-40</v>
          </cell>
          <cell r="AA653">
            <v>0</v>
          </cell>
          <cell r="AB653">
            <v>-10205.356000000003</v>
          </cell>
          <cell r="AC653">
            <v>0</v>
          </cell>
          <cell r="AD653">
            <v>2319643.2539999997</v>
          </cell>
          <cell r="AE653">
            <v>0</v>
          </cell>
          <cell r="AF653">
            <v>2.6077778880216163</v>
          </cell>
          <cell r="AG653">
            <v>0</v>
          </cell>
          <cell r="AH653">
            <v>204685</v>
          </cell>
          <cell r="AI653">
            <v>0</v>
          </cell>
          <cell r="AJ653">
            <v>-26782.3</v>
          </cell>
          <cell r="AK653">
            <v>0</v>
          </cell>
          <cell r="AL653">
            <v>-40</v>
          </cell>
          <cell r="AM653">
            <v>0</v>
          </cell>
          <cell r="AN653">
            <v>-10712.92</v>
          </cell>
          <cell r="AO653">
            <v>0</v>
          </cell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G654">
            <v>0</v>
          </cell>
          <cell r="H654">
            <v>24598549.670000002</v>
          </cell>
          <cell r="I654">
            <v>0</v>
          </cell>
          <cell r="J654">
            <v>-116565.03</v>
          </cell>
          <cell r="K654">
            <v>0</v>
          </cell>
          <cell r="L654">
            <v>24481984.640000001</v>
          </cell>
          <cell r="M654">
            <v>0</v>
          </cell>
          <cell r="N654">
            <v>-123187.44999999998</v>
          </cell>
          <cell r="O654">
            <v>0</v>
          </cell>
          <cell r="P654">
            <v>24358797.190000001</v>
          </cell>
          <cell r="Q654">
            <v>0</v>
          </cell>
          <cell r="R654">
            <v>7061265</v>
          </cell>
          <cell r="S654">
            <v>0</v>
          </cell>
          <cell r="T654">
            <v>2.4422863965609589</v>
          </cell>
          <cell r="U654">
            <v>0</v>
          </cell>
          <cell r="V654">
            <v>599344</v>
          </cell>
          <cell r="W654">
            <v>0</v>
          </cell>
          <cell r="X654">
            <v>-116565.03</v>
          </cell>
          <cell r="Y654">
            <v>0</v>
          </cell>
          <cell r="Z654">
            <v>-15</v>
          </cell>
          <cell r="AA654">
            <v>0</v>
          </cell>
          <cell r="AB654">
            <v>-17484.754499999999</v>
          </cell>
          <cell r="AC654">
            <v>0</v>
          </cell>
          <cell r="AD654">
            <v>7526559.2154999999</v>
          </cell>
          <cell r="AE654">
            <v>0</v>
          </cell>
          <cell r="AF654">
            <v>2.4422863965609589</v>
          </cell>
          <cell r="AG654">
            <v>0</v>
          </cell>
          <cell r="AH654">
            <v>596416</v>
          </cell>
          <cell r="AI654">
            <v>0</v>
          </cell>
          <cell r="AJ654">
            <v>-123187.44999999998</v>
          </cell>
          <cell r="AK654">
            <v>0</v>
          </cell>
          <cell r="AL654">
            <v>-15</v>
          </cell>
          <cell r="AM654">
            <v>0</v>
          </cell>
          <cell r="AN654">
            <v>-18478.117499999997</v>
          </cell>
          <cell r="AO654">
            <v>0</v>
          </cell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G655">
            <v>0</v>
          </cell>
          <cell r="H655">
            <v>69825543.019999996</v>
          </cell>
          <cell r="I655">
            <v>0</v>
          </cell>
          <cell r="J655">
            <v>-895669.44</v>
          </cell>
          <cell r="K655">
            <v>0</v>
          </cell>
          <cell r="L655">
            <v>68929873.579999998</v>
          </cell>
          <cell r="M655">
            <v>0</v>
          </cell>
          <cell r="N655">
            <v>-905383.94000000006</v>
          </cell>
          <cell r="O655">
            <v>0</v>
          </cell>
          <cell r="P655">
            <v>68024489.640000001</v>
          </cell>
          <cell r="Q655">
            <v>0</v>
          </cell>
          <cell r="R655">
            <v>18661692</v>
          </cell>
          <cell r="S655">
            <v>0</v>
          </cell>
          <cell r="T655">
            <v>2.8853911376151422</v>
          </cell>
          <cell r="U655">
            <v>0</v>
          </cell>
          <cell r="V655">
            <v>2001818</v>
          </cell>
          <cell r="W655">
            <v>0</v>
          </cell>
          <cell r="X655">
            <v>-895669.44</v>
          </cell>
          <cell r="Y655">
            <v>0</v>
          </cell>
          <cell r="Z655">
            <v>-5</v>
          </cell>
          <cell r="AA655">
            <v>0</v>
          </cell>
          <cell r="AB655">
            <v>-44783.471999999994</v>
          </cell>
          <cell r="AC655">
            <v>0</v>
          </cell>
          <cell r="AD655">
            <v>19723057.088</v>
          </cell>
          <cell r="AE655">
            <v>0</v>
          </cell>
          <cell r="AF655">
            <v>2.8853911376151422</v>
          </cell>
          <cell r="AG655">
            <v>0</v>
          </cell>
          <cell r="AH655">
            <v>1975835</v>
          </cell>
          <cell r="AI655">
            <v>0</v>
          </cell>
          <cell r="AJ655">
            <v>-905383.94000000006</v>
          </cell>
          <cell r="AK655">
            <v>0</v>
          </cell>
          <cell r="AL655">
            <v>-5</v>
          </cell>
          <cell r="AM655">
            <v>0</v>
          </cell>
          <cell r="AN655">
            <v>-45269.197</v>
          </cell>
          <cell r="AO655">
            <v>0</v>
          </cell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G656">
            <v>0</v>
          </cell>
          <cell r="H656">
            <v>30457923.969999999</v>
          </cell>
          <cell r="I656">
            <v>0</v>
          </cell>
          <cell r="J656">
            <v>0</v>
          </cell>
          <cell r="K656">
            <v>0</v>
          </cell>
          <cell r="L656">
            <v>30457923.969999999</v>
          </cell>
          <cell r="M656">
            <v>0</v>
          </cell>
          <cell r="N656">
            <v>0</v>
          </cell>
          <cell r="O656">
            <v>0</v>
          </cell>
          <cell r="P656">
            <v>30457923.969999999</v>
          </cell>
          <cell r="Q656">
            <v>0</v>
          </cell>
          <cell r="R656">
            <v>7747154</v>
          </cell>
          <cell r="S656">
            <v>0</v>
          </cell>
          <cell r="T656">
            <v>1.8259301984447318</v>
          </cell>
          <cell r="U656">
            <v>0</v>
          </cell>
          <cell r="V656">
            <v>556140</v>
          </cell>
          <cell r="W656">
            <v>0</v>
          </cell>
          <cell r="X656">
            <v>0</v>
          </cell>
          <cell r="Y656">
            <v>0</v>
          </cell>
          <cell r="Z656">
            <v>-25</v>
          </cell>
          <cell r="AA656">
            <v>0</v>
          </cell>
          <cell r="AB656">
            <v>0</v>
          </cell>
          <cell r="AC656">
            <v>0</v>
          </cell>
          <cell r="AD656">
            <v>8303294</v>
          </cell>
          <cell r="AE656">
            <v>0</v>
          </cell>
          <cell r="AF656">
            <v>1.8259301984447318</v>
          </cell>
          <cell r="AG656">
            <v>0</v>
          </cell>
          <cell r="AH656">
            <v>556140</v>
          </cell>
          <cell r="AI656">
            <v>0</v>
          </cell>
          <cell r="AJ656">
            <v>0</v>
          </cell>
          <cell r="AK656">
            <v>0</v>
          </cell>
          <cell r="AL656">
            <v>-25</v>
          </cell>
          <cell r="AM656">
            <v>0</v>
          </cell>
          <cell r="AN656">
            <v>0</v>
          </cell>
          <cell r="AO656">
            <v>0</v>
          </cell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G657">
            <v>0</v>
          </cell>
          <cell r="H657">
            <v>13315346.99</v>
          </cell>
          <cell r="I657">
            <v>0</v>
          </cell>
          <cell r="J657">
            <v>-1106970.9100000001</v>
          </cell>
          <cell r="K657">
            <v>0</v>
          </cell>
          <cell r="L657">
            <v>12208376.08</v>
          </cell>
          <cell r="M657">
            <v>0</v>
          </cell>
          <cell r="N657">
            <v>-874386.27</v>
          </cell>
          <cell r="O657">
            <v>0</v>
          </cell>
          <cell r="P657">
            <v>11333989.810000001</v>
          </cell>
          <cell r="Q657">
            <v>0</v>
          </cell>
          <cell r="R657">
            <v>7704248</v>
          </cell>
          <cell r="S657">
            <v>0</v>
          </cell>
          <cell r="T657">
            <v>3.6380750715264574</v>
          </cell>
          <cell r="U657">
            <v>0</v>
          </cell>
          <cell r="V657">
            <v>464286</v>
          </cell>
          <cell r="W657">
            <v>0</v>
          </cell>
          <cell r="X657">
            <v>-1106970.9100000001</v>
          </cell>
          <cell r="Y657">
            <v>0</v>
          </cell>
          <cell r="Z657">
            <v>-3</v>
          </cell>
          <cell r="AA657">
            <v>0</v>
          </cell>
          <cell r="AB657">
            <v>-33209.127300000007</v>
          </cell>
          <cell r="AC657">
            <v>0</v>
          </cell>
          <cell r="AD657">
            <v>7028353.9627</v>
          </cell>
          <cell r="AE657">
            <v>0</v>
          </cell>
          <cell r="AF657">
            <v>3.6380750715264574</v>
          </cell>
          <cell r="AG657">
            <v>0</v>
          </cell>
          <cell r="AH657">
            <v>428244</v>
          </cell>
          <cell r="AI657">
            <v>0</v>
          </cell>
          <cell r="AJ657">
            <v>-874386.27</v>
          </cell>
          <cell r="AK657">
            <v>0</v>
          </cell>
          <cell r="AL657">
            <v>-3</v>
          </cell>
          <cell r="AM657">
            <v>0</v>
          </cell>
          <cell r="AN657">
            <v>-26231.588100000001</v>
          </cell>
          <cell r="AO657">
            <v>0</v>
          </cell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G658">
            <v>0</v>
          </cell>
          <cell r="H658">
            <v>169110.18</v>
          </cell>
          <cell r="I658">
            <v>0</v>
          </cell>
          <cell r="J658">
            <v>-6289.75</v>
          </cell>
          <cell r="K658">
            <v>0</v>
          </cell>
          <cell r="L658">
            <v>162820.43</v>
          </cell>
          <cell r="M658">
            <v>0</v>
          </cell>
          <cell r="N658">
            <v>-6254.6699999999992</v>
          </cell>
          <cell r="O658">
            <v>0</v>
          </cell>
          <cell r="P658">
            <v>156565.75999999998</v>
          </cell>
          <cell r="Q658">
            <v>0</v>
          </cell>
          <cell r="R658">
            <v>82913</v>
          </cell>
          <cell r="S658">
            <v>0</v>
          </cell>
          <cell r="T658">
            <v>4.799905454765085</v>
          </cell>
          <cell r="U658">
            <v>0</v>
          </cell>
          <cell r="V658">
            <v>7966</v>
          </cell>
          <cell r="W658">
            <v>0</v>
          </cell>
          <cell r="X658">
            <v>-6289.75</v>
          </cell>
          <cell r="Y658">
            <v>0</v>
          </cell>
          <cell r="Z658">
            <v>-45</v>
          </cell>
          <cell r="AA658">
            <v>0</v>
          </cell>
          <cell r="AB658">
            <v>-2830.3874999999998</v>
          </cell>
          <cell r="AC658">
            <v>0</v>
          </cell>
          <cell r="AD658">
            <v>81758.862500000003</v>
          </cell>
          <cell r="AE658">
            <v>0</v>
          </cell>
          <cell r="AF658">
            <v>4.799905454765085</v>
          </cell>
          <cell r="AG658">
            <v>0</v>
          </cell>
          <cell r="AH658">
            <v>7665</v>
          </cell>
          <cell r="AI658">
            <v>0</v>
          </cell>
          <cell r="AJ658">
            <v>-6254.6699999999992</v>
          </cell>
          <cell r="AK658">
            <v>0</v>
          </cell>
          <cell r="AL658">
            <v>-45</v>
          </cell>
          <cell r="AM658">
            <v>0</v>
          </cell>
          <cell r="AN658">
            <v>-2814.6014999999998</v>
          </cell>
          <cell r="AO658">
            <v>0</v>
          </cell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G659">
            <v>0</v>
          </cell>
          <cell r="H659">
            <v>618578.57999999996</v>
          </cell>
          <cell r="I659">
            <v>0</v>
          </cell>
          <cell r="J659">
            <v>-16270.509999999998</v>
          </cell>
          <cell r="K659">
            <v>0</v>
          </cell>
          <cell r="L659">
            <v>602308.06999999995</v>
          </cell>
          <cell r="M659">
            <v>0</v>
          </cell>
          <cell r="N659">
            <v>-16637.259999999998</v>
          </cell>
          <cell r="O659">
            <v>0</v>
          </cell>
          <cell r="P659">
            <v>585670.80999999994</v>
          </cell>
          <cell r="Q659">
            <v>0</v>
          </cell>
          <cell r="R659">
            <v>254528</v>
          </cell>
          <cell r="S659">
            <v>0</v>
          </cell>
          <cell r="T659">
            <v>3.0555198447317591</v>
          </cell>
          <cell r="U659">
            <v>0</v>
          </cell>
          <cell r="V659">
            <v>18652</v>
          </cell>
          <cell r="W659">
            <v>0</v>
          </cell>
          <cell r="X659">
            <v>-16270.509999999998</v>
          </cell>
          <cell r="Y659">
            <v>0</v>
          </cell>
          <cell r="Z659">
            <v>-20</v>
          </cell>
          <cell r="AA659">
            <v>0</v>
          </cell>
          <cell r="AB659">
            <v>-3254.1019999999994</v>
          </cell>
          <cell r="AC659">
            <v>0</v>
          </cell>
          <cell r="AD659">
            <v>253655.38799999998</v>
          </cell>
          <cell r="AE659">
            <v>0</v>
          </cell>
          <cell r="AF659">
            <v>3.0555198447317591</v>
          </cell>
          <cell r="AG659">
            <v>0</v>
          </cell>
          <cell r="AH659">
            <v>18149</v>
          </cell>
          <cell r="AI659">
            <v>0</v>
          </cell>
          <cell r="AJ659">
            <v>-16637.259999999998</v>
          </cell>
          <cell r="AK659">
            <v>0</v>
          </cell>
          <cell r="AL659">
            <v>-20</v>
          </cell>
          <cell r="AM659">
            <v>0</v>
          </cell>
          <cell r="AN659">
            <v>-3327.4519999999993</v>
          </cell>
          <cell r="AO659">
            <v>0</v>
          </cell>
          <cell r="AP659">
            <v>251839.67599999998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 t="str">
            <v>TOTAL IDAHO - DISTRIBUTION</v>
          </cell>
          <cell r="G660">
            <v>0</v>
          </cell>
          <cell r="H660">
            <v>282034462.50999993</v>
          </cell>
          <cell r="I660">
            <v>0</v>
          </cell>
          <cell r="J660">
            <v>-3661022.4299999997</v>
          </cell>
          <cell r="K660">
            <v>0</v>
          </cell>
          <cell r="L660">
            <v>278373440.07999998</v>
          </cell>
          <cell r="M660">
            <v>0</v>
          </cell>
          <cell r="N660">
            <v>-3466141.6799999997</v>
          </cell>
          <cell r="O660">
            <v>0</v>
          </cell>
          <cell r="P660">
            <v>274907298.39999998</v>
          </cell>
          <cell r="Q660">
            <v>0</v>
          </cell>
          <cell r="R660">
            <v>119172267</v>
          </cell>
          <cell r="S660">
            <v>0</v>
          </cell>
          <cell r="T660">
            <v>0</v>
          </cell>
          <cell r="U660">
            <v>0</v>
          </cell>
          <cell r="V660">
            <v>8233017</v>
          </cell>
          <cell r="W660">
            <v>0</v>
          </cell>
          <cell r="X660">
            <v>-3661022.4299999997</v>
          </cell>
          <cell r="Y660">
            <v>0</v>
          </cell>
          <cell r="Z660">
            <v>0</v>
          </cell>
          <cell r="AA660">
            <v>0</v>
          </cell>
          <cell r="AB660">
            <v>-915513.85129999998</v>
          </cell>
          <cell r="AC660">
            <v>0</v>
          </cell>
          <cell r="AD660">
            <v>122828747.71869998</v>
          </cell>
          <cell r="AE660">
            <v>0</v>
          </cell>
          <cell r="AF660">
            <v>0</v>
          </cell>
          <cell r="AG660">
            <v>0</v>
          </cell>
          <cell r="AH660">
            <v>8115765</v>
          </cell>
          <cell r="AI660">
            <v>0</v>
          </cell>
          <cell r="AJ660">
            <v>-3466141.6799999997</v>
          </cell>
          <cell r="AK660">
            <v>0</v>
          </cell>
          <cell r="AL660">
            <v>0</v>
          </cell>
          <cell r="AM660">
            <v>0</v>
          </cell>
          <cell r="AN660">
            <v>-918445.5941000001</v>
          </cell>
          <cell r="AO660">
            <v>0</v>
          </cell>
          <cell r="AP660">
            <v>126559925.44460002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 t="str">
            <v>TOTAL DISTRIBUTION PLANT</v>
          </cell>
          <cell r="F662">
            <v>0</v>
          </cell>
          <cell r="G662">
            <v>0</v>
          </cell>
          <cell r="H662">
            <v>5639593821.1000023</v>
          </cell>
          <cell r="I662">
            <v>0</v>
          </cell>
          <cell r="J662">
            <v>-63066953.82</v>
          </cell>
          <cell r="K662">
            <v>0</v>
          </cell>
          <cell r="L662">
            <v>5576526867.2800007</v>
          </cell>
          <cell r="M662">
            <v>0</v>
          </cell>
          <cell r="N662">
            <v>-56443377.260000005</v>
          </cell>
          <cell r="O662">
            <v>0</v>
          </cell>
          <cell r="P662">
            <v>5520083490.0200014</v>
          </cell>
          <cell r="Q662">
            <v>0</v>
          </cell>
          <cell r="R662">
            <v>2159963657</v>
          </cell>
          <cell r="S662">
            <v>0</v>
          </cell>
          <cell r="T662">
            <v>0</v>
          </cell>
          <cell r="U662">
            <v>0</v>
          </cell>
          <cell r="V662">
            <v>156836657</v>
          </cell>
          <cell r="W662">
            <v>0</v>
          </cell>
          <cell r="X662">
            <v>-63066953.82</v>
          </cell>
          <cell r="Y662">
            <v>0</v>
          </cell>
          <cell r="Z662">
            <v>0</v>
          </cell>
          <cell r="AA662">
            <v>0</v>
          </cell>
          <cell r="AB662">
            <v>-17792254.871600002</v>
          </cell>
          <cell r="AC662">
            <v>0</v>
          </cell>
          <cell r="AD662">
            <v>2235941105.3084011</v>
          </cell>
          <cell r="AE662">
            <v>0</v>
          </cell>
          <cell r="AF662">
            <v>0</v>
          </cell>
          <cell r="AG662">
            <v>0</v>
          </cell>
          <cell r="AH662">
            <v>154995092</v>
          </cell>
          <cell r="AI662">
            <v>0</v>
          </cell>
          <cell r="AJ662">
            <v>-56443377.260000005</v>
          </cell>
          <cell r="AK662">
            <v>0</v>
          </cell>
          <cell r="AL662">
            <v>0</v>
          </cell>
          <cell r="AM662">
            <v>0</v>
          </cell>
          <cell r="AN662">
            <v>-17890186.253800005</v>
          </cell>
          <cell r="AO662">
            <v>0</v>
          </cell>
          <cell r="AP662">
            <v>2316602633.7946005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 t="str">
            <v>GENERAL PLANT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 t="str">
            <v>OREGON - GENERAL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G668">
            <v>0</v>
          </cell>
          <cell r="H668">
            <v>73351600.510000005</v>
          </cell>
          <cell r="I668">
            <v>0</v>
          </cell>
          <cell r="J668">
            <v>-521891.11999999988</v>
          </cell>
          <cell r="K668">
            <v>0</v>
          </cell>
          <cell r="L668">
            <v>72829709.390000001</v>
          </cell>
          <cell r="M668">
            <v>0</v>
          </cell>
          <cell r="N668">
            <v>-531686.21</v>
          </cell>
          <cell r="O668">
            <v>0</v>
          </cell>
          <cell r="P668">
            <v>72298023.180000007</v>
          </cell>
          <cell r="Q668">
            <v>0</v>
          </cell>
          <cell r="R668">
            <v>14715408</v>
          </cell>
          <cell r="S668">
            <v>0</v>
          </cell>
          <cell r="T668">
            <v>2.2128641370603295</v>
          </cell>
          <cell r="U668">
            <v>0</v>
          </cell>
          <cell r="V668">
            <v>1617397</v>
          </cell>
          <cell r="W668">
            <v>0</v>
          </cell>
          <cell r="X668">
            <v>-521891.11999999988</v>
          </cell>
          <cell r="Y668">
            <v>0</v>
          </cell>
          <cell r="Z668">
            <v>-10</v>
          </cell>
          <cell r="AA668">
            <v>0</v>
          </cell>
          <cell r="AB668">
            <v>-52189.111999999994</v>
          </cell>
          <cell r="AC668">
            <v>0</v>
          </cell>
          <cell r="AD668">
            <v>15758724.768000001</v>
          </cell>
          <cell r="AE668">
            <v>0</v>
          </cell>
          <cell r="AF668">
            <v>2.2128641370603295</v>
          </cell>
          <cell r="AG668">
            <v>0</v>
          </cell>
          <cell r="AH668">
            <v>1605740</v>
          </cell>
          <cell r="AI668">
            <v>0</v>
          </cell>
          <cell r="AJ668">
            <v>-531686.21</v>
          </cell>
          <cell r="AK668">
            <v>0</v>
          </cell>
          <cell r="AL668">
            <v>-10</v>
          </cell>
          <cell r="AM668">
            <v>0</v>
          </cell>
          <cell r="AN668">
            <v>-53168.620999999999</v>
          </cell>
          <cell r="AO668">
            <v>0</v>
          </cell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G669">
            <v>0</v>
          </cell>
          <cell r="H669">
            <v>11309407.76</v>
          </cell>
          <cell r="I669">
            <v>0</v>
          </cell>
          <cell r="J669">
            <v>-865929.22999999986</v>
          </cell>
          <cell r="K669">
            <v>0</v>
          </cell>
          <cell r="L669">
            <v>10443478.529999999</v>
          </cell>
          <cell r="M669">
            <v>0</v>
          </cell>
          <cell r="N669">
            <v>-899525.05</v>
          </cell>
          <cell r="O669">
            <v>0</v>
          </cell>
          <cell r="P669">
            <v>9543953.4799999986</v>
          </cell>
          <cell r="Q669">
            <v>0</v>
          </cell>
          <cell r="R669">
            <v>4261815</v>
          </cell>
          <cell r="S669">
            <v>0</v>
          </cell>
          <cell r="T669">
            <v>7.6251295584541134</v>
          </cell>
          <cell r="U669">
            <v>0</v>
          </cell>
          <cell r="V669">
            <v>829343</v>
          </cell>
          <cell r="W669">
            <v>0</v>
          </cell>
          <cell r="X669">
            <v>-865929.22999999986</v>
          </cell>
          <cell r="Y669">
            <v>0</v>
          </cell>
          <cell r="Z669">
            <v>10</v>
          </cell>
          <cell r="AA669">
            <v>0</v>
          </cell>
          <cell r="AB669">
            <v>86592.922999999995</v>
          </cell>
          <cell r="AC669">
            <v>0</v>
          </cell>
          <cell r="AD669">
            <v>4311821.6930000009</v>
          </cell>
          <cell r="AE669">
            <v>0</v>
          </cell>
          <cell r="AF669">
            <v>7.6251295584541134</v>
          </cell>
          <cell r="AG669">
            <v>0</v>
          </cell>
          <cell r="AH669">
            <v>762034</v>
          </cell>
          <cell r="AI669">
            <v>0</v>
          </cell>
          <cell r="AJ669">
            <v>-899525.05</v>
          </cell>
          <cell r="AK669">
            <v>0</v>
          </cell>
          <cell r="AL669">
            <v>10</v>
          </cell>
          <cell r="AM669">
            <v>0</v>
          </cell>
          <cell r="AN669">
            <v>89952.505000000005</v>
          </cell>
          <cell r="AO669">
            <v>0</v>
          </cell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G670">
            <v>0</v>
          </cell>
          <cell r="H670">
            <v>10847610.24</v>
          </cell>
          <cell r="I670">
            <v>0</v>
          </cell>
          <cell r="J670">
            <v>-545404.56000000029</v>
          </cell>
          <cell r="K670">
            <v>0</v>
          </cell>
          <cell r="L670">
            <v>10302205.68</v>
          </cell>
          <cell r="M670">
            <v>0</v>
          </cell>
          <cell r="N670">
            <v>-540218.33999999985</v>
          </cell>
          <cell r="O670">
            <v>0</v>
          </cell>
          <cell r="P670">
            <v>9761987.3399999999</v>
          </cell>
          <cell r="Q670">
            <v>0</v>
          </cell>
          <cell r="R670">
            <v>4264475</v>
          </cell>
          <cell r="S670">
            <v>0</v>
          </cell>
          <cell r="T670">
            <v>5.0511041420662437</v>
          </cell>
          <cell r="U670">
            <v>0</v>
          </cell>
          <cell r="V670">
            <v>534150</v>
          </cell>
          <cell r="W670">
            <v>0</v>
          </cell>
          <cell r="X670">
            <v>-545404.56000000029</v>
          </cell>
          <cell r="Y670">
            <v>0</v>
          </cell>
          <cell r="Z670">
            <v>10</v>
          </cell>
          <cell r="AA670">
            <v>0</v>
          </cell>
          <cell r="AB670">
            <v>54540.456000000035</v>
          </cell>
          <cell r="AC670">
            <v>0</v>
          </cell>
          <cell r="AD670">
            <v>4307760.8959999997</v>
          </cell>
          <cell r="AE670">
            <v>0</v>
          </cell>
          <cell r="AF670">
            <v>5.0511041420662437</v>
          </cell>
          <cell r="AG670">
            <v>0</v>
          </cell>
          <cell r="AH670">
            <v>506732</v>
          </cell>
          <cell r="AI670">
            <v>0</v>
          </cell>
          <cell r="AJ670">
            <v>-540218.33999999985</v>
          </cell>
          <cell r="AK670">
            <v>0</v>
          </cell>
          <cell r="AL670">
            <v>10</v>
          </cell>
          <cell r="AM670">
            <v>0</v>
          </cell>
          <cell r="AN670">
            <v>54021.833999999988</v>
          </cell>
          <cell r="AO670">
            <v>0</v>
          </cell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G671">
            <v>0</v>
          </cell>
          <cell r="H671">
            <v>3429180.7</v>
          </cell>
          <cell r="I671">
            <v>0</v>
          </cell>
          <cell r="J671">
            <v>-48785.400000000009</v>
          </cell>
          <cell r="K671">
            <v>0</v>
          </cell>
          <cell r="L671">
            <v>3380395.3000000003</v>
          </cell>
          <cell r="M671">
            <v>0</v>
          </cell>
          <cell r="N671">
            <v>-52664.21</v>
          </cell>
          <cell r="O671">
            <v>0</v>
          </cell>
          <cell r="P671">
            <v>3327731.0900000003</v>
          </cell>
          <cell r="Q671">
            <v>0</v>
          </cell>
          <cell r="R671">
            <v>818188</v>
          </cell>
          <cell r="S671">
            <v>0</v>
          </cell>
          <cell r="T671">
            <v>2.4524502195796849</v>
          </cell>
          <cell r="U671">
            <v>0</v>
          </cell>
          <cell r="V671">
            <v>83501</v>
          </cell>
          <cell r="W671">
            <v>0</v>
          </cell>
          <cell r="X671">
            <v>-48785.400000000009</v>
          </cell>
          <cell r="Y671">
            <v>0</v>
          </cell>
          <cell r="Z671">
            <v>15</v>
          </cell>
          <cell r="AA671">
            <v>0</v>
          </cell>
          <cell r="AB671">
            <v>7317.8100000000013</v>
          </cell>
          <cell r="AC671">
            <v>0</v>
          </cell>
          <cell r="AD671">
            <v>860221.41</v>
          </cell>
          <cell r="AE671">
            <v>0</v>
          </cell>
          <cell r="AF671">
            <v>2.4524502195796849</v>
          </cell>
          <cell r="AG671">
            <v>0</v>
          </cell>
          <cell r="AH671">
            <v>82257</v>
          </cell>
          <cell r="AI671">
            <v>0</v>
          </cell>
          <cell r="AJ671">
            <v>-52664.21</v>
          </cell>
          <cell r="AK671">
            <v>0</v>
          </cell>
          <cell r="AL671">
            <v>15</v>
          </cell>
          <cell r="AM671">
            <v>0</v>
          </cell>
          <cell r="AN671">
            <v>7899.6315000000004</v>
          </cell>
          <cell r="AO671">
            <v>0</v>
          </cell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G672">
            <v>0</v>
          </cell>
          <cell r="H672">
            <v>7861988.6600000001</v>
          </cell>
          <cell r="I672">
            <v>0</v>
          </cell>
          <cell r="J672">
            <v>-945439.93000000017</v>
          </cell>
          <cell r="K672">
            <v>0</v>
          </cell>
          <cell r="L672">
            <v>6916548.7300000004</v>
          </cell>
          <cell r="M672">
            <v>0</v>
          </cell>
          <cell r="N672">
            <v>-751248.93</v>
          </cell>
          <cell r="O672">
            <v>0</v>
          </cell>
          <cell r="P672">
            <v>6165299.8000000007</v>
          </cell>
          <cell r="Q672">
            <v>0</v>
          </cell>
          <cell r="R672">
            <v>2395766</v>
          </cell>
          <cell r="S672">
            <v>0</v>
          </cell>
          <cell r="T672">
            <v>9.7067622610240765</v>
          </cell>
          <cell r="U672">
            <v>0</v>
          </cell>
          <cell r="V672">
            <v>717259</v>
          </cell>
          <cell r="W672">
            <v>0</v>
          </cell>
          <cell r="X672">
            <v>-945439.93000000017</v>
          </cell>
          <cell r="Y672">
            <v>0</v>
          </cell>
          <cell r="Z672">
            <v>15</v>
          </cell>
          <cell r="AA672">
            <v>0</v>
          </cell>
          <cell r="AB672">
            <v>141815.98950000003</v>
          </cell>
          <cell r="AC672">
            <v>0</v>
          </cell>
          <cell r="AD672">
            <v>2309401.0595</v>
          </cell>
          <cell r="AE672">
            <v>0</v>
          </cell>
          <cell r="AF672">
            <v>9.7067622610240765</v>
          </cell>
          <cell r="AG672">
            <v>0</v>
          </cell>
          <cell r="AH672">
            <v>634912</v>
          </cell>
          <cell r="AI672">
            <v>0</v>
          </cell>
          <cell r="AJ672">
            <v>-751248.93</v>
          </cell>
          <cell r="AK672">
            <v>0</v>
          </cell>
          <cell r="AL672">
            <v>15</v>
          </cell>
          <cell r="AM672">
            <v>0</v>
          </cell>
          <cell r="AN672">
            <v>112687.33950000002</v>
          </cell>
          <cell r="AO672">
            <v>0</v>
          </cell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G673">
            <v>0</v>
          </cell>
          <cell r="H673">
            <v>28086567.010000002</v>
          </cell>
          <cell r="I673">
            <v>0</v>
          </cell>
          <cell r="J673">
            <v>-1485781</v>
          </cell>
          <cell r="K673">
            <v>0</v>
          </cell>
          <cell r="L673">
            <v>26600786.010000002</v>
          </cell>
          <cell r="M673">
            <v>0</v>
          </cell>
          <cell r="N673">
            <v>-1533782.3699999999</v>
          </cell>
          <cell r="O673">
            <v>0</v>
          </cell>
          <cell r="P673">
            <v>25067003.640000001</v>
          </cell>
          <cell r="Q673">
            <v>0</v>
          </cell>
          <cell r="R673">
            <v>7000292</v>
          </cell>
          <cell r="S673">
            <v>0</v>
          </cell>
          <cell r="T673">
            <v>5.3912563839152963</v>
          </cell>
          <cell r="U673">
            <v>0</v>
          </cell>
          <cell r="V673">
            <v>1474168</v>
          </cell>
          <cell r="W673">
            <v>0</v>
          </cell>
          <cell r="X673">
            <v>-1485781</v>
          </cell>
          <cell r="Y673">
            <v>0</v>
          </cell>
          <cell r="Z673">
            <v>20</v>
          </cell>
          <cell r="AA673">
            <v>0</v>
          </cell>
          <cell r="AB673">
            <v>297156.2</v>
          </cell>
          <cell r="AC673">
            <v>0</v>
          </cell>
          <cell r="AD673">
            <v>7285835.2000000002</v>
          </cell>
          <cell r="AE673">
            <v>0</v>
          </cell>
          <cell r="AF673">
            <v>5.3912563839152963</v>
          </cell>
          <cell r="AG673">
            <v>0</v>
          </cell>
          <cell r="AH673">
            <v>1392772</v>
          </cell>
          <cell r="AI673">
            <v>0</v>
          </cell>
          <cell r="AJ673">
            <v>-1533782.3699999999</v>
          </cell>
          <cell r="AK673">
            <v>0</v>
          </cell>
          <cell r="AL673">
            <v>20</v>
          </cell>
          <cell r="AM673">
            <v>0</v>
          </cell>
          <cell r="AN673">
            <v>306756.47399999999</v>
          </cell>
          <cell r="AO673">
            <v>0</v>
          </cell>
          <cell r="AP673">
            <v>7451581.3039999995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 t="str">
            <v>TOTAL OREGON - GENERAL</v>
          </cell>
          <cell r="G674">
            <v>0</v>
          </cell>
          <cell r="H674">
            <v>134886354.88</v>
          </cell>
          <cell r="I674">
            <v>0</v>
          </cell>
          <cell r="J674">
            <v>-4413231.24</v>
          </cell>
          <cell r="K674">
            <v>0</v>
          </cell>
          <cell r="L674">
            <v>130473123.64</v>
          </cell>
          <cell r="M674">
            <v>0</v>
          </cell>
          <cell r="N674">
            <v>-4309125.1099999994</v>
          </cell>
          <cell r="O674">
            <v>0</v>
          </cell>
          <cell r="P674">
            <v>126163998.53000002</v>
          </cell>
          <cell r="Q674">
            <v>0</v>
          </cell>
          <cell r="R674">
            <v>33455944</v>
          </cell>
          <cell r="S674">
            <v>0</v>
          </cell>
          <cell r="T674">
            <v>0</v>
          </cell>
          <cell r="U674">
            <v>0</v>
          </cell>
          <cell r="V674">
            <v>5255818</v>
          </cell>
          <cell r="W674">
            <v>0</v>
          </cell>
          <cell r="X674">
            <v>-4413231.24</v>
          </cell>
          <cell r="Y674">
            <v>0</v>
          </cell>
          <cell r="Z674">
            <v>0</v>
          </cell>
          <cell r="AA674">
            <v>0</v>
          </cell>
          <cell r="AB674">
            <v>535234.26650000014</v>
          </cell>
          <cell r="AC674">
            <v>0</v>
          </cell>
          <cell r="AD674">
            <v>34833765.026500002</v>
          </cell>
          <cell r="AE674">
            <v>0</v>
          </cell>
          <cell r="AF674">
            <v>0</v>
          </cell>
          <cell r="AG674">
            <v>0</v>
          </cell>
          <cell r="AH674">
            <v>4984447</v>
          </cell>
          <cell r="AI674">
            <v>0</v>
          </cell>
          <cell r="AJ674">
            <v>-4309125.1099999994</v>
          </cell>
          <cell r="AK674">
            <v>0</v>
          </cell>
          <cell r="AL674">
            <v>0</v>
          </cell>
          <cell r="AM674">
            <v>0</v>
          </cell>
          <cell r="AN674">
            <v>518149.163</v>
          </cell>
          <cell r="AO674">
            <v>0</v>
          </cell>
          <cell r="AP674">
            <v>36027236.079500005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 t="str">
            <v>AZ, CO, MT, ETC. - GENERAL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G677">
            <v>0</v>
          </cell>
          <cell r="H677">
            <v>383797.68</v>
          </cell>
          <cell r="I677">
            <v>0</v>
          </cell>
          <cell r="J677">
            <v>-4734.58</v>
          </cell>
          <cell r="K677">
            <v>0</v>
          </cell>
          <cell r="L677">
            <v>379063.1</v>
          </cell>
          <cell r="M677">
            <v>0</v>
          </cell>
          <cell r="N677">
            <v>-4972.09</v>
          </cell>
          <cell r="O677">
            <v>0</v>
          </cell>
          <cell r="P677">
            <v>374091.00999999995</v>
          </cell>
          <cell r="Q677">
            <v>0</v>
          </cell>
          <cell r="R677">
            <v>195161</v>
          </cell>
          <cell r="S677">
            <v>0</v>
          </cell>
          <cell r="T677">
            <v>2.2128641370603295</v>
          </cell>
          <cell r="U677">
            <v>0</v>
          </cell>
          <cell r="V677">
            <v>8441</v>
          </cell>
          <cell r="W677">
            <v>0</v>
          </cell>
          <cell r="X677">
            <v>-4734.58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198867.42</v>
          </cell>
          <cell r="AE677">
            <v>0</v>
          </cell>
          <cell r="AF677">
            <v>2.2128641370603295</v>
          </cell>
          <cell r="AG677">
            <v>0</v>
          </cell>
          <cell r="AH677">
            <v>8333</v>
          </cell>
          <cell r="AI677">
            <v>0</v>
          </cell>
          <cell r="AJ677">
            <v>-4972.09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G678">
            <v>0</v>
          </cell>
          <cell r="H678">
            <v>581852</v>
          </cell>
          <cell r="I678">
            <v>0</v>
          </cell>
          <cell r="J678">
            <v>-77548.089999999982</v>
          </cell>
          <cell r="K678">
            <v>0</v>
          </cell>
          <cell r="L678">
            <v>504303.91000000003</v>
          </cell>
          <cell r="M678">
            <v>0</v>
          </cell>
          <cell r="N678">
            <v>-45117.910000000011</v>
          </cell>
          <cell r="O678">
            <v>0</v>
          </cell>
          <cell r="P678">
            <v>459186</v>
          </cell>
          <cell r="Q678">
            <v>0</v>
          </cell>
          <cell r="R678">
            <v>253279</v>
          </cell>
          <cell r="S678">
            <v>0</v>
          </cell>
          <cell r="T678">
            <v>7.6251295584541134</v>
          </cell>
          <cell r="U678">
            <v>0</v>
          </cell>
          <cell r="V678">
            <v>41410</v>
          </cell>
          <cell r="W678">
            <v>0</v>
          </cell>
          <cell r="X678">
            <v>-77548.089999999982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217140.91000000003</v>
          </cell>
          <cell r="AE678">
            <v>0</v>
          </cell>
          <cell r="AF678">
            <v>7.6251295584541134</v>
          </cell>
          <cell r="AG678">
            <v>0</v>
          </cell>
          <cell r="AH678">
            <v>36734</v>
          </cell>
          <cell r="AI678">
            <v>0</v>
          </cell>
          <cell r="AJ678">
            <v>-45117.910000000011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G679">
            <v>0</v>
          </cell>
          <cell r="H679">
            <v>292979.93</v>
          </cell>
          <cell r="I679">
            <v>0</v>
          </cell>
          <cell r="J679">
            <v>-19850.62</v>
          </cell>
          <cell r="K679">
            <v>0</v>
          </cell>
          <cell r="L679">
            <v>273129.31</v>
          </cell>
          <cell r="M679">
            <v>0</v>
          </cell>
          <cell r="N679">
            <v>-17779.900000000001</v>
          </cell>
          <cell r="O679">
            <v>0</v>
          </cell>
          <cell r="P679">
            <v>255349.41</v>
          </cell>
          <cell r="Q679">
            <v>0</v>
          </cell>
          <cell r="R679">
            <v>137848</v>
          </cell>
          <cell r="S679">
            <v>0</v>
          </cell>
          <cell r="T679">
            <v>5.0511041420662437</v>
          </cell>
          <cell r="U679">
            <v>0</v>
          </cell>
          <cell r="V679">
            <v>14297</v>
          </cell>
          <cell r="W679">
            <v>0</v>
          </cell>
          <cell r="X679">
            <v>-19850.62</v>
          </cell>
          <cell r="Y679">
            <v>0</v>
          </cell>
          <cell r="Z679">
            <v>15</v>
          </cell>
          <cell r="AA679">
            <v>0</v>
          </cell>
          <cell r="AB679">
            <v>2977.5929999999998</v>
          </cell>
          <cell r="AC679">
            <v>0</v>
          </cell>
          <cell r="AD679">
            <v>135271.973</v>
          </cell>
          <cell r="AE679">
            <v>0</v>
          </cell>
          <cell r="AF679">
            <v>5.0511041420662437</v>
          </cell>
          <cell r="AG679">
            <v>0</v>
          </cell>
          <cell r="AH679">
            <v>13347</v>
          </cell>
          <cell r="AI679">
            <v>0</v>
          </cell>
          <cell r="AJ679">
            <v>-17779.900000000001</v>
          </cell>
          <cell r="AK679">
            <v>0</v>
          </cell>
          <cell r="AL679">
            <v>15</v>
          </cell>
          <cell r="AM679">
            <v>0</v>
          </cell>
          <cell r="AN679">
            <v>2666.9850000000001</v>
          </cell>
          <cell r="AO679">
            <v>0</v>
          </cell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G680">
            <v>0</v>
          </cell>
          <cell r="H680">
            <v>8560.4599999999991</v>
          </cell>
          <cell r="I680">
            <v>0</v>
          </cell>
          <cell r="J680">
            <v>-349.35999999999996</v>
          </cell>
          <cell r="K680">
            <v>0</v>
          </cell>
          <cell r="L680">
            <v>8211.0999999999985</v>
          </cell>
          <cell r="M680">
            <v>0</v>
          </cell>
          <cell r="N680">
            <v>-366.84</v>
          </cell>
          <cell r="O680">
            <v>0</v>
          </cell>
          <cell r="P680">
            <v>7844.2599999999984</v>
          </cell>
          <cell r="Q680">
            <v>0</v>
          </cell>
          <cell r="R680">
            <v>5530</v>
          </cell>
          <cell r="S680">
            <v>0</v>
          </cell>
          <cell r="T680">
            <v>2.4524502195796849</v>
          </cell>
          <cell r="U680">
            <v>0</v>
          </cell>
          <cell r="V680">
            <v>206</v>
          </cell>
          <cell r="W680">
            <v>0</v>
          </cell>
          <cell r="X680">
            <v>-349.35999999999996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5386.64</v>
          </cell>
          <cell r="AE680">
            <v>0</v>
          </cell>
          <cell r="AF680">
            <v>2.4524502195796849</v>
          </cell>
          <cell r="AG680">
            <v>0</v>
          </cell>
          <cell r="AH680">
            <v>197</v>
          </cell>
          <cell r="AI680">
            <v>0</v>
          </cell>
          <cell r="AJ680">
            <v>-366.84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G681">
            <v>0</v>
          </cell>
          <cell r="H681">
            <v>2448697.64</v>
          </cell>
          <cell r="I681">
            <v>0</v>
          </cell>
          <cell r="J681">
            <v>-99147.129999999961</v>
          </cell>
          <cell r="K681">
            <v>0</v>
          </cell>
          <cell r="L681">
            <v>2349550.5100000002</v>
          </cell>
          <cell r="M681">
            <v>0</v>
          </cell>
          <cell r="N681">
            <v>-99488.769999999975</v>
          </cell>
          <cell r="O681">
            <v>0</v>
          </cell>
          <cell r="P681">
            <v>2250061.7400000002</v>
          </cell>
          <cell r="Q681">
            <v>0</v>
          </cell>
          <cell r="R681">
            <v>1492183</v>
          </cell>
          <cell r="S681">
            <v>0</v>
          </cell>
          <cell r="T681">
            <v>5.3912563839152963</v>
          </cell>
          <cell r="U681">
            <v>0</v>
          </cell>
          <cell r="V681">
            <v>129343</v>
          </cell>
          <cell r="W681">
            <v>0</v>
          </cell>
          <cell r="X681">
            <v>-99147.129999999961</v>
          </cell>
          <cell r="Y681">
            <v>0</v>
          </cell>
          <cell r="Z681">
            <v>-5</v>
          </cell>
          <cell r="AA681">
            <v>0</v>
          </cell>
          <cell r="AB681">
            <v>-4957.3564999999981</v>
          </cell>
          <cell r="AC681">
            <v>0</v>
          </cell>
          <cell r="AD681">
            <v>1517421.5135000001</v>
          </cell>
          <cell r="AE681">
            <v>0</v>
          </cell>
          <cell r="AF681">
            <v>5.3912563839152963</v>
          </cell>
          <cell r="AG681">
            <v>0</v>
          </cell>
          <cell r="AH681">
            <v>123988</v>
          </cell>
          <cell r="AI681">
            <v>0</v>
          </cell>
          <cell r="AJ681">
            <v>-99488.769999999975</v>
          </cell>
          <cell r="AK681">
            <v>0</v>
          </cell>
          <cell r="AL681">
            <v>-5</v>
          </cell>
          <cell r="AM681">
            <v>0</v>
          </cell>
          <cell r="AN681">
            <v>-4974.4384999999984</v>
          </cell>
          <cell r="AO681">
            <v>0</v>
          </cell>
          <cell r="AP681">
            <v>1536946.3050000002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 t="str">
            <v>TOTAL AZ, CO, MT, ETC. - GENERAL</v>
          </cell>
          <cell r="G682">
            <v>0</v>
          </cell>
          <cell r="H682">
            <v>3715887.71</v>
          </cell>
          <cell r="I682">
            <v>0</v>
          </cell>
          <cell r="J682">
            <v>-201629.77999999994</v>
          </cell>
          <cell r="K682">
            <v>0</v>
          </cell>
          <cell r="L682">
            <v>3514257.9300000006</v>
          </cell>
          <cell r="M682">
            <v>0</v>
          </cell>
          <cell r="N682">
            <v>-167725.51</v>
          </cell>
          <cell r="O682">
            <v>0</v>
          </cell>
          <cell r="P682">
            <v>3346532.42</v>
          </cell>
          <cell r="Q682">
            <v>0</v>
          </cell>
          <cell r="R682">
            <v>2084001</v>
          </cell>
          <cell r="S682">
            <v>0</v>
          </cell>
          <cell r="T682">
            <v>0</v>
          </cell>
          <cell r="U682">
            <v>0</v>
          </cell>
          <cell r="V682">
            <v>193697</v>
          </cell>
          <cell r="W682">
            <v>0</v>
          </cell>
          <cell r="X682">
            <v>-201629.77999999994</v>
          </cell>
          <cell r="Y682">
            <v>0</v>
          </cell>
          <cell r="Z682">
            <v>0</v>
          </cell>
          <cell r="AA682">
            <v>0</v>
          </cell>
          <cell r="AB682">
            <v>-1979.7634999999982</v>
          </cell>
          <cell r="AC682">
            <v>0</v>
          </cell>
          <cell r="AD682">
            <v>2074088.4565000003</v>
          </cell>
          <cell r="AE682">
            <v>0</v>
          </cell>
          <cell r="AF682">
            <v>0</v>
          </cell>
          <cell r="AG682">
            <v>0</v>
          </cell>
          <cell r="AH682">
            <v>182599</v>
          </cell>
          <cell r="AI682">
            <v>0</v>
          </cell>
          <cell r="AJ682">
            <v>-167725.51</v>
          </cell>
          <cell r="AK682">
            <v>0</v>
          </cell>
          <cell r="AL682">
            <v>0</v>
          </cell>
          <cell r="AM682">
            <v>0</v>
          </cell>
          <cell r="AN682">
            <v>-2307.4534999999983</v>
          </cell>
          <cell r="AO682">
            <v>0</v>
          </cell>
          <cell r="AP682">
            <v>2086654.4930000002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 t="str">
            <v>WASHINGTON - GENERAL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G685">
            <v>0</v>
          </cell>
          <cell r="H685">
            <v>11089628.369999999</v>
          </cell>
          <cell r="I685">
            <v>0</v>
          </cell>
          <cell r="J685">
            <v>-56881.239999999991</v>
          </cell>
          <cell r="K685">
            <v>0</v>
          </cell>
          <cell r="L685">
            <v>11032747.129999999</v>
          </cell>
          <cell r="M685">
            <v>0</v>
          </cell>
          <cell r="N685">
            <v>-63129.399999999987</v>
          </cell>
          <cell r="O685">
            <v>0</v>
          </cell>
          <cell r="P685">
            <v>10969617.729999999</v>
          </cell>
          <cell r="Q685">
            <v>0</v>
          </cell>
          <cell r="R685">
            <v>4877421</v>
          </cell>
          <cell r="S685">
            <v>0</v>
          </cell>
          <cell r="T685">
            <v>2.2128641370603295</v>
          </cell>
          <cell r="U685">
            <v>0</v>
          </cell>
          <cell r="V685">
            <v>244769</v>
          </cell>
          <cell r="W685">
            <v>0</v>
          </cell>
          <cell r="X685">
            <v>-56881.239999999991</v>
          </cell>
          <cell r="Y685">
            <v>0</v>
          </cell>
          <cell r="Z685">
            <v>-10</v>
          </cell>
          <cell r="AA685">
            <v>0</v>
          </cell>
          <cell r="AB685">
            <v>-5688.1239999999989</v>
          </cell>
          <cell r="AC685">
            <v>0</v>
          </cell>
          <cell r="AD685">
            <v>5059620.6359999999</v>
          </cell>
          <cell r="AE685">
            <v>0</v>
          </cell>
          <cell r="AF685">
            <v>2.2128641370603295</v>
          </cell>
          <cell r="AG685">
            <v>0</v>
          </cell>
          <cell r="AH685">
            <v>243441</v>
          </cell>
          <cell r="AI685">
            <v>0</v>
          </cell>
          <cell r="AJ685">
            <v>-63129.399999999987</v>
          </cell>
          <cell r="AK685">
            <v>0</v>
          </cell>
          <cell r="AL685">
            <v>-10</v>
          </cell>
          <cell r="AM685">
            <v>0</v>
          </cell>
          <cell r="AN685">
            <v>-6312.9399999999987</v>
          </cell>
          <cell r="AO685">
            <v>0</v>
          </cell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G686">
            <v>0</v>
          </cell>
          <cell r="H686">
            <v>2377341.77</v>
          </cell>
          <cell r="I686">
            <v>0</v>
          </cell>
          <cell r="J686">
            <v>-155204.28</v>
          </cell>
          <cell r="K686">
            <v>0</v>
          </cell>
          <cell r="L686">
            <v>2222137.4900000002</v>
          </cell>
          <cell r="M686">
            <v>0</v>
          </cell>
          <cell r="N686">
            <v>-162485.31</v>
          </cell>
          <cell r="O686">
            <v>0</v>
          </cell>
          <cell r="P686">
            <v>2059652.1800000002</v>
          </cell>
          <cell r="Q686">
            <v>0</v>
          </cell>
          <cell r="R686">
            <v>979759</v>
          </cell>
          <cell r="S686">
            <v>0</v>
          </cell>
          <cell r="T686">
            <v>7.6251295584541134</v>
          </cell>
          <cell r="U686">
            <v>0</v>
          </cell>
          <cell r="V686">
            <v>175358</v>
          </cell>
          <cell r="W686">
            <v>0</v>
          </cell>
          <cell r="X686">
            <v>-155204.28</v>
          </cell>
          <cell r="Y686">
            <v>0</v>
          </cell>
          <cell r="Z686">
            <v>10</v>
          </cell>
          <cell r="AA686">
            <v>0</v>
          </cell>
          <cell r="AB686">
            <v>15520.428</v>
          </cell>
          <cell r="AC686">
            <v>0</v>
          </cell>
          <cell r="AD686">
            <v>1015433.1479999999</v>
          </cell>
          <cell r="AE686">
            <v>0</v>
          </cell>
          <cell r="AF686">
            <v>7.6251295584541134</v>
          </cell>
          <cell r="AG686">
            <v>0</v>
          </cell>
          <cell r="AH686">
            <v>163246</v>
          </cell>
          <cell r="AI686">
            <v>0</v>
          </cell>
          <cell r="AJ686">
            <v>-162485.31</v>
          </cell>
          <cell r="AK686">
            <v>0</v>
          </cell>
          <cell r="AL686">
            <v>10</v>
          </cell>
          <cell r="AM686">
            <v>0</v>
          </cell>
          <cell r="AN686">
            <v>16248.531000000001</v>
          </cell>
          <cell r="AO686">
            <v>0</v>
          </cell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G687">
            <v>0</v>
          </cell>
          <cell r="H687">
            <v>4398208.25</v>
          </cell>
          <cell r="I687">
            <v>0</v>
          </cell>
          <cell r="J687">
            <v>-158166.91</v>
          </cell>
          <cell r="K687">
            <v>0</v>
          </cell>
          <cell r="L687">
            <v>4240041.34</v>
          </cell>
          <cell r="M687">
            <v>0</v>
          </cell>
          <cell r="N687">
            <v>-172419.49000000002</v>
          </cell>
          <cell r="O687">
            <v>0</v>
          </cell>
          <cell r="P687">
            <v>4067621.8499999996</v>
          </cell>
          <cell r="Q687">
            <v>0</v>
          </cell>
          <cell r="R687">
            <v>1544889</v>
          </cell>
          <cell r="S687">
            <v>0</v>
          </cell>
          <cell r="T687">
            <v>5.0511041420662437</v>
          </cell>
          <cell r="U687">
            <v>0</v>
          </cell>
          <cell r="V687">
            <v>218163</v>
          </cell>
          <cell r="W687">
            <v>0</v>
          </cell>
          <cell r="X687">
            <v>-158166.91</v>
          </cell>
          <cell r="Y687">
            <v>0</v>
          </cell>
          <cell r="Z687">
            <v>10</v>
          </cell>
          <cell r="AA687">
            <v>0</v>
          </cell>
          <cell r="AB687">
            <v>15816.691000000001</v>
          </cell>
          <cell r="AC687">
            <v>0</v>
          </cell>
          <cell r="AD687">
            <v>1620701.7810000002</v>
          </cell>
          <cell r="AE687">
            <v>0</v>
          </cell>
          <cell r="AF687">
            <v>5.0511041420662437</v>
          </cell>
          <cell r="AG687">
            <v>0</v>
          </cell>
          <cell r="AH687">
            <v>209814</v>
          </cell>
          <cell r="AI687">
            <v>0</v>
          </cell>
          <cell r="AJ687">
            <v>-172419.49000000002</v>
          </cell>
          <cell r="AK687">
            <v>0</v>
          </cell>
          <cell r="AL687">
            <v>10</v>
          </cell>
          <cell r="AM687">
            <v>0</v>
          </cell>
          <cell r="AN687">
            <v>17241.949000000001</v>
          </cell>
          <cell r="AO687">
            <v>0</v>
          </cell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G688">
            <v>0</v>
          </cell>
          <cell r="H688">
            <v>793736.04</v>
          </cell>
          <cell r="I688">
            <v>0</v>
          </cell>
          <cell r="J688">
            <v>-11985.199999999999</v>
          </cell>
          <cell r="K688">
            <v>0</v>
          </cell>
          <cell r="L688">
            <v>781750.84000000008</v>
          </cell>
          <cell r="M688">
            <v>0</v>
          </cell>
          <cell r="N688">
            <v>-12531.179999999997</v>
          </cell>
          <cell r="O688">
            <v>0</v>
          </cell>
          <cell r="P688">
            <v>769219.66</v>
          </cell>
          <cell r="Q688">
            <v>0</v>
          </cell>
          <cell r="R688">
            <v>194486</v>
          </cell>
          <cell r="S688">
            <v>0</v>
          </cell>
          <cell r="T688">
            <v>2.4524502195796849</v>
          </cell>
          <cell r="U688">
            <v>0</v>
          </cell>
          <cell r="V688">
            <v>19319</v>
          </cell>
          <cell r="W688">
            <v>0</v>
          </cell>
          <cell r="X688">
            <v>-11985.199999999999</v>
          </cell>
          <cell r="Y688">
            <v>0</v>
          </cell>
          <cell r="Z688">
            <v>15</v>
          </cell>
          <cell r="AA688">
            <v>0</v>
          </cell>
          <cell r="AB688">
            <v>1797.7799999999997</v>
          </cell>
          <cell r="AC688">
            <v>0</v>
          </cell>
          <cell r="AD688">
            <v>203617.58</v>
          </cell>
          <cell r="AE688">
            <v>0</v>
          </cell>
          <cell r="AF688">
            <v>2.4524502195796849</v>
          </cell>
          <cell r="AG688">
            <v>0</v>
          </cell>
          <cell r="AH688">
            <v>19018</v>
          </cell>
          <cell r="AI688">
            <v>0</v>
          </cell>
          <cell r="AJ688">
            <v>-12531.179999999997</v>
          </cell>
          <cell r="AK688">
            <v>0</v>
          </cell>
          <cell r="AL688">
            <v>15</v>
          </cell>
          <cell r="AM688">
            <v>0</v>
          </cell>
          <cell r="AN688">
            <v>1879.6769999999995</v>
          </cell>
          <cell r="AO688">
            <v>0</v>
          </cell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G689">
            <v>0</v>
          </cell>
          <cell r="H689">
            <v>1921979.46</v>
          </cell>
          <cell r="I689">
            <v>0</v>
          </cell>
          <cell r="J689">
            <v>-278363.49</v>
          </cell>
          <cell r="K689">
            <v>0</v>
          </cell>
          <cell r="L689">
            <v>1643615.97</v>
          </cell>
          <cell r="M689">
            <v>0</v>
          </cell>
          <cell r="N689">
            <v>-214536.59</v>
          </cell>
          <cell r="O689">
            <v>0</v>
          </cell>
          <cell r="P689">
            <v>1429079.38</v>
          </cell>
          <cell r="Q689">
            <v>0</v>
          </cell>
          <cell r="R689">
            <v>815530</v>
          </cell>
          <cell r="S689">
            <v>0</v>
          </cell>
          <cell r="T689">
            <v>9.7067622610240765</v>
          </cell>
          <cell r="U689">
            <v>0</v>
          </cell>
          <cell r="V689">
            <v>173052</v>
          </cell>
          <cell r="W689">
            <v>0</v>
          </cell>
          <cell r="X689">
            <v>-278363.49</v>
          </cell>
          <cell r="Y689">
            <v>0</v>
          </cell>
          <cell r="Z689">
            <v>10</v>
          </cell>
          <cell r="AA689">
            <v>0</v>
          </cell>
          <cell r="AB689">
            <v>27836.348999999998</v>
          </cell>
          <cell r="AC689">
            <v>0</v>
          </cell>
          <cell r="AD689">
            <v>738054.85900000005</v>
          </cell>
          <cell r="AE689">
            <v>0</v>
          </cell>
          <cell r="AF689">
            <v>9.7067622610240765</v>
          </cell>
          <cell r="AG689">
            <v>0</v>
          </cell>
          <cell r="AH689">
            <v>149130</v>
          </cell>
          <cell r="AI689">
            <v>0</v>
          </cell>
          <cell r="AJ689">
            <v>-214536.59</v>
          </cell>
          <cell r="AK689">
            <v>0</v>
          </cell>
          <cell r="AL689">
            <v>10</v>
          </cell>
          <cell r="AM689">
            <v>0</v>
          </cell>
          <cell r="AN689">
            <v>21453.659</v>
          </cell>
          <cell r="AO689">
            <v>0</v>
          </cell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G690">
            <v>0</v>
          </cell>
          <cell r="H690">
            <v>6701182.7199999997</v>
          </cell>
          <cell r="I690">
            <v>0</v>
          </cell>
          <cell r="J690">
            <v>-452333.99000000005</v>
          </cell>
          <cell r="K690">
            <v>0</v>
          </cell>
          <cell r="L690">
            <v>6248848.7299999995</v>
          </cell>
          <cell r="M690">
            <v>0</v>
          </cell>
          <cell r="N690">
            <v>-458893.79999999993</v>
          </cell>
          <cell r="O690">
            <v>0</v>
          </cell>
          <cell r="P690">
            <v>5789954.9299999997</v>
          </cell>
          <cell r="Q690">
            <v>0</v>
          </cell>
          <cell r="R690">
            <v>2315048</v>
          </cell>
          <cell r="S690">
            <v>0</v>
          </cell>
          <cell r="T690">
            <v>5.3912563839152963</v>
          </cell>
          <cell r="U690">
            <v>0</v>
          </cell>
          <cell r="V690">
            <v>349085</v>
          </cell>
          <cell r="W690">
            <v>0</v>
          </cell>
          <cell r="X690">
            <v>-452333.99000000005</v>
          </cell>
          <cell r="Y690">
            <v>0</v>
          </cell>
          <cell r="Z690">
            <v>15</v>
          </cell>
          <cell r="AA690">
            <v>0</v>
          </cell>
          <cell r="AB690">
            <v>67850.098500000007</v>
          </cell>
          <cell r="AC690">
            <v>0</v>
          </cell>
          <cell r="AD690">
            <v>2279649.1084999996</v>
          </cell>
          <cell r="AE690">
            <v>0</v>
          </cell>
          <cell r="AF690">
            <v>5.3912563839152963</v>
          </cell>
          <cell r="AG690">
            <v>0</v>
          </cell>
          <cell r="AH690">
            <v>324521</v>
          </cell>
          <cell r="AI690">
            <v>0</v>
          </cell>
          <cell r="AJ690">
            <v>-458893.79999999993</v>
          </cell>
          <cell r="AK690">
            <v>0</v>
          </cell>
          <cell r="AL690">
            <v>15</v>
          </cell>
          <cell r="AM690">
            <v>0</v>
          </cell>
          <cell r="AN690">
            <v>68834.069999999992</v>
          </cell>
          <cell r="AO690">
            <v>0</v>
          </cell>
          <cell r="AP690">
            <v>2214110.3784999996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 t="str">
            <v>TOTAL WASHINGTON - GENERAL</v>
          </cell>
          <cell r="G691">
            <v>0</v>
          </cell>
          <cell r="H691">
            <v>27282076.609999999</v>
          </cell>
          <cell r="I691">
            <v>0</v>
          </cell>
          <cell r="J691">
            <v>-1112935.1100000001</v>
          </cell>
          <cell r="K691">
            <v>0</v>
          </cell>
          <cell r="L691">
            <v>26169141.5</v>
          </cell>
          <cell r="M691">
            <v>0</v>
          </cell>
          <cell r="N691">
            <v>-1083995.77</v>
          </cell>
          <cell r="O691">
            <v>0</v>
          </cell>
          <cell r="P691">
            <v>25085145.729999997</v>
          </cell>
          <cell r="Q691">
            <v>0</v>
          </cell>
          <cell r="R691">
            <v>10727133</v>
          </cell>
          <cell r="S691">
            <v>0</v>
          </cell>
          <cell r="T691">
            <v>0</v>
          </cell>
          <cell r="U691">
            <v>0</v>
          </cell>
          <cell r="V691">
            <v>1179746</v>
          </cell>
          <cell r="W691">
            <v>0</v>
          </cell>
          <cell r="X691">
            <v>-1112935.1100000001</v>
          </cell>
          <cell r="Y691">
            <v>0</v>
          </cell>
          <cell r="Z691">
            <v>0</v>
          </cell>
          <cell r="AA691">
            <v>0</v>
          </cell>
          <cell r="AB691">
            <v>123133.2225</v>
          </cell>
          <cell r="AC691">
            <v>0</v>
          </cell>
          <cell r="AD691">
            <v>10917077.112500001</v>
          </cell>
          <cell r="AE691">
            <v>0</v>
          </cell>
          <cell r="AF691">
            <v>0</v>
          </cell>
          <cell r="AG691">
            <v>0</v>
          </cell>
          <cell r="AH691">
            <v>1109170</v>
          </cell>
          <cell r="AI691">
            <v>0</v>
          </cell>
          <cell r="AJ691">
            <v>-1083995.77</v>
          </cell>
          <cell r="AK691">
            <v>0</v>
          </cell>
          <cell r="AL691">
            <v>0</v>
          </cell>
          <cell r="AM691">
            <v>0</v>
          </cell>
          <cell r="AN691">
            <v>119344.946</v>
          </cell>
          <cell r="AO691">
            <v>0</v>
          </cell>
          <cell r="AP691">
            <v>11061596.288499998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 t="str">
            <v>IDAHO - GENERAL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G694">
            <v>0</v>
          </cell>
          <cell r="H694">
            <v>4867.6400000000003</v>
          </cell>
          <cell r="I694">
            <v>0</v>
          </cell>
          <cell r="J694">
            <v>-65.39</v>
          </cell>
          <cell r="K694">
            <v>0</v>
          </cell>
          <cell r="L694">
            <v>4802.25</v>
          </cell>
          <cell r="M694">
            <v>0</v>
          </cell>
          <cell r="N694">
            <v>-69.28</v>
          </cell>
          <cell r="O694">
            <v>0</v>
          </cell>
          <cell r="P694">
            <v>4732.97</v>
          </cell>
          <cell r="Q694">
            <v>0</v>
          </cell>
          <cell r="R694">
            <v>2769</v>
          </cell>
          <cell r="S694">
            <v>0</v>
          </cell>
          <cell r="T694">
            <v>2.0102909319401174</v>
          </cell>
          <cell r="U694">
            <v>0</v>
          </cell>
          <cell r="V694">
            <v>97</v>
          </cell>
          <cell r="W694">
            <v>0</v>
          </cell>
          <cell r="X694">
            <v>-65.39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2800.61</v>
          </cell>
          <cell r="AE694">
            <v>0</v>
          </cell>
          <cell r="AF694">
            <v>2.0102909319401174</v>
          </cell>
          <cell r="AG694">
            <v>0</v>
          </cell>
          <cell r="AH694">
            <v>96</v>
          </cell>
          <cell r="AI694">
            <v>0</v>
          </cell>
          <cell r="AJ694">
            <v>-69.28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G695">
            <v>0</v>
          </cell>
          <cell r="H695">
            <v>12179348.140000001</v>
          </cell>
          <cell r="I695">
            <v>0</v>
          </cell>
          <cell r="J695">
            <v>-58870.530000000006</v>
          </cell>
          <cell r="K695">
            <v>0</v>
          </cell>
          <cell r="L695">
            <v>12120477.610000001</v>
          </cell>
          <cell r="M695">
            <v>0</v>
          </cell>
          <cell r="N695">
            <v>-62892.55000000001</v>
          </cell>
          <cell r="O695">
            <v>0</v>
          </cell>
          <cell r="P695">
            <v>12057585.060000001</v>
          </cell>
          <cell r="Q695">
            <v>0</v>
          </cell>
          <cell r="R695">
            <v>4453282</v>
          </cell>
          <cell r="S695">
            <v>0</v>
          </cell>
          <cell r="T695">
            <v>2.2128641370603295</v>
          </cell>
          <cell r="U695">
            <v>0</v>
          </cell>
          <cell r="V695">
            <v>268861</v>
          </cell>
          <cell r="W695">
            <v>0</v>
          </cell>
          <cell r="X695">
            <v>-58870.530000000006</v>
          </cell>
          <cell r="Y695">
            <v>0</v>
          </cell>
          <cell r="Z695">
            <v>-5</v>
          </cell>
          <cell r="AA695">
            <v>0</v>
          </cell>
          <cell r="AB695">
            <v>-2943.5265000000004</v>
          </cell>
          <cell r="AC695">
            <v>0</v>
          </cell>
          <cell r="AD695">
            <v>4660328.9435000001</v>
          </cell>
          <cell r="AE695">
            <v>0</v>
          </cell>
          <cell r="AF695">
            <v>2.2128641370603295</v>
          </cell>
          <cell r="AG695">
            <v>0</v>
          </cell>
          <cell r="AH695">
            <v>267514</v>
          </cell>
          <cell r="AI695">
            <v>0</v>
          </cell>
          <cell r="AJ695">
            <v>-62892.55000000001</v>
          </cell>
          <cell r="AK695">
            <v>0</v>
          </cell>
          <cell r="AL695">
            <v>-5</v>
          </cell>
          <cell r="AM695">
            <v>0</v>
          </cell>
          <cell r="AN695">
            <v>-3144.6275000000005</v>
          </cell>
          <cell r="AO695">
            <v>0</v>
          </cell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G696">
            <v>0</v>
          </cell>
          <cell r="H696">
            <v>2498605.52</v>
          </cell>
          <cell r="I696">
            <v>0</v>
          </cell>
          <cell r="J696">
            <v>-246840.4</v>
          </cell>
          <cell r="K696">
            <v>0</v>
          </cell>
          <cell r="L696">
            <v>2251765.12</v>
          </cell>
          <cell r="M696">
            <v>0</v>
          </cell>
          <cell r="N696">
            <v>-244251.38999999998</v>
          </cell>
          <cell r="O696">
            <v>0</v>
          </cell>
          <cell r="P696">
            <v>2007513.7300000002</v>
          </cell>
          <cell r="Q696">
            <v>0</v>
          </cell>
          <cell r="R696">
            <v>1149671</v>
          </cell>
          <cell r="S696">
            <v>0</v>
          </cell>
          <cell r="T696">
            <v>7.6251295584541134</v>
          </cell>
          <cell r="U696">
            <v>0</v>
          </cell>
          <cell r="V696">
            <v>181111</v>
          </cell>
          <cell r="W696">
            <v>0</v>
          </cell>
          <cell r="X696">
            <v>-246840.4</v>
          </cell>
          <cell r="Y696">
            <v>0</v>
          </cell>
          <cell r="Z696">
            <v>10</v>
          </cell>
          <cell r="AA696">
            <v>0</v>
          </cell>
          <cell r="AB696">
            <v>24684.04</v>
          </cell>
          <cell r="AC696">
            <v>0</v>
          </cell>
          <cell r="AD696">
            <v>1108625.6400000001</v>
          </cell>
          <cell r="AE696">
            <v>0</v>
          </cell>
          <cell r="AF696">
            <v>7.6251295584541134</v>
          </cell>
          <cell r="AG696">
            <v>0</v>
          </cell>
          <cell r="AH696">
            <v>162388</v>
          </cell>
          <cell r="AI696">
            <v>0</v>
          </cell>
          <cell r="AJ696">
            <v>-244251.38999999998</v>
          </cell>
          <cell r="AK696">
            <v>0</v>
          </cell>
          <cell r="AL696">
            <v>10</v>
          </cell>
          <cell r="AM696">
            <v>0</v>
          </cell>
          <cell r="AN696">
            <v>24425.138999999999</v>
          </cell>
          <cell r="AO696">
            <v>0</v>
          </cell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G697">
            <v>0</v>
          </cell>
          <cell r="H697">
            <v>2964209.9</v>
          </cell>
          <cell r="I697">
            <v>0</v>
          </cell>
          <cell r="J697">
            <v>-179989.36</v>
          </cell>
          <cell r="K697">
            <v>0</v>
          </cell>
          <cell r="L697">
            <v>2784220.54</v>
          </cell>
          <cell r="M697">
            <v>0</v>
          </cell>
          <cell r="N697">
            <v>-186895.84999999998</v>
          </cell>
          <cell r="O697">
            <v>0</v>
          </cell>
          <cell r="P697">
            <v>2597324.69</v>
          </cell>
          <cell r="Q697">
            <v>0</v>
          </cell>
          <cell r="R697">
            <v>1054982</v>
          </cell>
          <cell r="S697">
            <v>0</v>
          </cell>
          <cell r="T697">
            <v>5.0511041420662437</v>
          </cell>
          <cell r="U697">
            <v>0</v>
          </cell>
          <cell r="V697">
            <v>145180</v>
          </cell>
          <cell r="W697">
            <v>0</v>
          </cell>
          <cell r="X697">
            <v>-179989.36</v>
          </cell>
          <cell r="Y697">
            <v>0</v>
          </cell>
          <cell r="Z697">
            <v>15</v>
          </cell>
          <cell r="AA697">
            <v>0</v>
          </cell>
          <cell r="AB697">
            <v>26998.403999999999</v>
          </cell>
          <cell r="AC697">
            <v>0</v>
          </cell>
          <cell r="AD697">
            <v>1047171.044</v>
          </cell>
          <cell r="AE697">
            <v>0</v>
          </cell>
          <cell r="AF697">
            <v>5.0511041420662437</v>
          </cell>
          <cell r="AG697">
            <v>0</v>
          </cell>
          <cell r="AH697">
            <v>135914</v>
          </cell>
          <cell r="AI697">
            <v>0</v>
          </cell>
          <cell r="AJ697">
            <v>-186895.84999999998</v>
          </cell>
          <cell r="AK697">
            <v>0</v>
          </cell>
          <cell r="AL697">
            <v>15</v>
          </cell>
          <cell r="AM697">
            <v>0</v>
          </cell>
          <cell r="AN697">
            <v>28034.377499999995</v>
          </cell>
          <cell r="AO697">
            <v>0</v>
          </cell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G698">
            <v>0</v>
          </cell>
          <cell r="H698">
            <v>978960.98</v>
          </cell>
          <cell r="I698">
            <v>0</v>
          </cell>
          <cell r="J698">
            <v>-17679.900000000001</v>
          </cell>
          <cell r="K698">
            <v>0</v>
          </cell>
          <cell r="L698">
            <v>961281.08</v>
          </cell>
          <cell r="M698">
            <v>0</v>
          </cell>
          <cell r="N698">
            <v>-17985.990000000002</v>
          </cell>
          <cell r="O698">
            <v>0</v>
          </cell>
          <cell r="P698">
            <v>943295.09</v>
          </cell>
          <cell r="Q698">
            <v>0</v>
          </cell>
          <cell r="R698">
            <v>256781</v>
          </cell>
          <cell r="S698">
            <v>0</v>
          </cell>
          <cell r="T698">
            <v>2.4524502195796849</v>
          </cell>
          <cell r="U698">
            <v>0</v>
          </cell>
          <cell r="V698">
            <v>23792</v>
          </cell>
          <cell r="W698">
            <v>0</v>
          </cell>
          <cell r="X698">
            <v>-17679.900000000001</v>
          </cell>
          <cell r="Y698">
            <v>0</v>
          </cell>
          <cell r="Z698">
            <v>10</v>
          </cell>
          <cell r="AA698">
            <v>0</v>
          </cell>
          <cell r="AB698">
            <v>1767.99</v>
          </cell>
          <cell r="AC698">
            <v>0</v>
          </cell>
          <cell r="AD698">
            <v>264661.08999999997</v>
          </cell>
          <cell r="AE698">
            <v>0</v>
          </cell>
          <cell r="AF698">
            <v>2.4524502195796849</v>
          </cell>
          <cell r="AG698">
            <v>0</v>
          </cell>
          <cell r="AH698">
            <v>23354</v>
          </cell>
          <cell r="AI698">
            <v>0</v>
          </cell>
          <cell r="AJ698">
            <v>-17985.990000000002</v>
          </cell>
          <cell r="AK698">
            <v>0</v>
          </cell>
          <cell r="AL698">
            <v>10</v>
          </cell>
          <cell r="AM698">
            <v>0</v>
          </cell>
          <cell r="AN698">
            <v>1798.5990000000002</v>
          </cell>
          <cell r="AO698">
            <v>0</v>
          </cell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G699">
            <v>0</v>
          </cell>
          <cell r="H699">
            <v>2094379.23</v>
          </cell>
          <cell r="I699">
            <v>0</v>
          </cell>
          <cell r="J699">
            <v>-273504.86</v>
          </cell>
          <cell r="K699">
            <v>0</v>
          </cell>
          <cell r="L699">
            <v>1820874.37</v>
          </cell>
          <cell r="M699">
            <v>0</v>
          </cell>
          <cell r="N699">
            <v>-186868.27</v>
          </cell>
          <cell r="O699">
            <v>0</v>
          </cell>
          <cell r="P699">
            <v>1634006.1</v>
          </cell>
          <cell r="Q699">
            <v>0</v>
          </cell>
          <cell r="R699">
            <v>657093</v>
          </cell>
          <cell r="S699">
            <v>0</v>
          </cell>
          <cell r="T699">
            <v>9.7067622610240765</v>
          </cell>
          <cell r="U699">
            <v>0</v>
          </cell>
          <cell r="V699">
            <v>190022</v>
          </cell>
          <cell r="W699">
            <v>0</v>
          </cell>
          <cell r="X699">
            <v>-273504.86</v>
          </cell>
          <cell r="Y699">
            <v>0</v>
          </cell>
          <cell r="Z699">
            <v>10</v>
          </cell>
          <cell r="AA699">
            <v>0</v>
          </cell>
          <cell r="AB699">
            <v>27350.485999999997</v>
          </cell>
          <cell r="AC699">
            <v>0</v>
          </cell>
          <cell r="AD699">
            <v>600960.62600000005</v>
          </cell>
          <cell r="AE699">
            <v>0</v>
          </cell>
          <cell r="AF699">
            <v>9.7067622610240765</v>
          </cell>
          <cell r="AG699">
            <v>0</v>
          </cell>
          <cell r="AH699">
            <v>167679</v>
          </cell>
          <cell r="AI699">
            <v>0</v>
          </cell>
          <cell r="AJ699">
            <v>-186868.27</v>
          </cell>
          <cell r="AK699">
            <v>0</v>
          </cell>
          <cell r="AL699">
            <v>10</v>
          </cell>
          <cell r="AM699">
            <v>0</v>
          </cell>
          <cell r="AN699">
            <v>18686.827000000001</v>
          </cell>
          <cell r="AO699">
            <v>0</v>
          </cell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G700">
            <v>0</v>
          </cell>
          <cell r="H700">
            <v>6986609.9100000001</v>
          </cell>
          <cell r="I700">
            <v>0</v>
          </cell>
          <cell r="J700">
            <v>-298968.79000000004</v>
          </cell>
          <cell r="K700">
            <v>0</v>
          </cell>
          <cell r="L700">
            <v>6687641.1200000001</v>
          </cell>
          <cell r="M700">
            <v>0</v>
          </cell>
          <cell r="N700">
            <v>-307076.76999999996</v>
          </cell>
          <cell r="O700">
            <v>0</v>
          </cell>
          <cell r="P700">
            <v>6380564.3500000006</v>
          </cell>
          <cell r="Q700">
            <v>0</v>
          </cell>
          <cell r="R700">
            <v>1381675</v>
          </cell>
          <cell r="S700">
            <v>0</v>
          </cell>
          <cell r="T700">
            <v>5.3912563839152963</v>
          </cell>
          <cell r="U700">
            <v>0</v>
          </cell>
          <cell r="V700">
            <v>368607</v>
          </cell>
          <cell r="W700">
            <v>0</v>
          </cell>
          <cell r="X700">
            <v>-298968.79000000004</v>
          </cell>
          <cell r="Y700">
            <v>0</v>
          </cell>
          <cell r="Z700">
            <v>25</v>
          </cell>
          <cell r="AA700">
            <v>0</v>
          </cell>
          <cell r="AB700">
            <v>74742.197500000009</v>
          </cell>
          <cell r="AC700">
            <v>0</v>
          </cell>
          <cell r="AD700">
            <v>1526055.4075</v>
          </cell>
          <cell r="AE700">
            <v>0</v>
          </cell>
          <cell r="AF700">
            <v>5.3912563839152963</v>
          </cell>
          <cell r="AG700">
            <v>0</v>
          </cell>
          <cell r="AH700">
            <v>352270</v>
          </cell>
          <cell r="AI700">
            <v>0</v>
          </cell>
          <cell r="AJ700">
            <v>-307076.76999999996</v>
          </cell>
          <cell r="AK700">
            <v>0</v>
          </cell>
          <cell r="AL700">
            <v>25</v>
          </cell>
          <cell r="AM700">
            <v>0</v>
          </cell>
          <cell r="AN700">
            <v>76769.19249999999</v>
          </cell>
          <cell r="AO700">
            <v>0</v>
          </cell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D701">
            <v>0</v>
          </cell>
          <cell r="E701">
            <v>0</v>
          </cell>
          <cell r="F701" t="str">
            <v>TOTAL IDAHO - GENERAL</v>
          </cell>
          <cell r="G701">
            <v>0</v>
          </cell>
          <cell r="H701">
            <v>27706981.32</v>
          </cell>
          <cell r="I701">
            <v>0</v>
          </cell>
          <cell r="J701">
            <v>-1075919.23</v>
          </cell>
          <cell r="K701">
            <v>0</v>
          </cell>
          <cell r="L701">
            <v>26631062.09</v>
          </cell>
          <cell r="M701">
            <v>0</v>
          </cell>
          <cell r="N701">
            <v>-1006040.0999999999</v>
          </cell>
          <cell r="O701">
            <v>0</v>
          </cell>
          <cell r="P701">
            <v>25625021.990000006</v>
          </cell>
          <cell r="Q701">
            <v>0</v>
          </cell>
          <cell r="R701">
            <v>8956253</v>
          </cell>
          <cell r="S701">
            <v>0</v>
          </cell>
          <cell r="T701">
            <v>0</v>
          </cell>
          <cell r="U701">
            <v>0</v>
          </cell>
          <cell r="V701">
            <v>1177670</v>
          </cell>
          <cell r="W701">
            <v>0</v>
          </cell>
          <cell r="X701">
            <v>-1075919.23</v>
          </cell>
          <cell r="Y701">
            <v>0</v>
          </cell>
          <cell r="Z701">
            <v>0</v>
          </cell>
          <cell r="AA701">
            <v>0</v>
          </cell>
          <cell r="AB701">
            <v>152599.59100000001</v>
          </cell>
          <cell r="AC701">
            <v>0</v>
          </cell>
          <cell r="AD701">
            <v>9210603.3610000014</v>
          </cell>
          <cell r="AE701">
            <v>0</v>
          </cell>
          <cell r="AF701">
            <v>0</v>
          </cell>
          <cell r="AG701">
            <v>0</v>
          </cell>
          <cell r="AH701">
            <v>1109215</v>
          </cell>
          <cell r="AI701">
            <v>0</v>
          </cell>
          <cell r="AJ701">
            <v>-1006040.0999999999</v>
          </cell>
          <cell r="AK701">
            <v>0</v>
          </cell>
          <cell r="AL701">
            <v>0</v>
          </cell>
          <cell r="AM701">
            <v>0</v>
          </cell>
          <cell r="AN701">
            <v>146569.50750000001</v>
          </cell>
          <cell r="AO701">
            <v>0</v>
          </cell>
          <cell r="AP701">
            <v>9460347.7685000002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 t="str">
            <v>WYOMING - GENERAL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G704">
            <v>0</v>
          </cell>
          <cell r="H704">
            <v>74341.83</v>
          </cell>
          <cell r="I704">
            <v>0</v>
          </cell>
          <cell r="J704">
            <v>0</v>
          </cell>
          <cell r="K704">
            <v>0</v>
          </cell>
          <cell r="L704">
            <v>74341.83</v>
          </cell>
          <cell r="M704">
            <v>0</v>
          </cell>
          <cell r="N704">
            <v>0</v>
          </cell>
          <cell r="O704">
            <v>0</v>
          </cell>
          <cell r="P704">
            <v>74341.83</v>
          </cell>
          <cell r="Q704">
            <v>0</v>
          </cell>
          <cell r="R704">
            <v>7286</v>
          </cell>
          <cell r="S704">
            <v>0</v>
          </cell>
          <cell r="T704">
            <v>2.0102909319401174</v>
          </cell>
          <cell r="U704">
            <v>0</v>
          </cell>
          <cell r="V704">
            <v>1494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8780</v>
          </cell>
          <cell r="AE704">
            <v>0</v>
          </cell>
          <cell r="AF704">
            <v>2.0102909319401174</v>
          </cell>
          <cell r="AG704">
            <v>0</v>
          </cell>
          <cell r="AH704">
            <v>1494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G705">
            <v>0</v>
          </cell>
          <cell r="H705">
            <v>8859170.7200000007</v>
          </cell>
          <cell r="I705">
            <v>0</v>
          </cell>
          <cell r="J705">
            <v>-62954.92</v>
          </cell>
          <cell r="K705">
            <v>0</v>
          </cell>
          <cell r="L705">
            <v>8796215.8000000007</v>
          </cell>
          <cell r="M705">
            <v>0</v>
          </cell>
          <cell r="N705">
            <v>-67649.14999999998</v>
          </cell>
          <cell r="O705">
            <v>0</v>
          </cell>
          <cell r="P705">
            <v>8728566.6500000004</v>
          </cell>
          <cell r="Q705">
            <v>0</v>
          </cell>
          <cell r="R705">
            <v>2566729</v>
          </cell>
          <cell r="S705">
            <v>0</v>
          </cell>
          <cell r="T705">
            <v>2.2128641370603295</v>
          </cell>
          <cell r="U705">
            <v>0</v>
          </cell>
          <cell r="V705">
            <v>195345</v>
          </cell>
          <cell r="W705">
            <v>0</v>
          </cell>
          <cell r="X705">
            <v>-62954.92</v>
          </cell>
          <cell r="Y705">
            <v>0</v>
          </cell>
          <cell r="Z705">
            <v>-15</v>
          </cell>
          <cell r="AA705">
            <v>0</v>
          </cell>
          <cell r="AB705">
            <v>-9443.2379999999994</v>
          </cell>
          <cell r="AC705">
            <v>0</v>
          </cell>
          <cell r="AD705">
            <v>2689675.8420000002</v>
          </cell>
          <cell r="AE705">
            <v>0</v>
          </cell>
          <cell r="AF705">
            <v>2.2128641370603295</v>
          </cell>
          <cell r="AG705">
            <v>0</v>
          </cell>
          <cell r="AH705">
            <v>193900</v>
          </cell>
          <cell r="AI705">
            <v>0</v>
          </cell>
          <cell r="AJ705">
            <v>-67649.14999999998</v>
          </cell>
          <cell r="AK705">
            <v>0</v>
          </cell>
          <cell r="AL705">
            <v>-15</v>
          </cell>
          <cell r="AM705">
            <v>0</v>
          </cell>
          <cell r="AN705">
            <v>-10147.372499999996</v>
          </cell>
          <cell r="AO705">
            <v>0</v>
          </cell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G706">
            <v>0</v>
          </cell>
          <cell r="H706">
            <v>5061709.34</v>
          </cell>
          <cell r="I706">
            <v>0</v>
          </cell>
          <cell r="J706">
            <v>-504139.65</v>
          </cell>
          <cell r="K706">
            <v>0</v>
          </cell>
          <cell r="L706">
            <v>4557569.6899999995</v>
          </cell>
          <cell r="M706">
            <v>0</v>
          </cell>
          <cell r="N706">
            <v>-455437.65</v>
          </cell>
          <cell r="O706">
            <v>0</v>
          </cell>
          <cell r="P706">
            <v>4102132.0399999996</v>
          </cell>
          <cell r="Q706">
            <v>0</v>
          </cell>
          <cell r="R706">
            <v>2219885</v>
          </cell>
          <cell r="S706">
            <v>0</v>
          </cell>
          <cell r="T706">
            <v>7.6251295584541134</v>
          </cell>
          <cell r="U706">
            <v>0</v>
          </cell>
          <cell r="V706">
            <v>366741</v>
          </cell>
          <cell r="W706">
            <v>0</v>
          </cell>
          <cell r="X706">
            <v>-504139.65</v>
          </cell>
          <cell r="Y706">
            <v>0</v>
          </cell>
          <cell r="Z706">
            <v>10</v>
          </cell>
          <cell r="AA706">
            <v>0</v>
          </cell>
          <cell r="AB706">
            <v>50413.964999999997</v>
          </cell>
          <cell r="AC706">
            <v>0</v>
          </cell>
          <cell r="AD706">
            <v>2132900.3149999999</v>
          </cell>
          <cell r="AE706">
            <v>0</v>
          </cell>
          <cell r="AF706">
            <v>7.6251295584541134</v>
          </cell>
          <cell r="AG706">
            <v>0</v>
          </cell>
          <cell r="AH706">
            <v>330157</v>
          </cell>
          <cell r="AI706">
            <v>0</v>
          </cell>
          <cell r="AJ706">
            <v>-455437.65</v>
          </cell>
          <cell r="AK706">
            <v>0</v>
          </cell>
          <cell r="AL706">
            <v>10</v>
          </cell>
          <cell r="AM706">
            <v>0</v>
          </cell>
          <cell r="AN706">
            <v>45543.764999999999</v>
          </cell>
          <cell r="AO706">
            <v>0</v>
          </cell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G707">
            <v>0</v>
          </cell>
          <cell r="H707">
            <v>5939355.4299999997</v>
          </cell>
          <cell r="I707">
            <v>0</v>
          </cell>
          <cell r="J707">
            <v>-310901.83999999997</v>
          </cell>
          <cell r="K707">
            <v>0</v>
          </cell>
          <cell r="L707">
            <v>5628453.5899999999</v>
          </cell>
          <cell r="M707">
            <v>0</v>
          </cell>
          <cell r="N707">
            <v>-329461.65000000002</v>
          </cell>
          <cell r="O707">
            <v>0</v>
          </cell>
          <cell r="P707">
            <v>5298991.9399999995</v>
          </cell>
          <cell r="Q707">
            <v>0</v>
          </cell>
          <cell r="R707">
            <v>1785930</v>
          </cell>
          <cell r="S707">
            <v>0</v>
          </cell>
          <cell r="T707">
            <v>5.0511041420662437</v>
          </cell>
          <cell r="U707">
            <v>0</v>
          </cell>
          <cell r="V707">
            <v>292151</v>
          </cell>
          <cell r="W707">
            <v>0</v>
          </cell>
          <cell r="X707">
            <v>-310901.83999999997</v>
          </cell>
          <cell r="Y707">
            <v>0</v>
          </cell>
          <cell r="Z707">
            <v>10</v>
          </cell>
          <cell r="AA707">
            <v>0</v>
          </cell>
          <cell r="AB707">
            <v>31090.183999999994</v>
          </cell>
          <cell r="AC707">
            <v>0</v>
          </cell>
          <cell r="AD707">
            <v>1798269.344</v>
          </cell>
          <cell r="AE707">
            <v>0</v>
          </cell>
          <cell r="AF707">
            <v>5.0511041420662437</v>
          </cell>
          <cell r="AG707">
            <v>0</v>
          </cell>
          <cell r="AH707">
            <v>275978</v>
          </cell>
          <cell r="AI707">
            <v>0</v>
          </cell>
          <cell r="AJ707">
            <v>-329461.65000000002</v>
          </cell>
          <cell r="AK707">
            <v>0</v>
          </cell>
          <cell r="AL707">
            <v>10</v>
          </cell>
          <cell r="AM707">
            <v>0</v>
          </cell>
          <cell r="AN707">
            <v>32946.165000000001</v>
          </cell>
          <cell r="AO707">
            <v>0</v>
          </cell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G708">
            <v>0</v>
          </cell>
          <cell r="H708">
            <v>2995313.95</v>
          </cell>
          <cell r="I708">
            <v>0</v>
          </cell>
          <cell r="J708">
            <v>-61258.25</v>
          </cell>
          <cell r="K708">
            <v>0</v>
          </cell>
          <cell r="L708">
            <v>2934055.7</v>
          </cell>
          <cell r="M708">
            <v>0</v>
          </cell>
          <cell r="N708">
            <v>-61027.919999999976</v>
          </cell>
          <cell r="O708">
            <v>0</v>
          </cell>
          <cell r="P708">
            <v>2873027.7800000003</v>
          </cell>
          <cell r="Q708">
            <v>0</v>
          </cell>
          <cell r="R708">
            <v>987298</v>
          </cell>
          <cell r="S708">
            <v>0</v>
          </cell>
          <cell r="T708">
            <v>2.4524502195796849</v>
          </cell>
          <cell r="U708">
            <v>0</v>
          </cell>
          <cell r="V708">
            <v>72707</v>
          </cell>
          <cell r="W708">
            <v>0</v>
          </cell>
          <cell r="X708">
            <v>-61258.25</v>
          </cell>
          <cell r="Y708">
            <v>0</v>
          </cell>
          <cell r="Z708">
            <v>5</v>
          </cell>
          <cell r="AA708">
            <v>0</v>
          </cell>
          <cell r="AB708">
            <v>3062.9124999999999</v>
          </cell>
          <cell r="AC708">
            <v>0</v>
          </cell>
          <cell r="AD708">
            <v>1001809.6625</v>
          </cell>
          <cell r="AE708">
            <v>0</v>
          </cell>
          <cell r="AF708">
            <v>2.4524502195796849</v>
          </cell>
          <cell r="AG708">
            <v>0</v>
          </cell>
          <cell r="AH708">
            <v>71208</v>
          </cell>
          <cell r="AI708">
            <v>0</v>
          </cell>
          <cell r="AJ708">
            <v>-61027.919999999976</v>
          </cell>
          <cell r="AK708">
            <v>0</v>
          </cell>
          <cell r="AL708">
            <v>5</v>
          </cell>
          <cell r="AM708">
            <v>0</v>
          </cell>
          <cell r="AN708">
            <v>3051.3959999999988</v>
          </cell>
          <cell r="AO708">
            <v>0</v>
          </cell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G709">
            <v>0</v>
          </cell>
          <cell r="H709">
            <v>3567731.47</v>
          </cell>
          <cell r="I709">
            <v>0</v>
          </cell>
          <cell r="J709">
            <v>-604848.16999999981</v>
          </cell>
          <cell r="K709">
            <v>0</v>
          </cell>
          <cell r="L709">
            <v>2962883.3000000003</v>
          </cell>
          <cell r="M709">
            <v>0</v>
          </cell>
          <cell r="N709">
            <v>-331447.98000000004</v>
          </cell>
          <cell r="O709">
            <v>0</v>
          </cell>
          <cell r="P709">
            <v>2631435.3200000003</v>
          </cell>
          <cell r="Q709">
            <v>0</v>
          </cell>
          <cell r="R709">
            <v>1231569</v>
          </cell>
          <cell r="S709">
            <v>0</v>
          </cell>
          <cell r="T709">
            <v>9.7067622610240765</v>
          </cell>
          <cell r="U709">
            <v>0</v>
          </cell>
          <cell r="V709">
            <v>316956</v>
          </cell>
          <cell r="W709">
            <v>0</v>
          </cell>
          <cell r="X709">
            <v>-604848.16999999981</v>
          </cell>
          <cell r="Y709">
            <v>0</v>
          </cell>
          <cell r="Z709">
            <v>15</v>
          </cell>
          <cell r="AA709">
            <v>0</v>
          </cell>
          <cell r="AB709">
            <v>90727.225499999971</v>
          </cell>
          <cell r="AC709">
            <v>0</v>
          </cell>
          <cell r="AD709">
            <v>1034404.0555000001</v>
          </cell>
          <cell r="AE709">
            <v>0</v>
          </cell>
          <cell r="AF709">
            <v>9.7067622610240765</v>
          </cell>
          <cell r="AG709">
            <v>0</v>
          </cell>
          <cell r="AH709">
            <v>271514</v>
          </cell>
          <cell r="AI709">
            <v>0</v>
          </cell>
          <cell r="AJ709">
            <v>-331447.98000000004</v>
          </cell>
          <cell r="AK709">
            <v>0</v>
          </cell>
          <cell r="AL709">
            <v>15</v>
          </cell>
          <cell r="AM709">
            <v>0</v>
          </cell>
          <cell r="AN709">
            <v>49717.197</v>
          </cell>
          <cell r="AO709">
            <v>0</v>
          </cell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G710">
            <v>0</v>
          </cell>
          <cell r="H710">
            <v>29898991.57</v>
          </cell>
          <cell r="I710">
            <v>0</v>
          </cell>
          <cell r="J710">
            <v>-1632079.69</v>
          </cell>
          <cell r="K710">
            <v>0</v>
          </cell>
          <cell r="L710">
            <v>28266911.879999999</v>
          </cell>
          <cell r="M710">
            <v>0</v>
          </cell>
          <cell r="N710">
            <v>-1647606.83</v>
          </cell>
          <cell r="O710">
            <v>0</v>
          </cell>
          <cell r="P710">
            <v>26619305.049999997</v>
          </cell>
          <cell r="Q710">
            <v>0</v>
          </cell>
          <cell r="R710">
            <v>5071582</v>
          </cell>
          <cell r="S710">
            <v>0</v>
          </cell>
          <cell r="T710">
            <v>5.3912563839152963</v>
          </cell>
          <cell r="U710">
            <v>0</v>
          </cell>
          <cell r="V710">
            <v>1567936</v>
          </cell>
          <cell r="W710">
            <v>0</v>
          </cell>
          <cell r="X710">
            <v>-1632079.69</v>
          </cell>
          <cell r="Y710">
            <v>0</v>
          </cell>
          <cell r="Z710">
            <v>25</v>
          </cell>
          <cell r="AA710">
            <v>0</v>
          </cell>
          <cell r="AB710">
            <v>408019.92249999999</v>
          </cell>
          <cell r="AC710">
            <v>0</v>
          </cell>
          <cell r="AD710">
            <v>5415458.2325000009</v>
          </cell>
          <cell r="AE710">
            <v>0</v>
          </cell>
          <cell r="AF710">
            <v>5.3912563839152963</v>
          </cell>
          <cell r="AG710">
            <v>0</v>
          </cell>
          <cell r="AH710">
            <v>1479528</v>
          </cell>
          <cell r="AI710">
            <v>0</v>
          </cell>
          <cell r="AJ710">
            <v>-1647606.83</v>
          </cell>
          <cell r="AK710">
            <v>0</v>
          </cell>
          <cell r="AL710">
            <v>25</v>
          </cell>
          <cell r="AM710">
            <v>0</v>
          </cell>
          <cell r="AN710">
            <v>411901.70750000002</v>
          </cell>
          <cell r="AO710">
            <v>0</v>
          </cell>
          <cell r="AP710">
            <v>5659281.1100000013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 t="str">
            <v>TOTAL WYOMING - GENERAL</v>
          </cell>
          <cell r="G711">
            <v>0</v>
          </cell>
          <cell r="H711">
            <v>56396614.310000002</v>
          </cell>
          <cell r="I711">
            <v>0</v>
          </cell>
          <cell r="J711">
            <v>-3176182.5199999996</v>
          </cell>
          <cell r="K711">
            <v>0</v>
          </cell>
          <cell r="L711">
            <v>53220431.789999999</v>
          </cell>
          <cell r="M711">
            <v>0</v>
          </cell>
          <cell r="N711">
            <v>-2892631.1799999997</v>
          </cell>
          <cell r="O711">
            <v>0</v>
          </cell>
          <cell r="P711">
            <v>50327800.609999999</v>
          </cell>
          <cell r="Q711">
            <v>0</v>
          </cell>
          <cell r="R711">
            <v>13870279</v>
          </cell>
          <cell r="S711">
            <v>0</v>
          </cell>
          <cell r="T711">
            <v>0</v>
          </cell>
          <cell r="U711">
            <v>0</v>
          </cell>
          <cell r="V711">
            <v>2813330</v>
          </cell>
          <cell r="W711">
            <v>0</v>
          </cell>
          <cell r="X711">
            <v>-3176182.5199999996</v>
          </cell>
          <cell r="Y711">
            <v>0</v>
          </cell>
          <cell r="Z711">
            <v>0</v>
          </cell>
          <cell r="AA711">
            <v>0</v>
          </cell>
          <cell r="AB711">
            <v>573870.97149999999</v>
          </cell>
          <cell r="AC711">
            <v>0</v>
          </cell>
          <cell r="AD711">
            <v>14081297.451500002</v>
          </cell>
          <cell r="AE711">
            <v>0</v>
          </cell>
          <cell r="AF711">
            <v>0</v>
          </cell>
          <cell r="AG711">
            <v>0</v>
          </cell>
          <cell r="AH711">
            <v>2623779</v>
          </cell>
          <cell r="AI711">
            <v>0</v>
          </cell>
          <cell r="AJ711">
            <v>-2892631.1799999997</v>
          </cell>
          <cell r="AK711">
            <v>0</v>
          </cell>
          <cell r="AL711">
            <v>0</v>
          </cell>
          <cell r="AM711">
            <v>0</v>
          </cell>
          <cell r="AN711">
            <v>533012.85800000001</v>
          </cell>
          <cell r="AO711">
            <v>0</v>
          </cell>
          <cell r="AP711">
            <v>14345458.129500002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 t="str">
            <v>CALIFORNIA - GENERAL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G714">
            <v>0</v>
          </cell>
          <cell r="H714">
            <v>2954073.24</v>
          </cell>
          <cell r="I714">
            <v>0</v>
          </cell>
          <cell r="J714">
            <v>-8718.0599999999977</v>
          </cell>
          <cell r="K714">
            <v>0</v>
          </cell>
          <cell r="L714">
            <v>2945355.18</v>
          </cell>
          <cell r="M714">
            <v>0</v>
          </cell>
          <cell r="N714">
            <v>-9298.8000000000011</v>
          </cell>
          <cell r="O714">
            <v>0</v>
          </cell>
          <cell r="P714">
            <v>2936056.3800000004</v>
          </cell>
          <cell r="Q714">
            <v>0</v>
          </cell>
          <cell r="R714">
            <v>1093880</v>
          </cell>
          <cell r="S714">
            <v>0</v>
          </cell>
          <cell r="T714">
            <v>2.2128641370603295</v>
          </cell>
          <cell r="U714">
            <v>0</v>
          </cell>
          <cell r="V714">
            <v>65273</v>
          </cell>
          <cell r="W714">
            <v>0</v>
          </cell>
          <cell r="X714">
            <v>-8718.0599999999977</v>
          </cell>
          <cell r="Y714">
            <v>0</v>
          </cell>
          <cell r="Z714">
            <v>-20</v>
          </cell>
          <cell r="AA714">
            <v>0</v>
          </cell>
          <cell r="AB714">
            <v>-1743.6119999999996</v>
          </cell>
          <cell r="AC714">
            <v>0</v>
          </cell>
          <cell r="AD714">
            <v>1148691.328</v>
          </cell>
          <cell r="AE714">
            <v>0</v>
          </cell>
          <cell r="AF714">
            <v>2.2128641370603295</v>
          </cell>
          <cell r="AG714">
            <v>0</v>
          </cell>
          <cell r="AH714">
            <v>65074</v>
          </cell>
          <cell r="AI714">
            <v>0</v>
          </cell>
          <cell r="AJ714">
            <v>-9298.8000000000011</v>
          </cell>
          <cell r="AK714">
            <v>0</v>
          </cell>
          <cell r="AL714">
            <v>-20</v>
          </cell>
          <cell r="AM714">
            <v>0</v>
          </cell>
          <cell r="AN714">
            <v>-1859.7600000000002</v>
          </cell>
          <cell r="AO714">
            <v>0</v>
          </cell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G715">
            <v>0</v>
          </cell>
          <cell r="H715">
            <v>1086563.83</v>
          </cell>
          <cell r="I715">
            <v>0</v>
          </cell>
          <cell r="J715">
            <v>-143882.54999999996</v>
          </cell>
          <cell r="K715">
            <v>0</v>
          </cell>
          <cell r="L715">
            <v>942681.28000000014</v>
          </cell>
          <cell r="M715">
            <v>0</v>
          </cell>
          <cell r="N715">
            <v>-114407.55999999998</v>
          </cell>
          <cell r="O715">
            <v>0</v>
          </cell>
          <cell r="P715">
            <v>828273.7200000002</v>
          </cell>
          <cell r="Q715">
            <v>0</v>
          </cell>
          <cell r="R715">
            <v>533737</v>
          </cell>
          <cell r="S715">
            <v>0</v>
          </cell>
          <cell r="T715">
            <v>7.6251295584541134</v>
          </cell>
          <cell r="U715">
            <v>0</v>
          </cell>
          <cell r="V715">
            <v>77366</v>
          </cell>
          <cell r="W715">
            <v>0</v>
          </cell>
          <cell r="X715">
            <v>-143882.54999999996</v>
          </cell>
          <cell r="Y715">
            <v>0</v>
          </cell>
          <cell r="Z715">
            <v>20</v>
          </cell>
          <cell r="AA715">
            <v>0</v>
          </cell>
          <cell r="AB715">
            <v>28776.509999999991</v>
          </cell>
          <cell r="AC715">
            <v>0</v>
          </cell>
          <cell r="AD715">
            <v>495996.96000000008</v>
          </cell>
          <cell r="AE715">
            <v>0</v>
          </cell>
          <cell r="AF715">
            <v>7.6251295584541134</v>
          </cell>
          <cell r="AG715">
            <v>0</v>
          </cell>
          <cell r="AH715">
            <v>67519</v>
          </cell>
          <cell r="AI715">
            <v>0</v>
          </cell>
          <cell r="AJ715">
            <v>-114407.55999999998</v>
          </cell>
          <cell r="AK715">
            <v>0</v>
          </cell>
          <cell r="AL715">
            <v>20</v>
          </cell>
          <cell r="AM715">
            <v>0</v>
          </cell>
          <cell r="AN715">
            <v>22881.511999999999</v>
          </cell>
          <cell r="AO715">
            <v>0</v>
          </cell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G716">
            <v>0</v>
          </cell>
          <cell r="H716">
            <v>1055548.28</v>
          </cell>
          <cell r="I716">
            <v>0</v>
          </cell>
          <cell r="J716">
            <v>-43619.220000000008</v>
          </cell>
          <cell r="K716">
            <v>0</v>
          </cell>
          <cell r="L716">
            <v>1011929.06</v>
          </cell>
          <cell r="M716">
            <v>0</v>
          </cell>
          <cell r="N716">
            <v>-50000.63</v>
          </cell>
          <cell r="O716">
            <v>0</v>
          </cell>
          <cell r="P716">
            <v>961928.43</v>
          </cell>
          <cell r="Q716">
            <v>0</v>
          </cell>
          <cell r="R716">
            <v>402981</v>
          </cell>
          <cell r="S716">
            <v>0</v>
          </cell>
          <cell r="T716">
            <v>5.0511041420662437</v>
          </cell>
          <cell r="U716">
            <v>0</v>
          </cell>
          <cell r="V716">
            <v>52215</v>
          </cell>
          <cell r="W716">
            <v>0</v>
          </cell>
          <cell r="X716">
            <v>-43619.220000000008</v>
          </cell>
          <cell r="Y716">
            <v>0</v>
          </cell>
          <cell r="Z716">
            <v>15</v>
          </cell>
          <cell r="AA716">
            <v>0</v>
          </cell>
          <cell r="AB716">
            <v>6542.8830000000016</v>
          </cell>
          <cell r="AC716">
            <v>0</v>
          </cell>
          <cell r="AD716">
            <v>418119.66299999994</v>
          </cell>
          <cell r="AE716">
            <v>0</v>
          </cell>
          <cell r="AF716">
            <v>5.0511041420662437</v>
          </cell>
          <cell r="AG716">
            <v>0</v>
          </cell>
          <cell r="AH716">
            <v>49851</v>
          </cell>
          <cell r="AI716">
            <v>0</v>
          </cell>
          <cell r="AJ716">
            <v>-50000.63</v>
          </cell>
          <cell r="AK716">
            <v>0</v>
          </cell>
          <cell r="AL716">
            <v>15</v>
          </cell>
          <cell r="AM716">
            <v>0</v>
          </cell>
          <cell r="AN716">
            <v>7500.0944999999992</v>
          </cell>
          <cell r="AO716">
            <v>0</v>
          </cell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G717">
            <v>0</v>
          </cell>
          <cell r="H717">
            <v>461951.34</v>
          </cell>
          <cell r="I717">
            <v>0</v>
          </cell>
          <cell r="J717">
            <v>-5445.08</v>
          </cell>
          <cell r="K717">
            <v>0</v>
          </cell>
          <cell r="L717">
            <v>456506.26</v>
          </cell>
          <cell r="M717">
            <v>0</v>
          </cell>
          <cell r="N717">
            <v>-5312.9000000000024</v>
          </cell>
          <cell r="O717">
            <v>0</v>
          </cell>
          <cell r="P717">
            <v>451193.36</v>
          </cell>
          <cell r="Q717">
            <v>0</v>
          </cell>
          <cell r="R717">
            <v>142202</v>
          </cell>
          <cell r="S717">
            <v>0</v>
          </cell>
          <cell r="T717">
            <v>2.4524502195796849</v>
          </cell>
          <cell r="U717">
            <v>0</v>
          </cell>
          <cell r="V717">
            <v>11262</v>
          </cell>
          <cell r="W717">
            <v>0</v>
          </cell>
          <cell r="X717">
            <v>-5445.08</v>
          </cell>
          <cell r="Y717">
            <v>0</v>
          </cell>
          <cell r="Z717">
            <v>5</v>
          </cell>
          <cell r="AA717">
            <v>0</v>
          </cell>
          <cell r="AB717">
            <v>272.25400000000002</v>
          </cell>
          <cell r="AC717">
            <v>0</v>
          </cell>
          <cell r="AD717">
            <v>148291.174</v>
          </cell>
          <cell r="AE717">
            <v>0</v>
          </cell>
          <cell r="AF717">
            <v>2.4524502195796849</v>
          </cell>
          <cell r="AG717">
            <v>0</v>
          </cell>
          <cell r="AH717">
            <v>11130</v>
          </cell>
          <cell r="AI717">
            <v>0</v>
          </cell>
          <cell r="AJ717">
            <v>-5312.9000000000024</v>
          </cell>
          <cell r="AK717">
            <v>0</v>
          </cell>
          <cell r="AL717">
            <v>5</v>
          </cell>
          <cell r="AM717">
            <v>0</v>
          </cell>
          <cell r="AN717">
            <v>265.6450000000001</v>
          </cell>
          <cell r="AO717">
            <v>0</v>
          </cell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G718">
            <v>0</v>
          </cell>
          <cell r="H718">
            <v>1197491.3400000001</v>
          </cell>
          <cell r="I718">
            <v>0</v>
          </cell>
          <cell r="J718">
            <v>-205322.71000000002</v>
          </cell>
          <cell r="K718">
            <v>0</v>
          </cell>
          <cell r="L718">
            <v>992168.63000000012</v>
          </cell>
          <cell r="M718">
            <v>0</v>
          </cell>
          <cell r="N718">
            <v>-74015.070000000007</v>
          </cell>
          <cell r="O718">
            <v>0</v>
          </cell>
          <cell r="P718">
            <v>918153.56</v>
          </cell>
          <cell r="Q718">
            <v>0</v>
          </cell>
          <cell r="R718">
            <v>536606</v>
          </cell>
          <cell r="S718">
            <v>0</v>
          </cell>
          <cell r="T718">
            <v>9.7067622610240765</v>
          </cell>
          <cell r="U718">
            <v>0</v>
          </cell>
          <cell r="V718">
            <v>106273</v>
          </cell>
          <cell r="W718">
            <v>0</v>
          </cell>
          <cell r="X718">
            <v>-205322.71000000002</v>
          </cell>
          <cell r="Y718">
            <v>0</v>
          </cell>
          <cell r="Z718">
            <v>15</v>
          </cell>
          <cell r="AA718">
            <v>0</v>
          </cell>
          <cell r="AB718">
            <v>30798.406500000005</v>
          </cell>
          <cell r="AC718">
            <v>0</v>
          </cell>
          <cell r="AD718">
            <v>468354.69649999996</v>
          </cell>
          <cell r="AE718">
            <v>0</v>
          </cell>
          <cell r="AF718">
            <v>9.7067622610240765</v>
          </cell>
          <cell r="AG718">
            <v>0</v>
          </cell>
          <cell r="AH718">
            <v>92715</v>
          </cell>
          <cell r="AI718">
            <v>0</v>
          </cell>
          <cell r="AJ718">
            <v>-74015.070000000007</v>
          </cell>
          <cell r="AK718">
            <v>0</v>
          </cell>
          <cell r="AL718">
            <v>15</v>
          </cell>
          <cell r="AM718">
            <v>0</v>
          </cell>
          <cell r="AN718">
            <v>11102.2605</v>
          </cell>
          <cell r="AO718">
            <v>0</v>
          </cell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G719">
            <v>0</v>
          </cell>
          <cell r="H719">
            <v>3402265.82</v>
          </cell>
          <cell r="I719">
            <v>0</v>
          </cell>
          <cell r="J719">
            <v>-170385.43999999997</v>
          </cell>
          <cell r="K719">
            <v>0</v>
          </cell>
          <cell r="L719">
            <v>3231880.38</v>
          </cell>
          <cell r="M719">
            <v>0</v>
          </cell>
          <cell r="N719">
            <v>-180860.24999999997</v>
          </cell>
          <cell r="O719">
            <v>0</v>
          </cell>
          <cell r="P719">
            <v>3051020.13</v>
          </cell>
          <cell r="Q719">
            <v>0</v>
          </cell>
          <cell r="R719">
            <v>1145360</v>
          </cell>
          <cell r="S719">
            <v>0</v>
          </cell>
          <cell r="T719">
            <v>5.3912563839152963</v>
          </cell>
          <cell r="U719">
            <v>0</v>
          </cell>
          <cell r="V719">
            <v>178832</v>
          </cell>
          <cell r="W719">
            <v>0</v>
          </cell>
          <cell r="X719">
            <v>-170385.43999999997</v>
          </cell>
          <cell r="Y719">
            <v>0</v>
          </cell>
          <cell r="Z719">
            <v>15</v>
          </cell>
          <cell r="AA719">
            <v>0</v>
          </cell>
          <cell r="AB719">
            <v>25557.815999999995</v>
          </cell>
          <cell r="AC719">
            <v>0</v>
          </cell>
          <cell r="AD719">
            <v>1179364.3760000002</v>
          </cell>
          <cell r="AE719">
            <v>0</v>
          </cell>
          <cell r="AF719">
            <v>5.3912563839152963</v>
          </cell>
          <cell r="AG719">
            <v>0</v>
          </cell>
          <cell r="AH719">
            <v>169364</v>
          </cell>
          <cell r="AI719">
            <v>0</v>
          </cell>
          <cell r="AJ719">
            <v>-180860.24999999997</v>
          </cell>
          <cell r="AK719">
            <v>0</v>
          </cell>
          <cell r="AL719">
            <v>15</v>
          </cell>
          <cell r="AM719">
            <v>0</v>
          </cell>
          <cell r="AN719">
            <v>27129.037499999995</v>
          </cell>
          <cell r="AO719">
            <v>0</v>
          </cell>
          <cell r="AP719">
            <v>1194997.1635000003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 t="str">
            <v>TOTAL CALIFORNIA - GENERAL</v>
          </cell>
          <cell r="G720">
            <v>0</v>
          </cell>
          <cell r="H720">
            <v>10157893.85</v>
          </cell>
          <cell r="I720">
            <v>0</v>
          </cell>
          <cell r="J720">
            <v>-577373.05999999994</v>
          </cell>
          <cell r="K720">
            <v>0</v>
          </cell>
          <cell r="L720">
            <v>9580520.7899999991</v>
          </cell>
          <cell r="M720">
            <v>0</v>
          </cell>
          <cell r="N720">
            <v>-433895.20999999996</v>
          </cell>
          <cell r="O720">
            <v>0</v>
          </cell>
          <cell r="P720">
            <v>9146625.5800000019</v>
          </cell>
          <cell r="Q720">
            <v>0</v>
          </cell>
          <cell r="R720">
            <v>3854766</v>
          </cell>
          <cell r="S720">
            <v>0</v>
          </cell>
          <cell r="T720">
            <v>0</v>
          </cell>
          <cell r="U720">
            <v>0</v>
          </cell>
          <cell r="V720">
            <v>491221</v>
          </cell>
          <cell r="W720">
            <v>0</v>
          </cell>
          <cell r="X720">
            <v>-577373.05999999994</v>
          </cell>
          <cell r="Y720">
            <v>0</v>
          </cell>
          <cell r="Z720">
            <v>0</v>
          </cell>
          <cell r="AA720">
            <v>0</v>
          </cell>
          <cell r="AB720">
            <v>90204.257499999992</v>
          </cell>
          <cell r="AC720">
            <v>0</v>
          </cell>
          <cell r="AD720">
            <v>3858818.1975000002</v>
          </cell>
          <cell r="AE720">
            <v>0</v>
          </cell>
          <cell r="AF720">
            <v>0</v>
          </cell>
          <cell r="AG720">
            <v>0</v>
          </cell>
          <cell r="AH720">
            <v>455653</v>
          </cell>
          <cell r="AI720">
            <v>0</v>
          </cell>
          <cell r="AJ720">
            <v>-433895.20999999996</v>
          </cell>
          <cell r="AK720">
            <v>0</v>
          </cell>
          <cell r="AL720">
            <v>0</v>
          </cell>
          <cell r="AM720">
            <v>0</v>
          </cell>
          <cell r="AN720">
            <v>67018.789499999999</v>
          </cell>
          <cell r="AO720">
            <v>0</v>
          </cell>
          <cell r="AP720">
            <v>3947594.7770000002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 t="str">
            <v>UTAH - GENERAL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G723">
            <v>0</v>
          </cell>
          <cell r="H723">
            <v>35298.050000000003</v>
          </cell>
          <cell r="I723">
            <v>0</v>
          </cell>
          <cell r="J723">
            <v>-809.2700000000001</v>
          </cell>
          <cell r="K723">
            <v>0</v>
          </cell>
          <cell r="L723">
            <v>34488.780000000006</v>
          </cell>
          <cell r="M723">
            <v>0</v>
          </cell>
          <cell r="N723">
            <v>-814.69</v>
          </cell>
          <cell r="O723">
            <v>0</v>
          </cell>
          <cell r="P723">
            <v>33674.090000000004</v>
          </cell>
          <cell r="Q723">
            <v>0</v>
          </cell>
          <cell r="R723">
            <v>18073</v>
          </cell>
          <cell r="S723">
            <v>0</v>
          </cell>
          <cell r="T723">
            <v>2.0102909319401174</v>
          </cell>
          <cell r="U723">
            <v>0</v>
          </cell>
          <cell r="V723">
            <v>701</v>
          </cell>
          <cell r="W723">
            <v>0</v>
          </cell>
          <cell r="X723">
            <v>-809.2700000000001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17964.73</v>
          </cell>
          <cell r="AE723">
            <v>0</v>
          </cell>
          <cell r="AF723">
            <v>2.0102909319401174</v>
          </cell>
          <cell r="AG723">
            <v>0</v>
          </cell>
          <cell r="AH723">
            <v>685</v>
          </cell>
          <cell r="AI723">
            <v>0</v>
          </cell>
          <cell r="AJ723">
            <v>-814.69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G724">
            <v>0</v>
          </cell>
          <cell r="H724">
            <v>90351122.719999999</v>
          </cell>
          <cell r="I724">
            <v>0</v>
          </cell>
          <cell r="J724">
            <v>-1304889.04</v>
          </cell>
          <cell r="K724">
            <v>0</v>
          </cell>
          <cell r="L724">
            <v>89046233.679999992</v>
          </cell>
          <cell r="M724">
            <v>0</v>
          </cell>
          <cell r="N724">
            <v>-1256724.2399999998</v>
          </cell>
          <cell r="O724">
            <v>0</v>
          </cell>
          <cell r="P724">
            <v>87789509.439999998</v>
          </cell>
          <cell r="Q724">
            <v>0</v>
          </cell>
          <cell r="R724">
            <v>26437183</v>
          </cell>
          <cell r="S724">
            <v>0</v>
          </cell>
          <cell r="T724">
            <v>2.2128641370603295</v>
          </cell>
          <cell r="U724">
            <v>0</v>
          </cell>
          <cell r="V724">
            <v>1984910</v>
          </cell>
          <cell r="W724">
            <v>0</v>
          </cell>
          <cell r="X724">
            <v>-1304889.04</v>
          </cell>
          <cell r="Y724">
            <v>0</v>
          </cell>
          <cell r="Z724">
            <v>5</v>
          </cell>
          <cell r="AA724">
            <v>0</v>
          </cell>
          <cell r="AB724">
            <v>65244.452000000005</v>
          </cell>
          <cell r="AC724">
            <v>0</v>
          </cell>
          <cell r="AD724">
            <v>27182448.412</v>
          </cell>
          <cell r="AE724">
            <v>0</v>
          </cell>
          <cell r="AF724">
            <v>2.2128641370603295</v>
          </cell>
          <cell r="AG724">
            <v>0</v>
          </cell>
          <cell r="AH724">
            <v>1956567</v>
          </cell>
          <cell r="AI724">
            <v>0</v>
          </cell>
          <cell r="AJ724">
            <v>-1256724.2399999998</v>
          </cell>
          <cell r="AK724">
            <v>0</v>
          </cell>
          <cell r="AL724">
            <v>5</v>
          </cell>
          <cell r="AM724">
            <v>0</v>
          </cell>
          <cell r="AN724">
            <v>62836.211999999992</v>
          </cell>
          <cell r="AO724">
            <v>0</v>
          </cell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G725">
            <v>0</v>
          </cell>
          <cell r="H725">
            <v>15782371.74</v>
          </cell>
          <cell r="I725">
            <v>0</v>
          </cell>
          <cell r="J725">
            <v>-1692101.3099999998</v>
          </cell>
          <cell r="K725">
            <v>0</v>
          </cell>
          <cell r="L725">
            <v>14090270.43</v>
          </cell>
          <cell r="M725">
            <v>0</v>
          </cell>
          <cell r="N725">
            <v>-1659698.4599999997</v>
          </cell>
          <cell r="O725">
            <v>0</v>
          </cell>
          <cell r="P725">
            <v>12430571.970000001</v>
          </cell>
          <cell r="Q725">
            <v>0</v>
          </cell>
          <cell r="R725">
            <v>7805851</v>
          </cell>
          <cell r="S725">
            <v>0</v>
          </cell>
          <cell r="T725">
            <v>7.6251295584541134</v>
          </cell>
          <cell r="U725">
            <v>0</v>
          </cell>
          <cell r="V725">
            <v>1138914</v>
          </cell>
          <cell r="W725">
            <v>0</v>
          </cell>
          <cell r="X725">
            <v>-1692101.3099999998</v>
          </cell>
          <cell r="Y725">
            <v>0</v>
          </cell>
          <cell r="Z725">
            <v>10</v>
          </cell>
          <cell r="AA725">
            <v>0</v>
          </cell>
          <cell r="AB725">
            <v>169210.13099999996</v>
          </cell>
          <cell r="AC725">
            <v>0</v>
          </cell>
          <cell r="AD725">
            <v>7421873.8210000005</v>
          </cell>
          <cell r="AE725">
            <v>0</v>
          </cell>
          <cell r="AF725">
            <v>7.6251295584541134</v>
          </cell>
          <cell r="AG725">
            <v>0</v>
          </cell>
          <cell r="AH725">
            <v>1011124</v>
          </cell>
          <cell r="AI725">
            <v>0</v>
          </cell>
          <cell r="AJ725">
            <v>-1659698.4599999997</v>
          </cell>
          <cell r="AK725">
            <v>0</v>
          </cell>
          <cell r="AL725">
            <v>10</v>
          </cell>
          <cell r="AM725">
            <v>0</v>
          </cell>
          <cell r="AN725">
            <v>165969.84599999999</v>
          </cell>
          <cell r="AO725">
            <v>0</v>
          </cell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G726">
            <v>0</v>
          </cell>
          <cell r="H726">
            <v>3076269.26</v>
          </cell>
          <cell r="I726">
            <v>0</v>
          </cell>
          <cell r="J726">
            <v>0</v>
          </cell>
          <cell r="K726">
            <v>0</v>
          </cell>
          <cell r="L726">
            <v>3076269.26</v>
          </cell>
          <cell r="M726">
            <v>0</v>
          </cell>
          <cell r="N726">
            <v>0</v>
          </cell>
          <cell r="O726">
            <v>0</v>
          </cell>
          <cell r="P726">
            <v>3076269.26</v>
          </cell>
          <cell r="Q726">
            <v>0</v>
          </cell>
          <cell r="R726">
            <v>439135</v>
          </cell>
          <cell r="S726">
            <v>0</v>
          </cell>
          <cell r="T726">
            <v>3.5859446334649747</v>
          </cell>
          <cell r="U726">
            <v>0</v>
          </cell>
          <cell r="V726">
            <v>110313</v>
          </cell>
          <cell r="W726">
            <v>0</v>
          </cell>
          <cell r="X726">
            <v>0</v>
          </cell>
          <cell r="Y726">
            <v>0</v>
          </cell>
          <cell r="Z726">
            <v>64</v>
          </cell>
          <cell r="AA726">
            <v>0</v>
          </cell>
          <cell r="AB726">
            <v>0</v>
          </cell>
          <cell r="AC726">
            <v>0</v>
          </cell>
          <cell r="AD726">
            <v>549448</v>
          </cell>
          <cell r="AE726">
            <v>0</v>
          </cell>
          <cell r="AF726">
            <v>3.5859446334649747</v>
          </cell>
          <cell r="AG726">
            <v>0</v>
          </cell>
          <cell r="AH726">
            <v>110313</v>
          </cell>
          <cell r="AI726">
            <v>0</v>
          </cell>
          <cell r="AJ726">
            <v>0</v>
          </cell>
          <cell r="AK726">
            <v>0</v>
          </cell>
          <cell r="AL726">
            <v>64</v>
          </cell>
          <cell r="AM726">
            <v>0</v>
          </cell>
          <cell r="AN726">
            <v>0</v>
          </cell>
          <cell r="AO726">
            <v>0</v>
          </cell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G727">
            <v>0</v>
          </cell>
          <cell r="H727">
            <v>21495245.66</v>
          </cell>
          <cell r="I727">
            <v>0</v>
          </cell>
          <cell r="J727">
            <v>-1248519.2799999998</v>
          </cell>
          <cell r="K727">
            <v>0</v>
          </cell>
          <cell r="L727">
            <v>20246726.379999999</v>
          </cell>
          <cell r="M727">
            <v>0</v>
          </cell>
          <cell r="N727">
            <v>-1288510.19</v>
          </cell>
          <cell r="O727">
            <v>0</v>
          </cell>
          <cell r="P727">
            <v>18958216.189999998</v>
          </cell>
          <cell r="Q727">
            <v>0</v>
          </cell>
          <cell r="R727">
            <v>8322264</v>
          </cell>
          <cell r="S727">
            <v>0</v>
          </cell>
          <cell r="T727">
            <v>5.0511041420662437</v>
          </cell>
          <cell r="U727">
            <v>0</v>
          </cell>
          <cell r="V727">
            <v>1054215</v>
          </cell>
          <cell r="W727">
            <v>0</v>
          </cell>
          <cell r="X727">
            <v>-1248519.2799999998</v>
          </cell>
          <cell r="Y727">
            <v>0</v>
          </cell>
          <cell r="Z727">
            <v>10</v>
          </cell>
          <cell r="AA727">
            <v>0</v>
          </cell>
          <cell r="AB727">
            <v>124851.92799999997</v>
          </cell>
          <cell r="AC727">
            <v>0</v>
          </cell>
          <cell r="AD727">
            <v>8252811.648000001</v>
          </cell>
          <cell r="AE727">
            <v>0</v>
          </cell>
          <cell r="AF727">
            <v>5.0511041420662437</v>
          </cell>
          <cell r="AG727">
            <v>0</v>
          </cell>
          <cell r="AH727">
            <v>990141</v>
          </cell>
          <cell r="AI727">
            <v>0</v>
          </cell>
          <cell r="AJ727">
            <v>-1288510.19</v>
          </cell>
          <cell r="AK727">
            <v>0</v>
          </cell>
          <cell r="AL727">
            <v>10</v>
          </cell>
          <cell r="AM727">
            <v>0</v>
          </cell>
          <cell r="AN727">
            <v>128851.01899999999</v>
          </cell>
          <cell r="AO727">
            <v>0</v>
          </cell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G728">
            <v>0</v>
          </cell>
          <cell r="H728">
            <v>7090753.1299999999</v>
          </cell>
          <cell r="I728">
            <v>0</v>
          </cell>
          <cell r="J728">
            <v>-248428.84999999998</v>
          </cell>
          <cell r="K728">
            <v>0</v>
          </cell>
          <cell r="L728">
            <v>6842324.2800000003</v>
          </cell>
          <cell r="M728">
            <v>0</v>
          </cell>
          <cell r="N728">
            <v>-244173.82999999996</v>
          </cell>
          <cell r="O728">
            <v>0</v>
          </cell>
          <cell r="P728">
            <v>6598150.4500000002</v>
          </cell>
          <cell r="Q728">
            <v>0</v>
          </cell>
          <cell r="R728">
            <v>2285961</v>
          </cell>
          <cell r="S728">
            <v>0</v>
          </cell>
          <cell r="T728">
            <v>2.4524502195796849</v>
          </cell>
          <cell r="U728">
            <v>0</v>
          </cell>
          <cell r="V728">
            <v>170851</v>
          </cell>
          <cell r="W728">
            <v>0</v>
          </cell>
          <cell r="X728">
            <v>-248428.84999999998</v>
          </cell>
          <cell r="Y728">
            <v>0</v>
          </cell>
          <cell r="Z728">
            <v>25</v>
          </cell>
          <cell r="AA728">
            <v>0</v>
          </cell>
          <cell r="AB728">
            <v>62107.212499999994</v>
          </cell>
          <cell r="AC728">
            <v>0</v>
          </cell>
          <cell r="AD728">
            <v>2270490.3624999998</v>
          </cell>
          <cell r="AE728">
            <v>0</v>
          </cell>
          <cell r="AF728">
            <v>2.4524502195796849</v>
          </cell>
          <cell r="AG728">
            <v>0</v>
          </cell>
          <cell r="AH728">
            <v>164810</v>
          </cell>
          <cell r="AI728">
            <v>0</v>
          </cell>
          <cell r="AJ728">
            <v>-244173.82999999996</v>
          </cell>
          <cell r="AK728">
            <v>0</v>
          </cell>
          <cell r="AL728">
            <v>25</v>
          </cell>
          <cell r="AM728">
            <v>0</v>
          </cell>
          <cell r="AN728">
            <v>61043.45749999999</v>
          </cell>
          <cell r="AO728">
            <v>0</v>
          </cell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G729">
            <v>0</v>
          </cell>
          <cell r="H729">
            <v>6295956.5300000003</v>
          </cell>
          <cell r="I729">
            <v>0</v>
          </cell>
          <cell r="J729">
            <v>-404696.10000000003</v>
          </cell>
          <cell r="K729">
            <v>0</v>
          </cell>
          <cell r="L729">
            <v>5891260.4300000006</v>
          </cell>
          <cell r="M729">
            <v>0</v>
          </cell>
          <cell r="N729">
            <v>-409862.18</v>
          </cell>
          <cell r="O729">
            <v>0</v>
          </cell>
          <cell r="P729">
            <v>5481398.2500000009</v>
          </cell>
          <cell r="Q729">
            <v>0</v>
          </cell>
          <cell r="R729">
            <v>1752852</v>
          </cell>
          <cell r="S729">
            <v>0</v>
          </cell>
          <cell r="T729">
            <v>9.7067622610240765</v>
          </cell>
          <cell r="U729">
            <v>0</v>
          </cell>
          <cell r="V729">
            <v>591492</v>
          </cell>
          <cell r="W729">
            <v>0</v>
          </cell>
          <cell r="X729">
            <v>-404696.10000000003</v>
          </cell>
          <cell r="Y729">
            <v>0</v>
          </cell>
          <cell r="Z729">
            <v>10</v>
          </cell>
          <cell r="AA729">
            <v>0</v>
          </cell>
          <cell r="AB729">
            <v>40469.610000000008</v>
          </cell>
          <cell r="AC729">
            <v>0</v>
          </cell>
          <cell r="AD729">
            <v>1980117.51</v>
          </cell>
          <cell r="AE729">
            <v>0</v>
          </cell>
          <cell r="AF729">
            <v>9.7067622610240765</v>
          </cell>
          <cell r="AG729">
            <v>0</v>
          </cell>
          <cell r="AH729">
            <v>551958</v>
          </cell>
          <cell r="AI729">
            <v>0</v>
          </cell>
          <cell r="AJ729">
            <v>-409862.18</v>
          </cell>
          <cell r="AK729">
            <v>0</v>
          </cell>
          <cell r="AL729">
            <v>10</v>
          </cell>
          <cell r="AM729">
            <v>0</v>
          </cell>
          <cell r="AN729">
            <v>40986.218000000001</v>
          </cell>
          <cell r="AO729">
            <v>0</v>
          </cell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G730">
            <v>0</v>
          </cell>
          <cell r="H730">
            <v>50520185.100000001</v>
          </cell>
          <cell r="I730">
            <v>0</v>
          </cell>
          <cell r="J730">
            <v>-3322603.9200000004</v>
          </cell>
          <cell r="K730">
            <v>0</v>
          </cell>
          <cell r="L730">
            <v>47197581.18</v>
          </cell>
          <cell r="M730">
            <v>0</v>
          </cell>
          <cell r="N730">
            <v>-3299351.9</v>
          </cell>
          <cell r="O730">
            <v>0</v>
          </cell>
          <cell r="P730">
            <v>43898229.280000001</v>
          </cell>
          <cell r="Q730">
            <v>0</v>
          </cell>
          <cell r="R730">
            <v>13443662</v>
          </cell>
          <cell r="S730">
            <v>0</v>
          </cell>
          <cell r="T730">
            <v>5.3912563839152963</v>
          </cell>
          <cell r="U730">
            <v>0</v>
          </cell>
          <cell r="V730">
            <v>2634108</v>
          </cell>
          <cell r="W730">
            <v>0</v>
          </cell>
          <cell r="X730">
            <v>-3322603.9200000004</v>
          </cell>
          <cell r="Y730">
            <v>0</v>
          </cell>
          <cell r="Z730">
            <v>15</v>
          </cell>
          <cell r="AA730">
            <v>0</v>
          </cell>
          <cell r="AB730">
            <v>498390.58800000005</v>
          </cell>
          <cell r="AC730">
            <v>0</v>
          </cell>
          <cell r="AD730">
            <v>13253556.668</v>
          </cell>
          <cell r="AE730">
            <v>0</v>
          </cell>
          <cell r="AF730">
            <v>5.3912563839152963</v>
          </cell>
          <cell r="AG730">
            <v>0</v>
          </cell>
          <cell r="AH730">
            <v>2455604</v>
          </cell>
          <cell r="AI730">
            <v>0</v>
          </cell>
          <cell r="AJ730">
            <v>-3299351.9</v>
          </cell>
          <cell r="AK730">
            <v>0</v>
          </cell>
          <cell r="AL730">
            <v>15</v>
          </cell>
          <cell r="AM730">
            <v>0</v>
          </cell>
          <cell r="AN730">
            <v>494902.78499999997</v>
          </cell>
          <cell r="AO730">
            <v>0</v>
          </cell>
          <cell r="AP730">
            <v>12904711.552999999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 t="str">
            <v>TOTAL UTAH - GENERAL</v>
          </cell>
          <cell r="G731">
            <v>0</v>
          </cell>
          <cell r="H731">
            <v>194647202.19</v>
          </cell>
          <cell r="I731">
            <v>0</v>
          </cell>
          <cell r="J731">
            <v>-8222047.7699999996</v>
          </cell>
          <cell r="K731">
            <v>0</v>
          </cell>
          <cell r="L731">
            <v>186425154.41999999</v>
          </cell>
          <cell r="M731">
            <v>0</v>
          </cell>
          <cell r="N731">
            <v>-8159135.4900000002</v>
          </cell>
          <cell r="O731">
            <v>0</v>
          </cell>
          <cell r="P731">
            <v>178266018.93000001</v>
          </cell>
          <cell r="Q731">
            <v>0</v>
          </cell>
          <cell r="R731">
            <v>60504981</v>
          </cell>
          <cell r="S731">
            <v>0</v>
          </cell>
          <cell r="T731">
            <v>0</v>
          </cell>
          <cell r="U731">
            <v>0</v>
          </cell>
          <cell r="V731">
            <v>7685504</v>
          </cell>
          <cell r="W731">
            <v>0</v>
          </cell>
          <cell r="X731">
            <v>-8222047.7699999996</v>
          </cell>
          <cell r="Y731">
            <v>0</v>
          </cell>
          <cell r="Z731">
            <v>0</v>
          </cell>
          <cell r="AA731">
            <v>0</v>
          </cell>
          <cell r="AB731">
            <v>960273.92149999994</v>
          </cell>
          <cell r="AC731">
            <v>0</v>
          </cell>
          <cell r="AD731">
            <v>60928711.151499994</v>
          </cell>
          <cell r="AE731">
            <v>0</v>
          </cell>
          <cell r="AF731">
            <v>0</v>
          </cell>
          <cell r="AG731">
            <v>0</v>
          </cell>
          <cell r="AH731">
            <v>7241202</v>
          </cell>
          <cell r="AI731">
            <v>0</v>
          </cell>
          <cell r="AJ731">
            <v>-8159135.4900000002</v>
          </cell>
          <cell r="AK731">
            <v>0</v>
          </cell>
          <cell r="AL731">
            <v>0</v>
          </cell>
          <cell r="AM731">
            <v>0</v>
          </cell>
          <cell r="AN731">
            <v>954589.53749999986</v>
          </cell>
          <cell r="AO731">
            <v>0</v>
          </cell>
          <cell r="AP731">
            <v>60965367.199000016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 t="str">
            <v>TOTAL GENERAL PLANT</v>
          </cell>
          <cell r="G733">
            <v>0</v>
          </cell>
          <cell r="H733">
            <v>454793010.87000006</v>
          </cell>
          <cell r="I733">
            <v>0</v>
          </cell>
          <cell r="J733">
            <v>-18779318.710000005</v>
          </cell>
          <cell r="K733">
            <v>0</v>
          </cell>
          <cell r="L733">
            <v>436013692.16000003</v>
          </cell>
          <cell r="M733">
            <v>0</v>
          </cell>
          <cell r="N733">
            <v>-18052548.369999997</v>
          </cell>
          <cell r="O733">
            <v>0</v>
          </cell>
          <cell r="P733">
            <v>417961143.78999996</v>
          </cell>
          <cell r="Q733">
            <v>0</v>
          </cell>
          <cell r="R733">
            <v>133453357</v>
          </cell>
          <cell r="S733">
            <v>0</v>
          </cell>
          <cell r="T733">
            <v>0</v>
          </cell>
          <cell r="U733">
            <v>0</v>
          </cell>
          <cell r="V733">
            <v>18796986</v>
          </cell>
          <cell r="W733">
            <v>0</v>
          </cell>
          <cell r="X733">
            <v>-18779318.710000005</v>
          </cell>
          <cell r="Y733">
            <v>0</v>
          </cell>
          <cell r="Z733">
            <v>0</v>
          </cell>
          <cell r="AA733">
            <v>0</v>
          </cell>
          <cell r="AB733">
            <v>2433336.4670000006</v>
          </cell>
          <cell r="AC733">
            <v>0</v>
          </cell>
          <cell r="AD733">
            <v>135904360.757</v>
          </cell>
          <cell r="AE733">
            <v>0</v>
          </cell>
          <cell r="AF733">
            <v>0</v>
          </cell>
          <cell r="AG733">
            <v>0</v>
          </cell>
          <cell r="AH733">
            <v>17706065</v>
          </cell>
          <cell r="AI733">
            <v>0</v>
          </cell>
          <cell r="AJ733">
            <v>-18052548.369999997</v>
          </cell>
          <cell r="AK733">
            <v>0</v>
          </cell>
          <cell r="AL733">
            <v>0</v>
          </cell>
          <cell r="AM733">
            <v>0</v>
          </cell>
          <cell r="AN733">
            <v>2336377.3480000007</v>
          </cell>
          <cell r="AO733">
            <v>0</v>
          </cell>
          <cell r="AP733">
            <v>137894254.73499998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 t="str">
            <v>UTAH MINING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G737">
            <v>0</v>
          </cell>
          <cell r="H737">
            <v>15693192.640000001</v>
          </cell>
          <cell r="I737">
            <v>0</v>
          </cell>
          <cell r="J737">
            <v>-307822.59000000003</v>
          </cell>
          <cell r="K737">
            <v>0</v>
          </cell>
          <cell r="L737">
            <v>15385370.050000001</v>
          </cell>
          <cell r="M737">
            <v>0</v>
          </cell>
          <cell r="N737">
            <v>-317895.15000000002</v>
          </cell>
          <cell r="O737">
            <v>0</v>
          </cell>
          <cell r="P737">
            <v>15067474.9</v>
          </cell>
          <cell r="Q737">
            <v>0</v>
          </cell>
          <cell r="R737">
            <v>9679311</v>
          </cell>
          <cell r="S737">
            <v>0</v>
          </cell>
          <cell r="T737">
            <v>0.81441230043344026</v>
          </cell>
          <cell r="U737">
            <v>0</v>
          </cell>
          <cell r="V737">
            <v>126554</v>
          </cell>
          <cell r="W737">
            <v>0</v>
          </cell>
          <cell r="X737">
            <v>-307822.59000000003</v>
          </cell>
          <cell r="Y737">
            <v>0</v>
          </cell>
          <cell r="Z737">
            <v>-1</v>
          </cell>
          <cell r="AA737">
            <v>0</v>
          </cell>
          <cell r="AB737">
            <v>-3078.2259000000004</v>
          </cell>
          <cell r="AC737">
            <v>0</v>
          </cell>
          <cell r="AD737">
            <v>9494964.1841000002</v>
          </cell>
          <cell r="AE737">
            <v>0</v>
          </cell>
          <cell r="AF737">
            <v>0.81441230043344026</v>
          </cell>
          <cell r="AG737">
            <v>0</v>
          </cell>
          <cell r="AH737">
            <v>124006</v>
          </cell>
          <cell r="AI737">
            <v>0</v>
          </cell>
          <cell r="AJ737">
            <v>-317895.15000000002</v>
          </cell>
          <cell r="AK737">
            <v>0</v>
          </cell>
          <cell r="AL737">
            <v>-1</v>
          </cell>
          <cell r="AM737">
            <v>0</v>
          </cell>
          <cell r="AN737">
            <v>-3178.9515000000001</v>
          </cell>
          <cell r="AO737">
            <v>0</v>
          </cell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G738">
            <v>0</v>
          </cell>
          <cell r="H738">
            <v>24395253.870000001</v>
          </cell>
          <cell r="I738">
            <v>0</v>
          </cell>
          <cell r="J738">
            <v>-58721.290000000008</v>
          </cell>
          <cell r="K738">
            <v>0</v>
          </cell>
          <cell r="L738">
            <v>24336532.580000002</v>
          </cell>
          <cell r="M738">
            <v>0</v>
          </cell>
          <cell r="N738">
            <v>-67064.369999999981</v>
          </cell>
          <cell r="O738">
            <v>0</v>
          </cell>
          <cell r="P738">
            <v>24269468.210000001</v>
          </cell>
          <cell r="Q738">
            <v>0</v>
          </cell>
          <cell r="R738">
            <v>15333506</v>
          </cell>
          <cell r="S738">
            <v>0</v>
          </cell>
          <cell r="T738">
            <v>1.8562799192858557</v>
          </cell>
          <cell r="U738">
            <v>0</v>
          </cell>
          <cell r="V738">
            <v>452299</v>
          </cell>
          <cell r="W738">
            <v>0</v>
          </cell>
          <cell r="X738">
            <v>-58721.290000000008</v>
          </cell>
          <cell r="Y738">
            <v>0</v>
          </cell>
          <cell r="Z738">
            <v>-7</v>
          </cell>
          <cell r="AA738">
            <v>0</v>
          </cell>
          <cell r="AB738">
            <v>-4110.4903000000004</v>
          </cell>
          <cell r="AC738">
            <v>0</v>
          </cell>
          <cell r="AD738">
            <v>15722973.219700001</v>
          </cell>
          <cell r="AE738">
            <v>0</v>
          </cell>
          <cell r="AF738">
            <v>1.8562799192858557</v>
          </cell>
          <cell r="AG738">
            <v>0</v>
          </cell>
          <cell r="AH738">
            <v>451132</v>
          </cell>
          <cell r="AI738">
            <v>0</v>
          </cell>
          <cell r="AJ738">
            <v>-67064.369999999981</v>
          </cell>
          <cell r="AK738">
            <v>0</v>
          </cell>
          <cell r="AL738">
            <v>-7</v>
          </cell>
          <cell r="AM738">
            <v>0</v>
          </cell>
          <cell r="AN738">
            <v>-4694.5058999999983</v>
          </cell>
          <cell r="AO738">
            <v>0</v>
          </cell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G739">
            <v>0</v>
          </cell>
          <cell r="H739">
            <v>8155178.0899999999</v>
          </cell>
          <cell r="I739">
            <v>0</v>
          </cell>
          <cell r="J739">
            <v>-18161.119999999995</v>
          </cell>
          <cell r="K739">
            <v>0</v>
          </cell>
          <cell r="L739">
            <v>8137016.9699999997</v>
          </cell>
          <cell r="M739">
            <v>0</v>
          </cell>
          <cell r="N739">
            <v>-20883.11</v>
          </cell>
          <cell r="O739">
            <v>0</v>
          </cell>
          <cell r="P739">
            <v>8116133.8599999994</v>
          </cell>
          <cell r="Q739">
            <v>0</v>
          </cell>
          <cell r="R739">
            <v>5102375</v>
          </cell>
          <cell r="S739">
            <v>0</v>
          </cell>
          <cell r="T739">
            <v>1.8810951381994572</v>
          </cell>
          <cell r="U739">
            <v>0</v>
          </cell>
          <cell r="V739">
            <v>153236</v>
          </cell>
          <cell r="W739">
            <v>0</v>
          </cell>
          <cell r="X739">
            <v>-18161.119999999995</v>
          </cell>
          <cell r="Y739">
            <v>0</v>
          </cell>
          <cell r="Z739">
            <v>-7</v>
          </cell>
          <cell r="AA739">
            <v>0</v>
          </cell>
          <cell r="AB739">
            <v>-1271.2783999999997</v>
          </cell>
          <cell r="AC739">
            <v>0</v>
          </cell>
          <cell r="AD739">
            <v>5236178.6015999997</v>
          </cell>
          <cell r="AE739">
            <v>0</v>
          </cell>
          <cell r="AF739">
            <v>1.8810951381994572</v>
          </cell>
          <cell r="AG739">
            <v>0</v>
          </cell>
          <cell r="AH739">
            <v>152869</v>
          </cell>
          <cell r="AI739">
            <v>0</v>
          </cell>
          <cell r="AJ739">
            <v>-20883.11</v>
          </cell>
          <cell r="AK739">
            <v>0</v>
          </cell>
          <cell r="AL739">
            <v>-7</v>
          </cell>
          <cell r="AM739">
            <v>0</v>
          </cell>
          <cell r="AN739">
            <v>-1461.8177000000003</v>
          </cell>
          <cell r="AO739">
            <v>0</v>
          </cell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G740">
            <v>0</v>
          </cell>
          <cell r="H740">
            <v>3424574.61</v>
          </cell>
          <cell r="I740">
            <v>0</v>
          </cell>
          <cell r="J740">
            <v>-4006.84</v>
          </cell>
          <cell r="K740">
            <v>0</v>
          </cell>
          <cell r="L740">
            <v>3420567.77</v>
          </cell>
          <cell r="M740">
            <v>0</v>
          </cell>
          <cell r="N740">
            <v>-4732</v>
          </cell>
          <cell r="O740">
            <v>0</v>
          </cell>
          <cell r="P740">
            <v>3415835.77</v>
          </cell>
          <cell r="Q740">
            <v>0</v>
          </cell>
          <cell r="R740">
            <v>855172</v>
          </cell>
          <cell r="S740">
            <v>0</v>
          </cell>
          <cell r="T740">
            <v>7.440333829974441</v>
          </cell>
          <cell r="U740">
            <v>0</v>
          </cell>
          <cell r="V740">
            <v>254651</v>
          </cell>
          <cell r="W740">
            <v>0</v>
          </cell>
          <cell r="X740">
            <v>-4006.84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1105816.1599999999</v>
          </cell>
          <cell r="AE740">
            <v>0</v>
          </cell>
          <cell r="AF740">
            <v>7.440333829974441</v>
          </cell>
          <cell r="AG740">
            <v>0</v>
          </cell>
          <cell r="AH740">
            <v>254326</v>
          </cell>
          <cell r="AI740">
            <v>0</v>
          </cell>
          <cell r="AJ740">
            <v>-4732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G741">
            <v>0</v>
          </cell>
          <cell r="H741">
            <v>135138069.09999999</v>
          </cell>
          <cell r="I741">
            <v>0</v>
          </cell>
          <cell r="J741">
            <v>-17378845.600000001</v>
          </cell>
          <cell r="K741">
            <v>0</v>
          </cell>
          <cell r="L741">
            <v>117759223.5</v>
          </cell>
          <cell r="M741">
            <v>0</v>
          </cell>
          <cell r="N741">
            <v>-11581401.02</v>
          </cell>
          <cell r="O741">
            <v>0</v>
          </cell>
          <cell r="P741">
            <v>106177822.48</v>
          </cell>
          <cell r="Q741">
            <v>0</v>
          </cell>
          <cell r="R741">
            <v>66892475</v>
          </cell>
          <cell r="S741">
            <v>0</v>
          </cell>
          <cell r="T741">
            <v>4.6158263048663963</v>
          </cell>
          <cell r="U741">
            <v>0</v>
          </cell>
          <cell r="V741">
            <v>5836650</v>
          </cell>
          <cell r="W741">
            <v>0</v>
          </cell>
          <cell r="X741">
            <v>-17378845.600000001</v>
          </cell>
          <cell r="Y741">
            <v>0</v>
          </cell>
          <cell r="Z741">
            <v>5</v>
          </cell>
          <cell r="AA741">
            <v>0</v>
          </cell>
          <cell r="AB741">
            <v>868942.28</v>
          </cell>
          <cell r="AC741">
            <v>0</v>
          </cell>
          <cell r="AD741">
            <v>56219221.68</v>
          </cell>
          <cell r="AE741">
            <v>0</v>
          </cell>
          <cell r="AF741">
            <v>4.6158263048663963</v>
          </cell>
          <cell r="AG741">
            <v>0</v>
          </cell>
          <cell r="AH741">
            <v>5168273</v>
          </cell>
          <cell r="AI741">
            <v>0</v>
          </cell>
          <cell r="AJ741">
            <v>-11581401.02</v>
          </cell>
          <cell r="AK741">
            <v>0</v>
          </cell>
          <cell r="AL741">
            <v>5</v>
          </cell>
          <cell r="AM741">
            <v>0</v>
          </cell>
          <cell r="AN741">
            <v>579070.05099999998</v>
          </cell>
          <cell r="AO741">
            <v>0</v>
          </cell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G742">
            <v>0</v>
          </cell>
          <cell r="H742">
            <v>1191523.48</v>
          </cell>
          <cell r="I742">
            <v>0</v>
          </cell>
          <cell r="J742">
            <v>-88321.590000000011</v>
          </cell>
          <cell r="K742">
            <v>0</v>
          </cell>
          <cell r="L742">
            <v>1103201.8899999999</v>
          </cell>
          <cell r="M742">
            <v>0</v>
          </cell>
          <cell r="N742">
            <v>-90008.98</v>
          </cell>
          <cell r="O742">
            <v>0</v>
          </cell>
          <cell r="P742">
            <v>1013192.9099999999</v>
          </cell>
          <cell r="Q742">
            <v>0</v>
          </cell>
          <cell r="R742">
            <v>698773</v>
          </cell>
          <cell r="S742">
            <v>0</v>
          </cell>
          <cell r="T742">
            <v>4.4861089230611473</v>
          </cell>
          <cell r="U742">
            <v>0</v>
          </cell>
          <cell r="V742">
            <v>51472</v>
          </cell>
          <cell r="W742">
            <v>0</v>
          </cell>
          <cell r="X742">
            <v>-88321.590000000011</v>
          </cell>
          <cell r="Y742">
            <v>0</v>
          </cell>
          <cell r="Z742">
            <v>5</v>
          </cell>
          <cell r="AA742">
            <v>0</v>
          </cell>
          <cell r="AB742">
            <v>4416.0795000000007</v>
          </cell>
          <cell r="AC742">
            <v>0</v>
          </cell>
          <cell r="AD742">
            <v>666339.48950000003</v>
          </cell>
          <cell r="AE742">
            <v>0</v>
          </cell>
          <cell r="AF742">
            <v>4.4861089230611473</v>
          </cell>
          <cell r="AG742">
            <v>0</v>
          </cell>
          <cell r="AH742">
            <v>47472</v>
          </cell>
          <cell r="AI742">
            <v>0</v>
          </cell>
          <cell r="AJ742">
            <v>-90008.98</v>
          </cell>
          <cell r="AK742">
            <v>0</v>
          </cell>
          <cell r="AL742">
            <v>5</v>
          </cell>
          <cell r="AM742">
            <v>0</v>
          </cell>
          <cell r="AN742">
            <v>4500.4489999999996</v>
          </cell>
          <cell r="AO742">
            <v>0</v>
          </cell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G743">
            <v>0</v>
          </cell>
          <cell r="H743">
            <v>5988395.7199999997</v>
          </cell>
          <cell r="I743">
            <v>0</v>
          </cell>
          <cell r="J743">
            <v>-351435.85000000009</v>
          </cell>
          <cell r="K743">
            <v>0</v>
          </cell>
          <cell r="L743">
            <v>5636959.8699999992</v>
          </cell>
          <cell r="M743">
            <v>0</v>
          </cell>
          <cell r="N743">
            <v>-224882.39000000007</v>
          </cell>
          <cell r="O743">
            <v>0</v>
          </cell>
          <cell r="P743">
            <v>5412077.4799999995</v>
          </cell>
          <cell r="Q743">
            <v>0</v>
          </cell>
          <cell r="R743">
            <v>2432657</v>
          </cell>
          <cell r="S743">
            <v>0</v>
          </cell>
          <cell r="T743">
            <v>3.0797610783351681</v>
          </cell>
          <cell r="U743">
            <v>0</v>
          </cell>
          <cell r="V743">
            <v>179017</v>
          </cell>
          <cell r="W743">
            <v>0</v>
          </cell>
          <cell r="X743">
            <v>-351435.85000000009</v>
          </cell>
          <cell r="Y743">
            <v>0</v>
          </cell>
          <cell r="Z743">
            <v>5</v>
          </cell>
          <cell r="AA743">
            <v>0</v>
          </cell>
          <cell r="AB743">
            <v>17571.792500000003</v>
          </cell>
          <cell r="AC743">
            <v>0</v>
          </cell>
          <cell r="AD743">
            <v>2277809.9424999999</v>
          </cell>
          <cell r="AE743">
            <v>0</v>
          </cell>
          <cell r="AF743">
            <v>3.0797610783351681</v>
          </cell>
          <cell r="AG743">
            <v>0</v>
          </cell>
          <cell r="AH743">
            <v>170142</v>
          </cell>
          <cell r="AI743">
            <v>0</v>
          </cell>
          <cell r="AJ743">
            <v>-224882.39000000007</v>
          </cell>
          <cell r="AK743">
            <v>0</v>
          </cell>
          <cell r="AL743">
            <v>5</v>
          </cell>
          <cell r="AM743">
            <v>0</v>
          </cell>
          <cell r="AN743">
            <v>11244.119500000004</v>
          </cell>
          <cell r="AO743">
            <v>0</v>
          </cell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G744">
            <v>0</v>
          </cell>
          <cell r="H744">
            <v>2331379.02</v>
          </cell>
          <cell r="I744">
            <v>0</v>
          </cell>
          <cell r="J744">
            <v>-213514.59</v>
          </cell>
          <cell r="K744">
            <v>0</v>
          </cell>
          <cell r="L744">
            <v>2117864.4300000002</v>
          </cell>
          <cell r="M744">
            <v>0</v>
          </cell>
          <cell r="N744">
            <v>-201158.04000000007</v>
          </cell>
          <cell r="O744">
            <v>0</v>
          </cell>
          <cell r="P744">
            <v>1916706.3900000001</v>
          </cell>
          <cell r="Q744">
            <v>0</v>
          </cell>
          <cell r="R744">
            <v>1237403</v>
          </cell>
          <cell r="S744">
            <v>0</v>
          </cell>
          <cell r="T744">
            <v>4.9664658726555153</v>
          </cell>
          <cell r="U744">
            <v>0</v>
          </cell>
          <cell r="V744">
            <v>110485</v>
          </cell>
          <cell r="W744">
            <v>0</v>
          </cell>
          <cell r="X744">
            <v>-213514.59</v>
          </cell>
          <cell r="Y744">
            <v>0</v>
          </cell>
          <cell r="Z744">
            <v>1</v>
          </cell>
          <cell r="AA744">
            <v>0</v>
          </cell>
          <cell r="AB744">
            <v>2135.1459</v>
          </cell>
          <cell r="AC744">
            <v>0</v>
          </cell>
          <cell r="AD744">
            <v>1136508.5558999998</v>
          </cell>
          <cell r="AE744">
            <v>0</v>
          </cell>
          <cell r="AF744">
            <v>4.9664658726555153</v>
          </cell>
          <cell r="AG744">
            <v>0</v>
          </cell>
          <cell r="AH744">
            <v>100188</v>
          </cell>
          <cell r="AI744">
            <v>0</v>
          </cell>
          <cell r="AJ744">
            <v>-201158.04000000007</v>
          </cell>
          <cell r="AK744">
            <v>0</v>
          </cell>
          <cell r="AL744">
            <v>1</v>
          </cell>
          <cell r="AM744">
            <v>0</v>
          </cell>
          <cell r="AN744">
            <v>2011.5804000000007</v>
          </cell>
          <cell r="AO744">
            <v>0</v>
          </cell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G745">
            <v>0</v>
          </cell>
          <cell r="H745">
            <v>392405.87</v>
          </cell>
          <cell r="I745">
            <v>0</v>
          </cell>
          <cell r="J745">
            <v>-157531.34</v>
          </cell>
          <cell r="K745">
            <v>0</v>
          </cell>
          <cell r="L745">
            <v>234874.53</v>
          </cell>
          <cell r="M745">
            <v>0</v>
          </cell>
          <cell r="N745">
            <v>-56658.109999999993</v>
          </cell>
          <cell r="O745">
            <v>0</v>
          </cell>
          <cell r="P745">
            <v>178216.42</v>
          </cell>
          <cell r="Q745">
            <v>0</v>
          </cell>
          <cell r="R745">
            <v>353253</v>
          </cell>
          <cell r="S745">
            <v>0</v>
          </cell>
          <cell r="T745">
            <v>1.7550807640166213</v>
          </cell>
          <cell r="U745">
            <v>0</v>
          </cell>
          <cell r="V745">
            <v>5505</v>
          </cell>
          <cell r="W745">
            <v>0</v>
          </cell>
          <cell r="X745">
            <v>-157531.34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201226.66</v>
          </cell>
          <cell r="AE745">
            <v>0</v>
          </cell>
          <cell r="AF745">
            <v>1.7550807640166213</v>
          </cell>
          <cell r="AG745">
            <v>0</v>
          </cell>
          <cell r="AH745">
            <v>3625</v>
          </cell>
          <cell r="AI745">
            <v>0</v>
          </cell>
          <cell r="AJ745">
            <v>-56658.109999999993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G746">
            <v>0</v>
          </cell>
          <cell r="H746">
            <v>38414876.890000001</v>
          </cell>
          <cell r="I746">
            <v>0</v>
          </cell>
          <cell r="J746">
            <v>0</v>
          </cell>
          <cell r="K746">
            <v>0</v>
          </cell>
          <cell r="L746">
            <v>38414876.890000001</v>
          </cell>
          <cell r="M746">
            <v>0</v>
          </cell>
          <cell r="N746">
            <v>0</v>
          </cell>
          <cell r="O746">
            <v>0</v>
          </cell>
          <cell r="P746">
            <v>38414876.890000001</v>
          </cell>
          <cell r="Q746">
            <v>0</v>
          </cell>
          <cell r="R746">
            <v>17773786</v>
          </cell>
          <cell r="S746">
            <v>0</v>
          </cell>
          <cell r="T746">
            <v>2.5384343267296816</v>
          </cell>
          <cell r="U746">
            <v>0</v>
          </cell>
          <cell r="V746">
            <v>975136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18748922</v>
          </cell>
          <cell r="AE746">
            <v>0</v>
          </cell>
          <cell r="AF746">
            <v>2.5384343267296816</v>
          </cell>
          <cell r="AG746">
            <v>0</v>
          </cell>
          <cell r="AH746">
            <v>975136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19724058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 t="str">
            <v>TOTAL UTAH MINING</v>
          </cell>
          <cell r="G747">
            <v>0</v>
          </cell>
          <cell r="H747">
            <v>235124849.29000002</v>
          </cell>
          <cell r="I747">
            <v>0</v>
          </cell>
          <cell r="J747">
            <v>-18578360.810000002</v>
          </cell>
          <cell r="K747">
            <v>0</v>
          </cell>
          <cell r="L747">
            <v>216546488.48000002</v>
          </cell>
          <cell r="M747">
            <v>0</v>
          </cell>
          <cell r="N747">
            <v>-12564683.170000002</v>
          </cell>
          <cell r="O747">
            <v>0</v>
          </cell>
          <cell r="P747">
            <v>203981805.30999994</v>
          </cell>
          <cell r="Q747">
            <v>0</v>
          </cell>
          <cell r="R747">
            <v>120358711</v>
          </cell>
          <cell r="S747">
            <v>0</v>
          </cell>
          <cell r="T747">
            <v>0</v>
          </cell>
          <cell r="U747">
            <v>0</v>
          </cell>
          <cell r="V747">
            <v>8145005</v>
          </cell>
          <cell r="W747">
            <v>0</v>
          </cell>
          <cell r="X747">
            <v>-18578360.810000002</v>
          </cell>
          <cell r="Y747">
            <v>0</v>
          </cell>
          <cell r="Z747">
            <v>0</v>
          </cell>
          <cell r="AA747">
            <v>0</v>
          </cell>
          <cell r="AB747">
            <v>884605.30330000003</v>
          </cell>
          <cell r="AC747">
            <v>0</v>
          </cell>
          <cell r="AD747">
            <v>110809960.49329999</v>
          </cell>
          <cell r="AE747">
            <v>0</v>
          </cell>
          <cell r="AF747">
            <v>0</v>
          </cell>
          <cell r="AG747">
            <v>0</v>
          </cell>
          <cell r="AH747">
            <v>7447169</v>
          </cell>
          <cell r="AI747">
            <v>0</v>
          </cell>
          <cell r="AJ747">
            <v>-12564683.170000002</v>
          </cell>
          <cell r="AK747">
            <v>0</v>
          </cell>
          <cell r="AL747">
            <v>0</v>
          </cell>
          <cell r="AM747">
            <v>0</v>
          </cell>
          <cell r="AN747">
            <v>587490.92480000004</v>
          </cell>
          <cell r="AO747">
            <v>0</v>
          </cell>
          <cell r="AP747">
            <v>106279937.24810001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 t="str">
            <v>TOTAL ELECTRIC PLANT</v>
          </cell>
          <cell r="G749">
            <v>0</v>
          </cell>
          <cell r="H749">
            <v>21091685846.220005</v>
          </cell>
          <cell r="I749">
            <v>0</v>
          </cell>
          <cell r="J749">
            <v>-177165799.84000012</v>
          </cell>
          <cell r="K749">
            <v>0</v>
          </cell>
          <cell r="L749">
            <v>20914520046.380005</v>
          </cell>
          <cell r="M749">
            <v>0</v>
          </cell>
          <cell r="N749">
            <v>-162507860.54000011</v>
          </cell>
          <cell r="O749">
            <v>0</v>
          </cell>
          <cell r="P749">
            <v>20752012185.84</v>
          </cell>
          <cell r="Q749">
            <v>0</v>
          </cell>
          <cell r="R749">
            <v>6811625346</v>
          </cell>
          <cell r="S749">
            <v>0</v>
          </cell>
          <cell r="T749">
            <v>0</v>
          </cell>
          <cell r="U749">
            <v>0</v>
          </cell>
          <cell r="V749">
            <v>539844361</v>
          </cell>
          <cell r="W749">
            <v>0</v>
          </cell>
          <cell r="X749">
            <v>-177165799.84000012</v>
          </cell>
          <cell r="Y749">
            <v>0</v>
          </cell>
          <cell r="Z749">
            <v>0</v>
          </cell>
          <cell r="AA749">
            <v>0</v>
          </cell>
          <cell r="AB749">
            <v>-6405065.0900000036</v>
          </cell>
          <cell r="AC749">
            <v>0</v>
          </cell>
          <cell r="AD749">
            <v>7150478655.5799952</v>
          </cell>
          <cell r="AE749">
            <v>0</v>
          </cell>
          <cell r="AF749">
            <v>0</v>
          </cell>
          <cell r="AG749">
            <v>0</v>
          </cell>
          <cell r="AH749">
            <v>534357663</v>
          </cell>
          <cell r="AI749">
            <v>0</v>
          </cell>
          <cell r="AJ749">
            <v>-162507860.54000011</v>
          </cell>
          <cell r="AK749">
            <v>0</v>
          </cell>
          <cell r="AL749">
            <v>0</v>
          </cell>
          <cell r="AM749">
            <v>0</v>
          </cell>
          <cell r="AN749">
            <v>-7275381.8122000033</v>
          </cell>
          <cell r="AO749">
            <v>0</v>
          </cell>
          <cell r="AP749">
            <v>7497632889.7378025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 t="str">
            <v>RECONCILIATION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 t="str">
            <v>Amortization Accounts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390.3</v>
          </cell>
          <cell r="E761" t="str">
            <v>390.30</v>
          </cell>
          <cell r="F761" t="str">
            <v>Structures and Improvements - Panels</v>
          </cell>
          <cell r="G761">
            <v>0</v>
          </cell>
          <cell r="H761">
            <v>12769896.23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 t="e">
            <v>#N/A</v>
          </cell>
          <cell r="AI761">
            <v>0</v>
          </cell>
          <cell r="AJ761" t="e">
            <v>#N/A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391</v>
          </cell>
          <cell r="E762" t="str">
            <v>391.00</v>
          </cell>
          <cell r="F762" t="str">
            <v>Office Furniture</v>
          </cell>
          <cell r="G762">
            <v>0</v>
          </cell>
          <cell r="H762">
            <v>20976668.91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 t="e">
            <v>#N/A</v>
          </cell>
          <cell r="AI762">
            <v>0</v>
          </cell>
          <cell r="AJ762" t="e">
            <v>#N/A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167178458.81</v>
          </cell>
          <cell r="G2">
            <v>32894221</v>
          </cell>
          <cell r="H2">
            <v>134284238</v>
          </cell>
          <cell r="I2">
            <v>2115671</v>
          </cell>
          <cell r="J2">
            <v>1.27</v>
          </cell>
          <cell r="K2">
            <v>63.5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19.7</v>
          </cell>
          <cell r="P2">
            <v>13.2</v>
          </cell>
          <cell r="Q2">
            <v>28578366</v>
          </cell>
          <cell r="R2">
            <v>2223474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75</v>
          </cell>
          <cell r="D3" t="str">
            <v xml:space="preserve"> R2.5</v>
          </cell>
          <cell r="E3">
            <v>-10</v>
          </cell>
          <cell r="F3">
            <v>176270707.69999999</v>
          </cell>
          <cell r="G3">
            <v>27267672</v>
          </cell>
          <cell r="H3">
            <v>166630106</v>
          </cell>
          <cell r="I3">
            <v>2510457</v>
          </cell>
          <cell r="J3">
            <v>1.42</v>
          </cell>
          <cell r="K3">
            <v>66.400000000000006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15.5</v>
          </cell>
          <cell r="P3">
            <v>10.199999999999999</v>
          </cell>
          <cell r="Q3">
            <v>23690043</v>
          </cell>
          <cell r="R3">
            <v>2578840</v>
          </cell>
          <cell r="S3">
            <v>1.46</v>
          </cell>
        </row>
        <row r="4">
          <cell r="A4">
            <v>353</v>
          </cell>
          <cell r="B4" t="str">
            <v xml:space="preserve">          </v>
          </cell>
          <cell r="C4">
            <v>58</v>
          </cell>
          <cell r="D4" t="str">
            <v xml:space="preserve">   S0</v>
          </cell>
          <cell r="E4">
            <v>-5</v>
          </cell>
          <cell r="F4">
            <v>1752348598.2</v>
          </cell>
          <cell r="G4">
            <v>344667485.64999998</v>
          </cell>
          <cell r="H4">
            <v>1495298542</v>
          </cell>
          <cell r="I4">
            <v>30551519</v>
          </cell>
          <cell r="J4">
            <v>1.74</v>
          </cell>
          <cell r="K4">
            <v>48.9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19.7</v>
          </cell>
          <cell r="P4">
            <v>12.7</v>
          </cell>
          <cell r="Q4">
            <v>299445718</v>
          </cell>
          <cell r="R4">
            <v>31647416</v>
          </cell>
          <cell r="S4">
            <v>1.81</v>
          </cell>
        </row>
        <row r="5">
          <cell r="A5">
            <v>354</v>
          </cell>
          <cell r="B5" t="str">
            <v xml:space="preserve">          </v>
          </cell>
          <cell r="C5">
            <v>68</v>
          </cell>
          <cell r="D5" t="str">
            <v xml:space="preserve">   R4</v>
          </cell>
          <cell r="E5">
            <v>-10</v>
          </cell>
          <cell r="F5">
            <v>999134396.80999994</v>
          </cell>
          <cell r="G5">
            <v>245622436</v>
          </cell>
          <cell r="H5">
            <v>853425400</v>
          </cell>
          <cell r="I5">
            <v>15322481</v>
          </cell>
          <cell r="J5">
            <v>1.53</v>
          </cell>
          <cell r="K5">
            <v>55.7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24.6</v>
          </cell>
          <cell r="P5">
            <v>13.5</v>
          </cell>
          <cell r="Q5">
            <v>213395779</v>
          </cell>
          <cell r="R5">
            <v>16156003</v>
          </cell>
          <cell r="S5">
            <v>1.62</v>
          </cell>
        </row>
        <row r="6">
          <cell r="A6">
            <v>355</v>
          </cell>
          <cell r="B6" t="str">
            <v xml:space="preserve">          </v>
          </cell>
          <cell r="C6">
            <v>60</v>
          </cell>
          <cell r="D6" t="str">
            <v xml:space="preserve">   R2</v>
          </cell>
          <cell r="E6">
            <v>-40</v>
          </cell>
          <cell r="F6">
            <v>682627069.52999997</v>
          </cell>
          <cell r="G6">
            <v>269941053</v>
          </cell>
          <cell r="H6">
            <v>685736844</v>
          </cell>
          <cell r="I6">
            <v>14875167</v>
          </cell>
          <cell r="J6">
            <v>2.1800000000000002</v>
          </cell>
          <cell r="K6">
            <v>46.1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39.5</v>
          </cell>
          <cell r="P6">
            <v>17.7</v>
          </cell>
          <cell r="Q6">
            <v>234523695</v>
          </cell>
          <cell r="R6">
            <v>15959821</v>
          </cell>
          <cell r="S6">
            <v>2.34</v>
          </cell>
        </row>
        <row r="7">
          <cell r="A7">
            <v>356</v>
          </cell>
          <cell r="B7" t="str">
            <v xml:space="preserve">          </v>
          </cell>
          <cell r="C7">
            <v>63</v>
          </cell>
          <cell r="D7" t="str">
            <v xml:space="preserve">   R3</v>
          </cell>
          <cell r="E7">
            <v>-30</v>
          </cell>
          <cell r="F7">
            <v>920382840.80999994</v>
          </cell>
          <cell r="G7">
            <v>401810096</v>
          </cell>
          <cell r="H7">
            <v>794687597</v>
          </cell>
          <cell r="I7">
            <v>17290805</v>
          </cell>
          <cell r="J7">
            <v>1.88</v>
          </cell>
          <cell r="K7">
            <v>46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43.7</v>
          </cell>
          <cell r="P7">
            <v>20</v>
          </cell>
          <cell r="Q7">
            <v>349090986</v>
          </cell>
          <cell r="R7">
            <v>19024313</v>
          </cell>
          <cell r="S7">
            <v>2.0699999999999998</v>
          </cell>
        </row>
        <row r="8">
          <cell r="A8">
            <v>357</v>
          </cell>
          <cell r="B8" t="str">
            <v xml:space="preserve">          </v>
          </cell>
          <cell r="C8">
            <v>60</v>
          </cell>
          <cell r="D8" t="str">
            <v xml:space="preserve">   R2</v>
          </cell>
          <cell r="E8">
            <v>0</v>
          </cell>
          <cell r="F8">
            <v>3327627.05</v>
          </cell>
          <cell r="G8">
            <v>751093</v>
          </cell>
          <cell r="H8">
            <v>2576534</v>
          </cell>
          <cell r="I8">
            <v>53109</v>
          </cell>
          <cell r="J8">
            <v>1.6</v>
          </cell>
          <cell r="K8">
            <v>48.5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22.6</v>
          </cell>
          <cell r="P8">
            <v>13.7</v>
          </cell>
          <cell r="Q8">
            <v>652547</v>
          </cell>
          <cell r="R8">
            <v>55571</v>
          </cell>
          <cell r="S8">
            <v>1.67</v>
          </cell>
        </row>
        <row r="9">
          <cell r="A9">
            <v>358</v>
          </cell>
          <cell r="B9" t="str">
            <v xml:space="preserve">          </v>
          </cell>
          <cell r="C9">
            <v>60</v>
          </cell>
          <cell r="D9" t="str">
            <v xml:space="preserve">   R2</v>
          </cell>
          <cell r="E9">
            <v>-5</v>
          </cell>
          <cell r="F9">
            <v>7499459.6799999997</v>
          </cell>
          <cell r="G9">
            <v>1881007</v>
          </cell>
          <cell r="H9">
            <v>5993426</v>
          </cell>
          <cell r="I9">
            <v>124453</v>
          </cell>
          <cell r="J9">
            <v>1.66</v>
          </cell>
          <cell r="K9">
            <v>48.2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25.1</v>
          </cell>
          <cell r="P9">
            <v>14.8</v>
          </cell>
          <cell r="Q9">
            <v>1634211</v>
          </cell>
          <cell r="R9">
            <v>131503</v>
          </cell>
          <cell r="S9">
            <v>1.75</v>
          </cell>
        </row>
        <row r="10">
          <cell r="A10">
            <v>359</v>
          </cell>
          <cell r="B10" t="str">
            <v xml:space="preserve">          </v>
          </cell>
          <cell r="C10">
            <v>70</v>
          </cell>
          <cell r="D10" t="str">
            <v xml:space="preserve">   R5</v>
          </cell>
          <cell r="E10">
            <v>0</v>
          </cell>
          <cell r="F10">
            <v>11912914.77</v>
          </cell>
          <cell r="G10">
            <v>4159086</v>
          </cell>
          <cell r="H10">
            <v>7753829</v>
          </cell>
          <cell r="I10">
            <v>156986</v>
          </cell>
          <cell r="J10">
            <v>1.32</v>
          </cell>
          <cell r="K10">
            <v>49.4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34.9</v>
          </cell>
          <cell r="P10">
            <v>21.3</v>
          </cell>
          <cell r="Q10">
            <v>3613397</v>
          </cell>
          <cell r="R10">
            <v>170355</v>
          </cell>
          <cell r="S10">
            <v>1.43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 refreshError="1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ss Reserve Entries"/>
      <sheetName val="ExR-Monthly"/>
      <sheetName val="Monthly Calc"/>
      <sheetName val="Hunter"/>
      <sheetName val="Colstrip"/>
      <sheetName val="Klamath Rates for WY &amp; ID"/>
      <sheetName val="K-WY-ID Monthly"/>
      <sheetName val="Defer Rate Impl - OR &amp; WA"/>
      <sheetName val="Defer Rate Impl - UT &amp; WY &amp; ID"/>
      <sheetName val="Monthly Def - All States"/>
      <sheetName val="Reg Asset Amort - Example"/>
      <sheetName val="Reg Asset Amortization - UT"/>
      <sheetName val="Reg Asset Amortization - WY"/>
      <sheetName val="Reg Asset Amortization - ID"/>
      <sheetName val="GF Depr Comparison"/>
      <sheetName val="Carbon Plant"/>
      <sheetName val="Monthly - Carbon Plant"/>
      <sheetName val="Carbon NBV"/>
      <sheetName val="Carbon Rates"/>
      <sheetName val="New Accounts"/>
      <sheetName val="Month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D4">
            <v>705237.33333333337</v>
          </cell>
        </row>
      </sheetData>
      <sheetData sheetId="12">
        <row r="4">
          <cell r="B4">
            <v>811558.75</v>
          </cell>
        </row>
      </sheetData>
      <sheetData sheetId="13">
        <row r="4">
          <cell r="B4">
            <v>170114.42</v>
          </cell>
        </row>
      </sheetData>
      <sheetData sheetId="14"/>
      <sheetData sheetId="15"/>
      <sheetData sheetId="16"/>
      <sheetData sheetId="17">
        <row r="2">
          <cell r="C2">
            <v>865460.63</v>
          </cell>
        </row>
        <row r="3">
          <cell r="C3">
            <v>15338482.99</v>
          </cell>
        </row>
        <row r="4">
          <cell r="C4">
            <v>68831424.890000001</v>
          </cell>
        </row>
        <row r="5">
          <cell r="C5">
            <v>28107554.780000001</v>
          </cell>
        </row>
        <row r="6">
          <cell r="C6">
            <v>6200955.4000000004</v>
          </cell>
        </row>
        <row r="7">
          <cell r="C7">
            <v>808742.45</v>
          </cell>
        </row>
      </sheetData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04"/>
      <sheetName val="Sep 04 (2)"/>
      <sheetName val="Sep 04"/>
      <sheetName val="Aug 04"/>
      <sheetName val="Jul 04"/>
      <sheetName val="Jun 04"/>
      <sheetName val="May 04"/>
      <sheetName val="Apr 04"/>
      <sheetName val="Mar 04"/>
      <sheetName val="Feb 04"/>
      <sheetName val="Jan 04"/>
      <sheetName val="Dec 03"/>
      <sheetName val="Nov 03"/>
      <sheetName val="Oct 03"/>
      <sheetName val="Sep 03 Revised"/>
      <sheetName val="Sep 03"/>
      <sheetName val="Aug 03"/>
      <sheetName val="True-up"/>
      <sheetName val="Deer Creek Royalties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Sheet3"/>
      <sheetName val="Actuals"/>
      <sheetName val="Plan"/>
      <sheetName val="Variance"/>
      <sheetName val="Master Data"/>
      <sheetName val="Jun09 CA"/>
      <sheetName val="Jun 09 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55">
          <cell r="H855">
            <v>9544.1511100000007</v>
          </cell>
        </row>
      </sheetData>
      <sheetData sheetId="5" refreshError="1"/>
      <sheetData sheetId="6"/>
      <sheetData sheetId="7">
        <row r="2">
          <cell r="A2" t="str">
            <v>ADVN</v>
          </cell>
        </row>
        <row r="28">
          <cell r="D28" t="str">
            <v>Taxes Other Than Income</v>
          </cell>
        </row>
      </sheetData>
      <sheetData sheetId="8" refreshError="1"/>
      <sheetData sheetId="9">
        <row r="2">
          <cell r="A2" t="str">
            <v>1243200122092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Apr 05 - Mar 06 Add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P2">
            <v>0</v>
          </cell>
        </row>
        <row r="36">
          <cell r="P36">
            <v>9360000</v>
          </cell>
          <cell r="S36" t="str">
            <v>Unassigned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"/>
      <sheetName val="Existing"/>
      <sheetName val="ExistRepwr"/>
      <sheetName val="Repower"/>
      <sheetName val="Repower Info"/>
      <sheetName val=" WD O&amp;M"/>
      <sheetName val="WD Capital Invest &amp; Run Rate"/>
      <sheetName val="Generation"/>
      <sheetName val="PTC"/>
      <sheetName val="Allocation Note"/>
      <sheetName val="Repower Case LJ"/>
    </sheetNames>
    <sheetDataSet>
      <sheetData sheetId="0">
        <row r="4">
          <cell r="C4" t="str">
            <v>Leaning Juniper 67 WTGs - Repower Case</v>
          </cell>
        </row>
      </sheetData>
      <sheetData sheetId="1">
        <row r="24">
          <cell r="G24">
            <v>0</v>
          </cell>
        </row>
      </sheetData>
      <sheetData sheetId="2">
        <row r="24">
          <cell r="G24">
            <v>0</v>
          </cell>
        </row>
      </sheetData>
      <sheetData sheetId="3">
        <row r="24">
          <cell r="G24">
            <v>0</v>
          </cell>
        </row>
      </sheetData>
      <sheetData sheetId="4">
        <row r="5">
          <cell r="A5" t="str">
            <v>Glenrock I</v>
          </cell>
          <cell r="B5">
            <v>99</v>
          </cell>
          <cell r="C5">
            <v>303722.84860208892</v>
          </cell>
          <cell r="D5">
            <v>0.35021775817776962</v>
          </cell>
          <cell r="E5">
            <v>39813</v>
          </cell>
          <cell r="F5">
            <v>43464</v>
          </cell>
          <cell r="G5">
            <v>50770</v>
          </cell>
          <cell r="H5">
            <v>66</v>
          </cell>
          <cell r="I5" t="str">
            <v>GE 1.5-77</v>
          </cell>
          <cell r="J5" t="str">
            <v>GE 1.85-91</v>
          </cell>
          <cell r="K5" t="str">
            <v>1.5 / 1.6 / 1.75</v>
          </cell>
          <cell r="L5">
            <v>111.97</v>
          </cell>
          <cell r="M5">
            <v>99</v>
          </cell>
          <cell r="N5">
            <v>369722.69706834259</v>
          </cell>
          <cell r="O5">
            <v>0.42632108420776554</v>
          </cell>
          <cell r="P5">
            <v>106512153</v>
          </cell>
          <cell r="Q5">
            <v>43739</v>
          </cell>
          <cell r="R5">
            <v>47391</v>
          </cell>
          <cell r="S5">
            <v>54697</v>
          </cell>
          <cell r="T5">
            <v>65999.848466253665</v>
          </cell>
          <cell r="U5">
            <v>0.21730287586206876</v>
          </cell>
          <cell r="V5">
            <v>0.2268</v>
          </cell>
          <cell r="W5">
            <v>0.9922586206896552</v>
          </cell>
          <cell r="X5" t="str">
            <v>Brute Force</v>
          </cell>
          <cell r="Z5" t="str">
            <v>WY</v>
          </cell>
          <cell r="AA5">
            <v>77</v>
          </cell>
          <cell r="AB5">
            <v>91</v>
          </cell>
          <cell r="AC5">
            <v>0.39669421487603307</v>
          </cell>
          <cell r="AD5">
            <v>0.54778433290229833</v>
          </cell>
        </row>
        <row r="6">
          <cell r="A6" t="str">
            <v>Glenrock III</v>
          </cell>
          <cell r="B6">
            <v>39</v>
          </cell>
          <cell r="C6">
            <v>113437.68983445913</v>
          </cell>
          <cell r="D6">
            <v>0.33203866594795439</v>
          </cell>
          <cell r="E6">
            <v>39830</v>
          </cell>
          <cell r="F6">
            <v>43481</v>
          </cell>
          <cell r="G6">
            <v>50770</v>
          </cell>
          <cell r="H6">
            <v>26</v>
          </cell>
          <cell r="I6" t="str">
            <v>GE 1.5-77</v>
          </cell>
          <cell r="J6" t="str">
            <v>GE 1.85-91</v>
          </cell>
          <cell r="K6" t="str">
            <v>1.5 / 1.75</v>
          </cell>
          <cell r="L6">
            <v>44.269999999999996</v>
          </cell>
          <cell r="M6">
            <v>39</v>
          </cell>
          <cell r="N6">
            <v>136864.29703816041</v>
          </cell>
          <cell r="O6">
            <v>0.40060969745392933</v>
          </cell>
          <cell r="P6">
            <v>36486686</v>
          </cell>
          <cell r="Q6">
            <v>43739</v>
          </cell>
          <cell r="R6">
            <v>47391</v>
          </cell>
          <cell r="S6">
            <v>54697</v>
          </cell>
          <cell r="T6">
            <v>23426.607203701278</v>
          </cell>
          <cell r="U6">
            <v>0.2065151999999999</v>
          </cell>
          <cell r="V6">
            <v>0.216</v>
          </cell>
          <cell r="W6">
            <v>0.99219999999999997</v>
          </cell>
          <cell r="X6" t="str">
            <v>Brute Force</v>
          </cell>
          <cell r="Z6" t="str">
            <v>WY</v>
          </cell>
          <cell r="AA6">
            <v>77</v>
          </cell>
          <cell r="AB6">
            <v>91</v>
          </cell>
          <cell r="AC6">
            <v>0.39669421487603307</v>
          </cell>
          <cell r="AD6">
            <v>0.52059039999999968</v>
          </cell>
        </row>
        <row r="7">
          <cell r="A7" t="str">
            <v>Seven Mile Hill I</v>
          </cell>
          <cell r="B7">
            <v>99</v>
          </cell>
          <cell r="C7">
            <v>339195.13770985621</v>
          </cell>
          <cell r="D7">
            <v>0.39112026395214272</v>
          </cell>
          <cell r="E7">
            <v>39813</v>
          </cell>
          <cell r="F7">
            <v>43464</v>
          </cell>
          <cell r="G7">
            <v>50770</v>
          </cell>
          <cell r="H7">
            <v>66</v>
          </cell>
          <cell r="I7" t="str">
            <v>GE 1.5-77</v>
          </cell>
          <cell r="J7" t="str">
            <v>GE 1.85-91</v>
          </cell>
          <cell r="K7" t="str">
            <v>1.6 / 1.75</v>
          </cell>
          <cell r="L7">
            <v>110.88</v>
          </cell>
          <cell r="M7">
            <v>99</v>
          </cell>
          <cell r="N7">
            <v>417257.70569688332</v>
          </cell>
          <cell r="O7">
            <v>0.4811329109553103</v>
          </cell>
          <cell r="P7">
            <v>121627804</v>
          </cell>
          <cell r="Q7">
            <v>43647</v>
          </cell>
          <cell r="R7">
            <v>47299</v>
          </cell>
          <cell r="S7">
            <v>54605</v>
          </cell>
          <cell r="T7">
            <v>78062.567987027112</v>
          </cell>
          <cell r="U7">
            <v>0.23014058666666681</v>
          </cell>
          <cell r="V7">
            <v>0.2374</v>
          </cell>
          <cell r="W7">
            <v>0.99413333333333331</v>
          </cell>
          <cell r="X7" t="str">
            <v>Brute Force</v>
          </cell>
          <cell r="Z7" t="str">
            <v>WY</v>
          </cell>
          <cell r="AA7">
            <v>77</v>
          </cell>
          <cell r="AB7">
            <v>91</v>
          </cell>
          <cell r="AC7">
            <v>0.39669421487603307</v>
          </cell>
          <cell r="AD7">
            <v>0.58014606222222254</v>
          </cell>
        </row>
        <row r="8">
          <cell r="A8" t="str">
            <v>Seven Mile Hill II</v>
          </cell>
          <cell r="B8">
            <v>19.5</v>
          </cell>
          <cell r="C8">
            <v>71223.898936098107</v>
          </cell>
          <cell r="D8">
            <v>0.4169529266836326</v>
          </cell>
          <cell r="E8">
            <v>39813</v>
          </cell>
          <cell r="F8">
            <v>43464</v>
          </cell>
          <cell r="G8">
            <v>50770</v>
          </cell>
          <cell r="H8">
            <v>13</v>
          </cell>
          <cell r="I8" t="str">
            <v>GE 1.5-77</v>
          </cell>
          <cell r="J8" t="str">
            <v>GE 1.85-91</v>
          </cell>
          <cell r="K8">
            <v>1.75</v>
          </cell>
          <cell r="L8">
            <v>22.75</v>
          </cell>
          <cell r="M8">
            <v>19.5</v>
          </cell>
          <cell r="N8">
            <v>87480.272394705709</v>
          </cell>
          <cell r="O8">
            <v>0.51211961359738734</v>
          </cell>
          <cell r="P8">
            <v>24110117</v>
          </cell>
          <cell r="Q8">
            <v>43647</v>
          </cell>
          <cell r="R8">
            <v>47299</v>
          </cell>
          <cell r="S8">
            <v>54605</v>
          </cell>
          <cell r="T8">
            <v>16256.373458607603</v>
          </cell>
          <cell r="U8">
            <v>0.22824324000000029</v>
          </cell>
          <cell r="V8">
            <v>0.2374</v>
          </cell>
          <cell r="W8">
            <v>0.99260000000000004</v>
          </cell>
          <cell r="X8" t="str">
            <v>Brute Force</v>
          </cell>
          <cell r="Z8" t="str">
            <v>WY</v>
          </cell>
          <cell r="AA8">
            <v>77</v>
          </cell>
          <cell r="AB8">
            <v>91</v>
          </cell>
          <cell r="AC8">
            <v>0.39669421487603307</v>
          </cell>
          <cell r="AD8">
            <v>0.57536316750000072</v>
          </cell>
        </row>
        <row r="9">
          <cell r="A9" t="str">
            <v>High Plains</v>
          </cell>
          <cell r="B9">
            <v>99</v>
          </cell>
          <cell r="C9">
            <v>306144.94044412131</v>
          </cell>
          <cell r="D9">
            <v>0.35301063194054855</v>
          </cell>
          <cell r="E9">
            <v>40069</v>
          </cell>
          <cell r="F9">
            <v>43720</v>
          </cell>
          <cell r="G9">
            <v>50770</v>
          </cell>
          <cell r="H9">
            <v>66</v>
          </cell>
          <cell r="I9" t="str">
            <v>GE 1.5-77</v>
          </cell>
          <cell r="J9" t="str">
            <v>GE 1.85-91</v>
          </cell>
          <cell r="K9">
            <v>1.75</v>
          </cell>
          <cell r="L9">
            <v>115.5</v>
          </cell>
          <cell r="M9">
            <v>99</v>
          </cell>
          <cell r="N9">
            <v>382400.4406447644</v>
          </cell>
          <cell r="O9">
            <v>0.44093957917619619</v>
          </cell>
          <cell r="P9">
            <v>119510354</v>
          </cell>
          <cell r="Q9">
            <v>43770</v>
          </cell>
          <cell r="R9">
            <v>47422</v>
          </cell>
          <cell r="S9">
            <v>54728</v>
          </cell>
          <cell r="T9">
            <v>76255.500200643088</v>
          </cell>
          <cell r="U9">
            <v>0.24908300000000017</v>
          </cell>
          <cell r="V9">
            <v>0.26169999999999999</v>
          </cell>
          <cell r="W9">
            <v>0.99</v>
          </cell>
          <cell r="X9" t="str">
            <v>Brute Force</v>
          </cell>
          <cell r="Z9" t="str">
            <v>WY</v>
          </cell>
          <cell r="AA9">
            <v>77</v>
          </cell>
          <cell r="AB9">
            <v>91</v>
          </cell>
          <cell r="AC9">
            <v>0.39669421487603307</v>
          </cell>
          <cell r="AD9">
            <v>0.62789672916666706</v>
          </cell>
        </row>
        <row r="10">
          <cell r="A10" t="str">
            <v>McFadden Ridge</v>
          </cell>
          <cell r="B10">
            <v>28.5</v>
          </cell>
          <cell r="C10">
            <v>93101.281621314381</v>
          </cell>
          <cell r="D10">
            <v>0.37291228719584385</v>
          </cell>
          <cell r="E10">
            <v>40085</v>
          </cell>
          <cell r="F10">
            <v>43736</v>
          </cell>
          <cell r="G10">
            <v>50770</v>
          </cell>
          <cell r="H10">
            <v>19</v>
          </cell>
          <cell r="I10" t="str">
            <v>GE 1.5-77</v>
          </cell>
          <cell r="J10" t="str">
            <v>GE 1.85-91</v>
          </cell>
          <cell r="K10">
            <v>1.75</v>
          </cell>
          <cell r="L10">
            <v>33.25</v>
          </cell>
          <cell r="M10">
            <v>28.5</v>
          </cell>
          <cell r="N10">
            <v>116643.62581246108</v>
          </cell>
          <cell r="O10">
            <v>0.46720990872571128</v>
          </cell>
          <cell r="P10">
            <v>34455284</v>
          </cell>
          <cell r="Q10">
            <v>43770</v>
          </cell>
          <cell r="R10">
            <v>47422</v>
          </cell>
          <cell r="S10">
            <v>54728</v>
          </cell>
          <cell r="T10">
            <v>23542.344191146694</v>
          </cell>
          <cell r="U10">
            <v>0.25286810000000015</v>
          </cell>
          <cell r="V10">
            <v>0.26169999999999999</v>
          </cell>
          <cell r="W10">
            <v>0.99299999999999999</v>
          </cell>
          <cell r="X10" t="str">
            <v>Brute Force</v>
          </cell>
          <cell r="Z10" t="str">
            <v>WY</v>
          </cell>
          <cell r="AA10">
            <v>77</v>
          </cell>
          <cell r="AB10">
            <v>91</v>
          </cell>
          <cell r="AC10">
            <v>0.39669421487603307</v>
          </cell>
          <cell r="AD10">
            <v>0.63743833541666706</v>
          </cell>
        </row>
        <row r="11">
          <cell r="A11" t="str">
            <v>Dunlap I</v>
          </cell>
          <cell r="B11">
            <v>111</v>
          </cell>
          <cell r="C11">
            <v>389044.57030760375</v>
          </cell>
          <cell r="D11">
            <v>0.40010342908758456</v>
          </cell>
          <cell r="E11">
            <v>40452</v>
          </cell>
          <cell r="F11">
            <v>44104</v>
          </cell>
          <cell r="G11">
            <v>51410</v>
          </cell>
          <cell r="H11">
            <v>74</v>
          </cell>
          <cell r="I11" t="str">
            <v>GE 1.5-77</v>
          </cell>
          <cell r="J11" t="str">
            <v>GE 1.85-91</v>
          </cell>
          <cell r="K11">
            <v>1.75</v>
          </cell>
          <cell r="L11">
            <v>129.5</v>
          </cell>
          <cell r="M11">
            <v>111</v>
          </cell>
          <cell r="N11">
            <v>476748.52566968784</v>
          </cell>
          <cell r="O11">
            <v>0.49030042954223524</v>
          </cell>
          <cell r="P11">
            <v>133894855</v>
          </cell>
          <cell r="Q11">
            <v>44166</v>
          </cell>
          <cell r="R11">
            <v>47817</v>
          </cell>
          <cell r="S11">
            <v>55123</v>
          </cell>
          <cell r="T11">
            <v>87703.955362084089</v>
          </cell>
          <cell r="U11">
            <v>0.22543420999999997</v>
          </cell>
          <cell r="V11">
            <v>0.23369999999999999</v>
          </cell>
          <cell r="W11">
            <v>0.99329999999999996</v>
          </cell>
          <cell r="X11" t="str">
            <v>Brute Force</v>
          </cell>
          <cell r="Z11" t="str">
            <v>WY</v>
          </cell>
          <cell r="AA11">
            <v>77</v>
          </cell>
          <cell r="AB11">
            <v>91</v>
          </cell>
          <cell r="AC11">
            <v>0.39669421487603307</v>
          </cell>
          <cell r="AD11">
            <v>0.56828207104166661</v>
          </cell>
        </row>
        <row r="12">
          <cell r="A12" t="str">
            <v>Rolling Hills</v>
          </cell>
          <cell r="B12">
            <v>99</v>
          </cell>
          <cell r="C12">
            <v>271635.35191749263</v>
          </cell>
          <cell r="D12">
            <v>0.31321820017237745</v>
          </cell>
          <cell r="E12">
            <v>39830</v>
          </cell>
          <cell r="F12">
            <v>43481</v>
          </cell>
          <cell r="G12">
            <v>50770</v>
          </cell>
          <cell r="H12">
            <v>66</v>
          </cell>
          <cell r="I12" t="str">
            <v>GE 1.5-77</v>
          </cell>
          <cell r="J12" t="str">
            <v>GE 1.85-91</v>
          </cell>
          <cell r="K12" t="str">
            <v>1.5 / 1.6 / 1.75</v>
          </cell>
          <cell r="L12">
            <v>107.50500000000001</v>
          </cell>
          <cell r="M12">
            <v>99</v>
          </cell>
          <cell r="N12">
            <v>319021.92209076189</v>
          </cell>
          <cell r="O12">
            <v>0.36785886500941134</v>
          </cell>
          <cell r="P12">
            <v>87392779</v>
          </cell>
          <cell r="Q12">
            <v>43739</v>
          </cell>
          <cell r="R12">
            <v>47391</v>
          </cell>
          <cell r="S12">
            <v>54697</v>
          </cell>
          <cell r="T12">
            <v>47386.570173269254</v>
          </cell>
          <cell r="U12">
            <v>0.17444920125000007</v>
          </cell>
          <cell r="V12">
            <v>0.1822</v>
          </cell>
          <cell r="W12">
            <v>0.99344374999999996</v>
          </cell>
          <cell r="X12" t="str">
            <v>Brute Force</v>
          </cell>
          <cell r="Z12" t="str">
            <v>WY</v>
          </cell>
          <cell r="AA12">
            <v>77</v>
          </cell>
          <cell r="AB12">
            <v>91</v>
          </cell>
          <cell r="AC12">
            <v>0.39669421487603307</v>
          </cell>
          <cell r="AD12">
            <v>0.43975736148437516</v>
          </cell>
        </row>
        <row r="13">
          <cell r="A13" t="str">
            <v>Leaning Juniper</v>
          </cell>
          <cell r="B13">
            <v>100.5</v>
          </cell>
          <cell r="C13">
            <v>233591.57033041769</v>
          </cell>
          <cell r="D13">
            <v>0.26533039179719858</v>
          </cell>
          <cell r="E13">
            <v>38974</v>
          </cell>
          <cell r="F13">
            <v>42626</v>
          </cell>
          <cell r="G13">
            <v>49932</v>
          </cell>
          <cell r="H13">
            <v>67</v>
          </cell>
          <cell r="I13" t="str">
            <v>GE 1.5-77</v>
          </cell>
          <cell r="J13" t="str">
            <v>Vestas V90-1.65</v>
          </cell>
          <cell r="K13">
            <v>1.65</v>
          </cell>
          <cell r="L13">
            <v>110.55</v>
          </cell>
          <cell r="M13">
            <v>100.5</v>
          </cell>
          <cell r="N13">
            <v>296590.31284915417</v>
          </cell>
          <cell r="O13">
            <v>0.33688897163628678</v>
          </cell>
          <cell r="P13">
            <v>122098572.09633332</v>
          </cell>
          <cell r="Q13">
            <v>43739</v>
          </cell>
          <cell r="R13">
            <v>47391</v>
          </cell>
          <cell r="S13">
            <v>54697</v>
          </cell>
          <cell r="T13">
            <v>62998.742518736486</v>
          </cell>
          <cell r="U13">
            <v>0.26969613000000003</v>
          </cell>
          <cell r="V13">
            <v>0.27389999999999998</v>
          </cell>
          <cell r="W13">
            <v>0.99670000000000003</v>
          </cell>
          <cell r="X13" t="str">
            <v>Brute Force</v>
          </cell>
          <cell r="Z13" t="str">
            <v>OR</v>
          </cell>
          <cell r="AA13">
            <v>77</v>
          </cell>
          <cell r="AB13">
            <v>90</v>
          </cell>
          <cell r="AC13">
            <v>0.36616630123123639</v>
          </cell>
          <cell r="AD13">
            <v>0.73654000680331633</v>
          </cell>
        </row>
        <row r="14">
          <cell r="A14" t="str">
            <v>Sub total</v>
          </cell>
          <cell r="B14">
            <v>694.5</v>
          </cell>
          <cell r="C14">
            <v>2121097.289703452</v>
          </cell>
          <cell r="D14">
            <v>0.34864563542370619</v>
          </cell>
          <cell r="E14">
            <v>0</v>
          </cell>
          <cell r="H14">
            <v>463</v>
          </cell>
          <cell r="I14">
            <v>0</v>
          </cell>
          <cell r="J14">
            <v>0</v>
          </cell>
          <cell r="K14">
            <v>0</v>
          </cell>
          <cell r="L14">
            <v>786.17499999999995</v>
          </cell>
          <cell r="M14">
            <v>694.5</v>
          </cell>
          <cell r="N14">
            <v>2602729.7992649218</v>
          </cell>
          <cell r="O14">
            <v>0.42781176945815652</v>
          </cell>
          <cell r="P14">
            <v>786088604.09633327</v>
          </cell>
          <cell r="T14">
            <v>481632.50956146931</v>
          </cell>
          <cell r="U14">
            <v>0.22706761820850097</v>
          </cell>
          <cell r="V14">
            <v>0</v>
          </cell>
          <cell r="W14">
            <v>0</v>
          </cell>
          <cell r="Z14">
            <v>0</v>
          </cell>
          <cell r="AA14">
            <v>0</v>
          </cell>
        </row>
        <row r="15">
          <cell r="B15">
            <v>0</v>
          </cell>
          <cell r="C15">
            <v>688795.89035404078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Z15">
            <v>0</v>
          </cell>
          <cell r="AA15">
            <v>0</v>
          </cell>
        </row>
        <row r="16">
          <cell r="A16" t="str">
            <v>Marengo I</v>
          </cell>
          <cell r="B16">
            <v>140.4</v>
          </cell>
          <cell r="C16">
            <v>360279.25733646052</v>
          </cell>
          <cell r="D16">
            <v>0.29293282836421419</v>
          </cell>
          <cell r="E16">
            <v>39297</v>
          </cell>
          <cell r="F16">
            <v>42949</v>
          </cell>
          <cell r="G16">
            <v>50253</v>
          </cell>
          <cell r="H16">
            <v>78</v>
          </cell>
          <cell r="I16" t="str">
            <v>Vestas V80-1.8</v>
          </cell>
          <cell r="J16" t="str">
            <v>Vestas V100-2.0</v>
          </cell>
          <cell r="K16">
            <v>2</v>
          </cell>
          <cell r="L16">
            <v>156</v>
          </cell>
          <cell r="M16">
            <v>156</v>
          </cell>
          <cell r="N16">
            <v>488206.62600493612</v>
          </cell>
          <cell r="O16">
            <v>0.35725224359335567</v>
          </cell>
          <cell r="P16">
            <v>140398920</v>
          </cell>
          <cell r="Q16">
            <v>43770</v>
          </cell>
          <cell r="R16">
            <v>47422</v>
          </cell>
          <cell r="S16">
            <v>54728</v>
          </cell>
          <cell r="T16">
            <v>127927.3686684756</v>
          </cell>
          <cell r="U16">
            <v>0.35507836230772982</v>
          </cell>
          <cell r="V16">
            <v>0.37028856538348665</v>
          </cell>
          <cell r="W16">
            <v>0.9889</v>
          </cell>
          <cell r="X16" t="str">
            <v>Brute Force w/ WSM</v>
          </cell>
          <cell r="Z16" t="str">
            <v>WA</v>
          </cell>
          <cell r="AA16">
            <v>80</v>
          </cell>
          <cell r="AB16">
            <v>100</v>
          </cell>
          <cell r="AC16">
            <v>0.5625</v>
          </cell>
          <cell r="AD16">
            <v>0.63125042188040859</v>
          </cell>
        </row>
        <row r="17">
          <cell r="A17" t="str">
            <v>Marengo II</v>
          </cell>
          <cell r="B17">
            <v>70.2</v>
          </cell>
          <cell r="C17">
            <v>166741.71668545029</v>
          </cell>
          <cell r="D17">
            <v>0.27114590518520187</v>
          </cell>
          <cell r="E17">
            <v>39625</v>
          </cell>
          <cell r="F17">
            <v>43276</v>
          </cell>
          <cell r="G17">
            <v>50557</v>
          </cell>
          <cell r="H17">
            <v>39</v>
          </cell>
          <cell r="I17" t="str">
            <v>Vestas V80-1.8</v>
          </cell>
          <cell r="J17" t="str">
            <v>Vestas V100-2.0</v>
          </cell>
          <cell r="K17">
            <v>2</v>
          </cell>
          <cell r="L17">
            <v>78</v>
          </cell>
          <cell r="M17">
            <v>78</v>
          </cell>
          <cell r="N17">
            <v>232424.31020484198</v>
          </cell>
          <cell r="O17">
            <v>0.34015968593379287</v>
          </cell>
          <cell r="P17">
            <v>70357281</v>
          </cell>
          <cell r="Q17">
            <v>43770</v>
          </cell>
          <cell r="R17">
            <v>47422</v>
          </cell>
          <cell r="S17">
            <v>54728</v>
          </cell>
          <cell r="T17">
            <v>65682.593519391696</v>
          </cell>
          <cell r="U17">
            <v>0.39391817971562904</v>
          </cell>
          <cell r="V17">
            <v>0.40956434393328833</v>
          </cell>
          <cell r="W17">
            <v>0.9889</v>
          </cell>
          <cell r="X17" t="str">
            <v>Brute Force w/ WSM</v>
          </cell>
          <cell r="Z17" t="str">
            <v>WA</v>
          </cell>
          <cell r="AA17">
            <v>80</v>
          </cell>
          <cell r="AB17">
            <v>100</v>
          </cell>
          <cell r="AC17">
            <v>0.5625</v>
          </cell>
          <cell r="AD17">
            <v>0.7002989861611183</v>
          </cell>
        </row>
        <row r="18">
          <cell r="A18" t="str">
            <v>Sub total</v>
          </cell>
          <cell r="B18">
            <v>210.60000000000002</v>
          </cell>
          <cell r="C18">
            <v>527020.97402191081</v>
          </cell>
          <cell r="D18">
            <v>0.28567052063787673</v>
          </cell>
          <cell r="E18">
            <v>0</v>
          </cell>
          <cell r="H18">
            <v>117</v>
          </cell>
          <cell r="I18">
            <v>0</v>
          </cell>
          <cell r="J18">
            <v>0</v>
          </cell>
          <cell r="K18">
            <v>0</v>
          </cell>
          <cell r="L18">
            <v>234</v>
          </cell>
          <cell r="M18">
            <v>234</v>
          </cell>
          <cell r="N18">
            <v>720630.93620977807</v>
          </cell>
          <cell r="O18">
            <v>0.35155472437350138</v>
          </cell>
          <cell r="P18">
            <v>210756201</v>
          </cell>
          <cell r="T18">
            <v>193609.96218786729</v>
          </cell>
          <cell r="U18">
            <v>0.36736671163265311</v>
          </cell>
          <cell r="V18">
            <v>0</v>
          </cell>
          <cell r="W18">
            <v>0</v>
          </cell>
          <cell r="Z18">
            <v>0</v>
          </cell>
          <cell r="A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Z19">
            <v>0</v>
          </cell>
          <cell r="AA19">
            <v>0</v>
          </cell>
        </row>
        <row r="20">
          <cell r="A20" t="str">
            <v>Goodnoe Hills</v>
          </cell>
          <cell r="B20">
            <v>94</v>
          </cell>
          <cell r="C20">
            <v>220897.6048449032</v>
          </cell>
          <cell r="D20">
            <v>0.26826193146422711</v>
          </cell>
          <cell r="E20">
            <v>39599</v>
          </cell>
          <cell r="F20">
            <v>43251</v>
          </cell>
          <cell r="G20">
            <v>50770</v>
          </cell>
          <cell r="H20">
            <v>47</v>
          </cell>
          <cell r="I20" t="str">
            <v>Senvion MM92</v>
          </cell>
          <cell r="J20" t="str">
            <v>Vestas V110-2.2</v>
          </cell>
          <cell r="K20">
            <v>2.2000000000000002</v>
          </cell>
          <cell r="L20">
            <v>103.4</v>
          </cell>
          <cell r="M20">
            <v>94</v>
          </cell>
          <cell r="N20">
            <v>283696.30438630254</v>
          </cell>
          <cell r="O20">
            <v>0.34452577526753925</v>
          </cell>
          <cell r="P20">
            <v>104050350</v>
          </cell>
          <cell r="Q20">
            <v>43739</v>
          </cell>
          <cell r="R20">
            <v>47391</v>
          </cell>
          <cell r="S20">
            <v>54697</v>
          </cell>
          <cell r="T20">
            <v>62798.699541399343</v>
          </cell>
          <cell r="U20">
            <v>0.28428872999999988</v>
          </cell>
          <cell r="V20">
            <v>0.31090000000000001</v>
          </cell>
          <cell r="W20">
            <v>0.97970000000000002</v>
          </cell>
          <cell r="X20" t="str">
            <v>Brute Force</v>
          </cell>
          <cell r="Z20" t="str">
            <v>WA</v>
          </cell>
          <cell r="AA20">
            <v>92.5</v>
          </cell>
          <cell r="AB20">
            <v>110</v>
          </cell>
          <cell r="AC20">
            <v>0.41417092768444119</v>
          </cell>
          <cell r="AD20">
            <v>0.68640435867724836</v>
          </cell>
        </row>
        <row r="21">
          <cell r="A21" t="str">
            <v>Sub total</v>
          </cell>
          <cell r="B21">
            <v>94</v>
          </cell>
          <cell r="C21">
            <v>220897.6048449032</v>
          </cell>
          <cell r="D21">
            <v>0.26826193146422717</v>
          </cell>
          <cell r="E21">
            <v>0</v>
          </cell>
          <cell r="H21">
            <v>47</v>
          </cell>
          <cell r="I21">
            <v>0</v>
          </cell>
          <cell r="J21">
            <v>0</v>
          </cell>
          <cell r="K21">
            <v>0</v>
          </cell>
          <cell r="L21">
            <v>103.4</v>
          </cell>
          <cell r="M21">
            <v>94</v>
          </cell>
          <cell r="N21">
            <v>283696.30438630254</v>
          </cell>
          <cell r="O21">
            <v>0.34452577526753925</v>
          </cell>
          <cell r="P21">
            <v>104050350</v>
          </cell>
          <cell r="T21">
            <v>62798.699541399343</v>
          </cell>
          <cell r="U21">
            <v>0.28428872999999988</v>
          </cell>
          <cell r="V21">
            <v>0</v>
          </cell>
          <cell r="W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>Sub total</v>
          </cell>
          <cell r="B23">
            <v>999.1</v>
          </cell>
          <cell r="C23">
            <v>2869015.8685702658</v>
          </cell>
          <cell r="D23">
            <v>0.32780825443472938</v>
          </cell>
          <cell r="E23">
            <v>0</v>
          </cell>
          <cell r="H23">
            <v>627</v>
          </cell>
          <cell r="I23">
            <v>0</v>
          </cell>
          <cell r="J23">
            <v>0</v>
          </cell>
          <cell r="K23">
            <v>0</v>
          </cell>
          <cell r="L23">
            <v>1123.575</v>
          </cell>
          <cell r="M23">
            <v>1022.5</v>
          </cell>
          <cell r="N23">
            <v>3607057.0398610025</v>
          </cell>
          <cell r="O23">
            <v>0.40270366969901</v>
          </cell>
          <cell r="P23">
            <v>1100895155.0963333</v>
          </cell>
          <cell r="T23">
            <v>738041.17129073595</v>
          </cell>
          <cell r="U23">
            <v>0.25724541274793622</v>
          </cell>
          <cell r="V23">
            <v>0</v>
          </cell>
          <cell r="W23">
            <v>0</v>
          </cell>
          <cell r="Z23">
            <v>0</v>
          </cell>
          <cell r="AA2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F0F16-1C21-4F35-A61C-E2A5F7A174AE}">
  <sheetPr>
    <pageSetUpPr fitToPage="1"/>
  </sheetPr>
  <dimension ref="A1:M64"/>
  <sheetViews>
    <sheetView tabSelected="1" view="pageBreakPreview" zoomScale="85" zoomScaleNormal="85" zoomScaleSheetLayoutView="85" workbookViewId="0"/>
  </sheetViews>
  <sheetFormatPr defaultColWidth="9.140625" defaultRowHeight="12" customHeight="1" x14ac:dyDescent="0.2"/>
  <cols>
    <col min="1" max="1" width="2.28515625" style="104" customWidth="1"/>
    <col min="2" max="2" width="6.7109375" style="104" customWidth="1"/>
    <col min="3" max="3" width="24.85546875" style="104" customWidth="1"/>
    <col min="4" max="4" width="9.85546875" style="104" bestFit="1" customWidth="1"/>
    <col min="5" max="5" width="5.140625" style="104" bestFit="1" customWidth="1"/>
    <col min="6" max="6" width="11.5703125" style="104" bestFit="1" customWidth="1"/>
    <col min="7" max="7" width="8.42578125" style="104" bestFit="1" customWidth="1"/>
    <col min="8" max="8" width="10.7109375" style="104" bestFit="1" customWidth="1"/>
    <col min="9" max="9" width="13.28515625" style="104" bestFit="1" customWidth="1"/>
    <col min="10" max="10" width="8.42578125" style="104" bestFit="1" customWidth="1"/>
    <col min="11" max="11" width="9.140625" style="104"/>
    <col min="12" max="12" width="11.42578125" style="104" bestFit="1" customWidth="1"/>
    <col min="13" max="13" width="10.5703125" style="104" bestFit="1" customWidth="1"/>
    <col min="14" max="16384" width="9.140625" style="104"/>
  </cols>
  <sheetData>
    <row r="1" spans="2:13" ht="12" customHeight="1" x14ac:dyDescent="0.2">
      <c r="B1" s="30" t="s">
        <v>8</v>
      </c>
      <c r="I1" s="105" t="s">
        <v>9</v>
      </c>
      <c r="J1" s="105" t="s">
        <v>301</v>
      </c>
    </row>
    <row r="2" spans="2:13" ht="12" customHeight="1" x14ac:dyDescent="0.2">
      <c r="B2" s="30" t="s">
        <v>28</v>
      </c>
    </row>
    <row r="3" spans="2:13" ht="12" customHeight="1" x14ac:dyDescent="0.2">
      <c r="B3" s="30" t="s">
        <v>282</v>
      </c>
    </row>
    <row r="4" spans="2:13" ht="12" customHeight="1" x14ac:dyDescent="0.2">
      <c r="L4" s="106"/>
    </row>
    <row r="5" spans="2:13" ht="12" customHeight="1" x14ac:dyDescent="0.2">
      <c r="L5" s="106"/>
    </row>
    <row r="6" spans="2:13" ht="12" customHeight="1" x14ac:dyDescent="0.2">
      <c r="B6" s="28"/>
      <c r="C6" s="28"/>
      <c r="D6" s="31"/>
      <c r="E6" s="31"/>
      <c r="F6" s="31" t="s">
        <v>10</v>
      </c>
      <c r="G6" s="31"/>
      <c r="H6" s="31"/>
      <c r="I6" s="31" t="s">
        <v>230</v>
      </c>
      <c r="J6" s="32"/>
      <c r="L6" s="106"/>
    </row>
    <row r="7" spans="2:13" ht="12" customHeight="1" x14ac:dyDescent="0.2">
      <c r="B7" s="28"/>
      <c r="C7" s="28"/>
      <c r="D7" s="33" t="s">
        <v>11</v>
      </c>
      <c r="E7" s="33" t="s">
        <v>12</v>
      </c>
      <c r="F7" s="33" t="s">
        <v>13</v>
      </c>
      <c r="G7" s="33" t="s">
        <v>14</v>
      </c>
      <c r="H7" s="33" t="s">
        <v>15</v>
      </c>
      <c r="I7" s="33" t="s">
        <v>16</v>
      </c>
      <c r="J7" s="34" t="s">
        <v>17</v>
      </c>
      <c r="L7" s="35"/>
      <c r="M7" s="35"/>
    </row>
    <row r="8" spans="2:13" ht="12" customHeight="1" x14ac:dyDescent="0.2">
      <c r="B8" s="36" t="s">
        <v>18</v>
      </c>
      <c r="C8" s="29"/>
      <c r="D8" s="37"/>
      <c r="E8" s="37"/>
      <c r="F8" s="37"/>
      <c r="G8" s="37"/>
      <c r="H8" s="37"/>
      <c r="I8" s="38"/>
      <c r="J8" s="39"/>
      <c r="L8" s="35"/>
      <c r="M8" s="35"/>
    </row>
    <row r="9" spans="2:13" ht="12" customHeight="1" x14ac:dyDescent="0.2">
      <c r="B9" s="119" t="s">
        <v>283</v>
      </c>
      <c r="C9" s="120"/>
      <c r="D9" s="19">
        <v>312</v>
      </c>
      <c r="E9" s="121" t="s">
        <v>252</v>
      </c>
      <c r="F9" s="122">
        <f>'10.6.1_R'!G32</f>
        <v>12710562.913915908</v>
      </c>
      <c r="G9" s="121" t="s">
        <v>221</v>
      </c>
      <c r="H9" s="123">
        <v>0.22162982918040364</v>
      </c>
      <c r="I9" s="122">
        <f>H9*F9</f>
        <v>2817039.8873979561</v>
      </c>
      <c r="J9" s="124" t="s">
        <v>281</v>
      </c>
      <c r="L9" s="43"/>
      <c r="M9" s="43"/>
    </row>
    <row r="10" spans="2:13" ht="12" customHeight="1" x14ac:dyDescent="0.2">
      <c r="B10" s="120" t="s">
        <v>284</v>
      </c>
      <c r="C10" s="120"/>
      <c r="D10" s="125">
        <v>397</v>
      </c>
      <c r="E10" s="126" t="s">
        <v>252</v>
      </c>
      <c r="F10" s="127">
        <f>'10.6.1_R'!Q14</f>
        <v>8124.1675364284029</v>
      </c>
      <c r="G10" s="125" t="s">
        <v>221</v>
      </c>
      <c r="H10" s="123">
        <v>0.22162982918040364</v>
      </c>
      <c r="I10" s="122">
        <f t="shared" ref="I10:I11" si="0">H10*F10</f>
        <v>1800.5578633316077</v>
      </c>
      <c r="J10" s="124" t="s">
        <v>281</v>
      </c>
      <c r="L10" s="43"/>
      <c r="M10" s="43"/>
    </row>
    <row r="11" spans="2:13" ht="12" customHeight="1" x14ac:dyDescent="0.2">
      <c r="B11" s="119" t="s">
        <v>285</v>
      </c>
      <c r="C11" s="120"/>
      <c r="D11" s="19">
        <v>312</v>
      </c>
      <c r="E11" s="121" t="s">
        <v>252</v>
      </c>
      <c r="F11" s="122">
        <f>'10.6.1_R'!G33</f>
        <v>3814309.7641095258</v>
      </c>
      <c r="G11" s="121" t="s">
        <v>222</v>
      </c>
      <c r="H11" s="123">
        <v>0.22162982918040364</v>
      </c>
      <c r="I11" s="122">
        <f t="shared" si="0"/>
        <v>845364.82146073994</v>
      </c>
      <c r="J11" s="124" t="s">
        <v>281</v>
      </c>
      <c r="L11" s="43"/>
      <c r="M11" s="43"/>
    </row>
    <row r="12" spans="2:13" ht="12" customHeight="1" x14ac:dyDescent="0.2">
      <c r="H12" s="107"/>
      <c r="L12" s="35"/>
      <c r="M12" s="35"/>
    </row>
    <row r="13" spans="2:13" ht="12" customHeight="1" x14ac:dyDescent="0.2">
      <c r="B13" s="36" t="s">
        <v>19</v>
      </c>
      <c r="H13" s="107"/>
      <c r="L13" s="35"/>
      <c r="M13" s="35"/>
    </row>
    <row r="14" spans="2:13" ht="12" customHeight="1" x14ac:dyDescent="0.2">
      <c r="B14" s="119" t="s">
        <v>286</v>
      </c>
      <c r="C14" s="120"/>
      <c r="D14" s="19" t="s">
        <v>226</v>
      </c>
      <c r="E14" s="121" t="s">
        <v>252</v>
      </c>
      <c r="F14" s="122">
        <f>'10.6.1_R'!G36</f>
        <v>107548.66828175639</v>
      </c>
      <c r="G14" s="121" t="s">
        <v>221</v>
      </c>
      <c r="H14" s="123">
        <v>0.22162982918040364</v>
      </c>
      <c r="I14" s="122">
        <f t="shared" ref="I14:I16" si="1">H14*F14</f>
        <v>23835.992979865561</v>
      </c>
      <c r="J14" s="124" t="s">
        <v>281</v>
      </c>
      <c r="L14" s="43"/>
      <c r="M14" s="43"/>
    </row>
    <row r="15" spans="2:13" ht="12" customHeight="1" x14ac:dyDescent="0.2">
      <c r="B15" s="120" t="s">
        <v>287</v>
      </c>
      <c r="C15" s="120"/>
      <c r="D15" s="125" t="s">
        <v>247</v>
      </c>
      <c r="E15" s="126" t="s">
        <v>252</v>
      </c>
      <c r="F15" s="127">
        <f>'10.6.1_R'!Q20</f>
        <v>159.28390526802434</v>
      </c>
      <c r="G15" s="125" t="s">
        <v>221</v>
      </c>
      <c r="H15" s="123">
        <v>0.22162982918040364</v>
      </c>
      <c r="I15" s="122">
        <f t="shared" si="1"/>
        <v>35.302064715739832</v>
      </c>
      <c r="J15" s="124" t="s">
        <v>281</v>
      </c>
      <c r="L15" s="43"/>
      <c r="M15" s="43"/>
    </row>
    <row r="16" spans="2:13" ht="12" customHeight="1" x14ac:dyDescent="0.2">
      <c r="B16" s="119" t="s">
        <v>228</v>
      </c>
      <c r="C16" s="120"/>
      <c r="D16" s="19" t="s">
        <v>226</v>
      </c>
      <c r="E16" s="121" t="s">
        <v>252</v>
      </c>
      <c r="F16" s="122">
        <f>'10.6.1_R'!G37</f>
        <v>86584.831645286235</v>
      </c>
      <c r="G16" s="121" t="s">
        <v>222</v>
      </c>
      <c r="H16" s="123">
        <v>0.22162982918040364</v>
      </c>
      <c r="I16" s="122">
        <f t="shared" si="1"/>
        <v>19189.781447158795</v>
      </c>
      <c r="J16" s="124" t="s">
        <v>281</v>
      </c>
      <c r="L16" s="43"/>
      <c r="M16" s="43"/>
    </row>
    <row r="17" spans="2:13" ht="12" customHeight="1" x14ac:dyDescent="0.2">
      <c r="D17" s="12"/>
      <c r="E17" s="40"/>
      <c r="F17" s="41"/>
      <c r="G17" s="40"/>
      <c r="H17" s="89"/>
      <c r="I17" s="41"/>
      <c r="J17" s="42"/>
      <c r="L17" s="35"/>
      <c r="M17" s="43"/>
    </row>
    <row r="18" spans="2:13" ht="12" customHeight="1" x14ac:dyDescent="0.2">
      <c r="B18" s="36" t="s">
        <v>20</v>
      </c>
      <c r="H18" s="107"/>
      <c r="L18" s="35"/>
      <c r="M18" s="35"/>
    </row>
    <row r="19" spans="2:13" ht="12" customHeight="1" x14ac:dyDescent="0.2">
      <c r="B19" s="119" t="s">
        <v>288</v>
      </c>
      <c r="C19" s="120"/>
      <c r="D19" s="19" t="s">
        <v>227</v>
      </c>
      <c r="E19" s="121" t="s">
        <v>252</v>
      </c>
      <c r="F19" s="128">
        <f>'10.6.1_R'!G40</f>
        <v>-101500.3618087934</v>
      </c>
      <c r="G19" s="121" t="s">
        <v>221</v>
      </c>
      <c r="H19" s="123">
        <v>0.22162982918040364</v>
      </c>
      <c r="I19" s="122">
        <f t="shared" ref="I19:I21" si="2">H19*F19</f>
        <v>-22495.507849432048</v>
      </c>
      <c r="J19" s="124" t="s">
        <v>281</v>
      </c>
      <c r="L19" s="43"/>
      <c r="M19" s="43"/>
    </row>
    <row r="20" spans="2:13" ht="12" customHeight="1" x14ac:dyDescent="0.2">
      <c r="B20" s="120" t="s">
        <v>289</v>
      </c>
      <c r="C20" s="120"/>
      <c r="D20" s="125" t="s">
        <v>248</v>
      </c>
      <c r="E20" s="126" t="s">
        <v>252</v>
      </c>
      <c r="F20" s="127">
        <f>'10.6.1_R'!Q27</f>
        <v>-163.57446472257251</v>
      </c>
      <c r="G20" s="125" t="s">
        <v>221</v>
      </c>
      <c r="H20" s="123">
        <v>0.22162982918040364</v>
      </c>
      <c r="I20" s="122">
        <f t="shared" si="2"/>
        <v>-36.25298067473971</v>
      </c>
      <c r="J20" s="124" t="s">
        <v>281</v>
      </c>
      <c r="L20" s="43"/>
      <c r="M20" s="43"/>
    </row>
    <row r="21" spans="2:13" ht="12" customHeight="1" x14ac:dyDescent="0.2">
      <c r="B21" s="119" t="s">
        <v>290</v>
      </c>
      <c r="C21" s="120"/>
      <c r="D21" s="19" t="s">
        <v>227</v>
      </c>
      <c r="E21" s="121" t="s">
        <v>252</v>
      </c>
      <c r="F21" s="127">
        <f>'10.6.1_R'!G41</f>
        <v>-129371.98392494694</v>
      </c>
      <c r="G21" s="121" t="s">
        <v>222</v>
      </c>
      <c r="H21" s="123">
        <v>0.22162982918040364</v>
      </c>
      <c r="I21" s="122">
        <f t="shared" si="2"/>
        <v>-28672.690698015915</v>
      </c>
      <c r="J21" s="124" t="s">
        <v>281</v>
      </c>
      <c r="L21" s="43"/>
      <c r="M21" s="43"/>
    </row>
    <row r="22" spans="2:13" ht="12" customHeight="1" x14ac:dyDescent="0.2">
      <c r="D22" s="12"/>
      <c r="E22" s="40"/>
      <c r="F22" s="13"/>
      <c r="G22" s="40"/>
      <c r="H22" s="89"/>
      <c r="I22" s="41"/>
      <c r="J22" s="42"/>
      <c r="L22" s="35"/>
      <c r="M22" s="43"/>
    </row>
    <row r="23" spans="2:13" ht="12" customHeight="1" x14ac:dyDescent="0.2">
      <c r="H23" s="107"/>
      <c r="L23" s="35"/>
      <c r="M23" s="35"/>
    </row>
    <row r="24" spans="2:13" ht="12" customHeight="1" x14ac:dyDescent="0.2">
      <c r="B24" s="44"/>
      <c r="C24" s="108"/>
      <c r="D24" s="108"/>
      <c r="E24" s="108"/>
      <c r="F24" s="108"/>
      <c r="G24" s="108"/>
      <c r="H24" s="109"/>
      <c r="I24" s="108"/>
      <c r="J24" s="108"/>
      <c r="L24" s="35"/>
      <c r="M24" s="35"/>
    </row>
    <row r="25" spans="2:13" ht="12" customHeight="1" x14ac:dyDescent="0.2">
      <c r="B25" s="108"/>
      <c r="C25" s="108"/>
      <c r="D25" s="109"/>
      <c r="E25" s="109"/>
      <c r="F25" s="61"/>
      <c r="G25" s="40"/>
      <c r="H25" s="89"/>
      <c r="I25" s="41"/>
      <c r="J25" s="42"/>
      <c r="L25" s="35"/>
      <c r="M25" s="35"/>
    </row>
    <row r="26" spans="2:13" ht="12" customHeight="1" x14ac:dyDescent="0.2">
      <c r="L26" s="35"/>
      <c r="M26" s="35"/>
    </row>
    <row r="27" spans="2:13" ht="12" customHeight="1" x14ac:dyDescent="0.2">
      <c r="B27" s="44" t="s">
        <v>21</v>
      </c>
      <c r="C27" s="45"/>
      <c r="D27" s="46"/>
      <c r="E27" s="46"/>
      <c r="F27" s="46"/>
      <c r="G27" s="46"/>
      <c r="H27" s="37"/>
      <c r="I27" s="38"/>
      <c r="J27" s="39"/>
      <c r="L27" s="35"/>
      <c r="M27" s="35"/>
    </row>
    <row r="28" spans="2:13" ht="12" customHeight="1" x14ac:dyDescent="0.2">
      <c r="B28" s="129" t="s">
        <v>291</v>
      </c>
      <c r="C28" s="130"/>
      <c r="D28" s="131" t="s">
        <v>25</v>
      </c>
      <c r="E28" s="121" t="s">
        <v>252</v>
      </c>
      <c r="F28" s="122">
        <v>107548.66828175647</v>
      </c>
      <c r="G28" s="121" t="s">
        <v>221</v>
      </c>
      <c r="H28" s="123">
        <v>0.22162982918040364</v>
      </c>
      <c r="I28" s="122">
        <f t="shared" ref="I28:I32" si="3">H28*F28</f>
        <v>23835.992979865583</v>
      </c>
      <c r="J28" s="42"/>
      <c r="L28" s="43"/>
      <c r="M28" s="43"/>
    </row>
    <row r="29" spans="2:13" ht="12" customHeight="1" x14ac:dyDescent="0.2">
      <c r="B29" s="129" t="s">
        <v>291</v>
      </c>
      <c r="C29" s="129"/>
      <c r="D29" s="131" t="s">
        <v>24</v>
      </c>
      <c r="E29" s="121" t="s">
        <v>252</v>
      </c>
      <c r="F29" s="122">
        <v>912524</v>
      </c>
      <c r="G29" s="121" t="s">
        <v>221</v>
      </c>
      <c r="H29" s="123">
        <v>0.22162982918040364</v>
      </c>
      <c r="I29" s="122">
        <f t="shared" si="3"/>
        <v>202242.53824301864</v>
      </c>
      <c r="J29" s="42"/>
      <c r="L29" s="43"/>
      <c r="M29" s="43"/>
    </row>
    <row r="30" spans="2:13" ht="12" customHeight="1" x14ac:dyDescent="0.2">
      <c r="B30" s="129" t="s">
        <v>292</v>
      </c>
      <c r="C30" s="129"/>
      <c r="D30" s="131">
        <v>41110</v>
      </c>
      <c r="E30" s="121" t="s">
        <v>252</v>
      </c>
      <c r="F30" s="122">
        <v>-26441</v>
      </c>
      <c r="G30" s="121" t="s">
        <v>221</v>
      </c>
      <c r="H30" s="123">
        <v>0.22162982918040364</v>
      </c>
      <c r="I30" s="122">
        <f t="shared" si="3"/>
        <v>-5860.1143133590522</v>
      </c>
      <c r="J30" s="42"/>
      <c r="L30" s="43"/>
    </row>
    <row r="31" spans="2:13" ht="12" customHeight="1" x14ac:dyDescent="0.2">
      <c r="B31" s="129" t="s">
        <v>292</v>
      </c>
      <c r="C31" s="129"/>
      <c r="D31" s="131">
        <v>41010</v>
      </c>
      <c r="E31" s="121" t="s">
        <v>252</v>
      </c>
      <c r="F31" s="122">
        <v>224360</v>
      </c>
      <c r="G31" s="121" t="s">
        <v>221</v>
      </c>
      <c r="H31" s="123">
        <v>0.22162982918040364</v>
      </c>
      <c r="I31" s="122">
        <f t="shared" si="3"/>
        <v>49724.868474915362</v>
      </c>
      <c r="J31" s="42"/>
      <c r="L31" s="43"/>
    </row>
    <row r="32" spans="2:13" ht="12" customHeight="1" x14ac:dyDescent="0.2">
      <c r="B32" s="132" t="s">
        <v>293</v>
      </c>
      <c r="C32" s="129"/>
      <c r="D32" s="131">
        <v>282</v>
      </c>
      <c r="E32" s="121" t="s">
        <v>252</v>
      </c>
      <c r="F32" s="133">
        <v>-71512</v>
      </c>
      <c r="G32" s="121" t="s">
        <v>221</v>
      </c>
      <c r="H32" s="123">
        <v>0.22162982918040364</v>
      </c>
      <c r="I32" s="122">
        <f t="shared" si="3"/>
        <v>-15849.192344349025</v>
      </c>
      <c r="J32" s="42"/>
      <c r="L32" s="43"/>
    </row>
    <row r="33" spans="2:12" ht="12" customHeight="1" x14ac:dyDescent="0.2">
      <c r="B33" s="132"/>
      <c r="C33" s="129"/>
      <c r="D33" s="131"/>
      <c r="E33" s="121"/>
      <c r="F33" s="133"/>
      <c r="G33" s="121"/>
      <c r="H33" s="134"/>
      <c r="I33" s="122"/>
      <c r="J33" s="42"/>
    </row>
    <row r="34" spans="2:12" ht="12" customHeight="1" x14ac:dyDescent="0.2">
      <c r="B34" s="129" t="s">
        <v>294</v>
      </c>
      <c r="C34" s="130"/>
      <c r="D34" s="135" t="s">
        <v>25</v>
      </c>
      <c r="E34" s="135" t="s">
        <v>252</v>
      </c>
      <c r="F34" s="136">
        <v>158.28390526802454</v>
      </c>
      <c r="G34" s="121" t="s">
        <v>221</v>
      </c>
      <c r="H34" s="123">
        <v>0.22162982918040364</v>
      </c>
      <c r="I34" s="122">
        <f t="shared" ref="I34:I38" si="4">H34*F34</f>
        <v>35.080434886559473</v>
      </c>
      <c r="J34" s="39"/>
      <c r="L34" s="43"/>
    </row>
    <row r="35" spans="2:12" ht="12" customHeight="1" x14ac:dyDescent="0.2">
      <c r="B35" s="129" t="s">
        <v>294</v>
      </c>
      <c r="C35" s="129"/>
      <c r="D35" s="131" t="s">
        <v>24</v>
      </c>
      <c r="E35" s="121" t="s">
        <v>252</v>
      </c>
      <c r="F35" s="122">
        <v>2600</v>
      </c>
      <c r="G35" s="121" t="s">
        <v>221</v>
      </c>
      <c r="H35" s="123">
        <v>0.22162982918040364</v>
      </c>
      <c r="I35" s="122">
        <f t="shared" si="4"/>
        <v>576.2375558690494</v>
      </c>
      <c r="J35" s="42"/>
      <c r="L35" s="43"/>
    </row>
    <row r="36" spans="2:12" ht="12" customHeight="1" x14ac:dyDescent="0.2">
      <c r="B36" s="129" t="s">
        <v>295</v>
      </c>
      <c r="C36" s="129"/>
      <c r="D36" s="131">
        <v>41110</v>
      </c>
      <c r="E36" s="121" t="s">
        <v>252</v>
      </c>
      <c r="F36" s="133">
        <v>-39</v>
      </c>
      <c r="G36" s="121" t="s">
        <v>221</v>
      </c>
      <c r="H36" s="123">
        <v>0.22162982918040364</v>
      </c>
      <c r="I36" s="122">
        <f t="shared" si="4"/>
        <v>-8.6435633380357419</v>
      </c>
      <c r="J36" s="42"/>
      <c r="L36" s="43"/>
    </row>
    <row r="37" spans="2:12" ht="12" customHeight="1" x14ac:dyDescent="0.2">
      <c r="B37" s="129" t="s">
        <v>295</v>
      </c>
      <c r="C37" s="129"/>
      <c r="D37" s="131">
        <v>41010</v>
      </c>
      <c r="E37" s="121" t="s">
        <v>252</v>
      </c>
      <c r="F37" s="133">
        <v>639</v>
      </c>
      <c r="G37" s="121" t="s">
        <v>221</v>
      </c>
      <c r="H37" s="123">
        <v>0.22162982918040364</v>
      </c>
      <c r="I37" s="122">
        <f t="shared" si="4"/>
        <v>141.62146084627793</v>
      </c>
      <c r="L37" s="43"/>
    </row>
    <row r="38" spans="2:12" ht="12" customHeight="1" x14ac:dyDescent="0.2">
      <c r="B38" s="132" t="s">
        <v>296</v>
      </c>
      <c r="C38" s="129"/>
      <c r="D38" s="131">
        <v>282</v>
      </c>
      <c r="E38" s="121" t="s">
        <v>252</v>
      </c>
      <c r="F38" s="133">
        <v>-599</v>
      </c>
      <c r="G38" s="121" t="s">
        <v>221</v>
      </c>
      <c r="H38" s="123">
        <v>0.22162982918040364</v>
      </c>
      <c r="I38" s="122">
        <f t="shared" si="4"/>
        <v>-132.75626767906178</v>
      </c>
      <c r="L38" s="43"/>
    </row>
    <row r="39" spans="2:12" ht="12" customHeight="1" x14ac:dyDescent="0.2">
      <c r="B39" s="129"/>
      <c r="C39" s="129"/>
      <c r="D39" s="131"/>
      <c r="E39" s="121"/>
      <c r="F39" s="122"/>
      <c r="G39" s="121"/>
      <c r="H39" s="134"/>
      <c r="I39" s="122"/>
      <c r="J39" s="42"/>
      <c r="L39" s="35"/>
    </row>
    <row r="40" spans="2:12" ht="12" customHeight="1" x14ac:dyDescent="0.2">
      <c r="B40" s="129" t="s">
        <v>297</v>
      </c>
      <c r="C40" s="130"/>
      <c r="D40" s="131" t="s">
        <v>25</v>
      </c>
      <c r="E40" s="121" t="s">
        <v>252</v>
      </c>
      <c r="F40" s="122">
        <v>86584.83164528622</v>
      </c>
      <c r="G40" s="121" t="s">
        <v>222</v>
      </c>
      <c r="H40" s="123">
        <v>0.22162982918040364</v>
      </c>
      <c r="I40" s="122">
        <f t="shared" ref="I40:I44" si="5">H40*F40</f>
        <v>19189.781447158792</v>
      </c>
      <c r="J40" s="42"/>
      <c r="L40" s="43"/>
    </row>
    <row r="41" spans="2:12" ht="12" customHeight="1" x14ac:dyDescent="0.2">
      <c r="B41" s="129" t="s">
        <v>297</v>
      </c>
      <c r="C41" s="129"/>
      <c r="D41" s="131" t="s">
        <v>24</v>
      </c>
      <c r="E41" s="121" t="s">
        <v>252</v>
      </c>
      <c r="F41" s="122">
        <v>296679</v>
      </c>
      <c r="G41" s="121" t="s">
        <v>222</v>
      </c>
      <c r="H41" s="123">
        <v>0.22162982918040364</v>
      </c>
      <c r="I41" s="122">
        <f t="shared" si="5"/>
        <v>65752.916091412975</v>
      </c>
      <c r="J41" s="42"/>
      <c r="L41" s="43"/>
    </row>
    <row r="42" spans="2:12" ht="12" customHeight="1" x14ac:dyDescent="0.2">
      <c r="B42" s="129" t="s">
        <v>298</v>
      </c>
      <c r="C42" s="129"/>
      <c r="D42" s="131">
        <v>41110</v>
      </c>
      <c r="E42" s="121" t="s">
        <v>252</v>
      </c>
      <c r="F42" s="122">
        <v>-21288</v>
      </c>
      <c r="G42" s="121" t="s">
        <v>222</v>
      </c>
      <c r="H42" s="123">
        <v>0.22162982918040364</v>
      </c>
      <c r="I42" s="122">
        <f t="shared" si="5"/>
        <v>-4718.0558035924323</v>
      </c>
      <c r="L42" s="43"/>
    </row>
    <row r="43" spans="2:12" ht="12" customHeight="1" x14ac:dyDescent="0.2">
      <c r="B43" s="129" t="s">
        <v>299</v>
      </c>
      <c r="C43" s="129"/>
      <c r="D43" s="131">
        <v>41010</v>
      </c>
      <c r="E43" s="121" t="s">
        <v>252</v>
      </c>
      <c r="F43" s="122">
        <v>72944</v>
      </c>
      <c r="G43" s="121" t="s">
        <v>222</v>
      </c>
      <c r="H43" s="123">
        <v>0.22162982918040364</v>
      </c>
      <c r="I43" s="122">
        <f t="shared" si="5"/>
        <v>16166.566259735362</v>
      </c>
      <c r="L43" s="43"/>
    </row>
    <row r="44" spans="2:12" ht="12" customHeight="1" x14ac:dyDescent="0.2">
      <c r="B44" s="132" t="s">
        <v>300</v>
      </c>
      <c r="C44" s="129"/>
      <c r="D44" s="131">
        <v>282</v>
      </c>
      <c r="E44" s="121" t="s">
        <v>252</v>
      </c>
      <c r="F44" s="133">
        <v>-86083</v>
      </c>
      <c r="G44" s="121" t="s">
        <v>222</v>
      </c>
      <c r="H44" s="123">
        <v>0.22162982918040364</v>
      </c>
      <c r="I44" s="122">
        <f t="shared" si="5"/>
        <v>-19078.560585336687</v>
      </c>
      <c r="J44" s="42"/>
      <c r="L44" s="43"/>
    </row>
    <row r="53" spans="1:10" ht="12" customHeight="1" thickBot="1" x14ac:dyDescent="0.25">
      <c r="B53" s="47" t="s">
        <v>22</v>
      </c>
    </row>
    <row r="54" spans="1:10" ht="12" customHeight="1" x14ac:dyDescent="0.2">
      <c r="A54" s="110"/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ht="12" customHeight="1" x14ac:dyDescent="0.2">
      <c r="A55" s="113"/>
      <c r="B55" s="114"/>
      <c r="C55" s="114"/>
      <c r="D55" s="114"/>
      <c r="E55" s="114"/>
      <c r="F55" s="114"/>
      <c r="G55" s="114"/>
      <c r="H55" s="114"/>
      <c r="I55" s="114"/>
      <c r="J55" s="115"/>
    </row>
    <row r="56" spans="1:10" ht="12" customHeight="1" x14ac:dyDescent="0.2">
      <c r="A56" s="113"/>
      <c r="B56" s="114"/>
      <c r="C56" s="114"/>
      <c r="D56" s="114"/>
      <c r="E56" s="114"/>
      <c r="F56" s="114"/>
      <c r="G56" s="114"/>
      <c r="H56" s="114"/>
      <c r="I56" s="114"/>
      <c r="J56" s="115"/>
    </row>
    <row r="57" spans="1:10" ht="12" customHeight="1" x14ac:dyDescent="0.2">
      <c r="A57" s="113"/>
      <c r="B57" s="114"/>
      <c r="C57" s="114"/>
      <c r="D57" s="114"/>
      <c r="E57" s="114"/>
      <c r="F57" s="114"/>
      <c r="G57" s="114"/>
      <c r="H57" s="114"/>
      <c r="I57" s="114"/>
      <c r="J57" s="115"/>
    </row>
    <row r="58" spans="1:10" ht="12" customHeight="1" x14ac:dyDescent="0.2">
      <c r="A58" s="113"/>
      <c r="B58" s="114"/>
      <c r="C58" s="114"/>
      <c r="D58" s="114"/>
      <c r="E58" s="114"/>
      <c r="F58" s="114"/>
      <c r="G58" s="114"/>
      <c r="H58" s="114"/>
      <c r="I58" s="114"/>
      <c r="J58" s="115"/>
    </row>
    <row r="59" spans="1:10" ht="12" customHeight="1" x14ac:dyDescent="0.2">
      <c r="A59" s="113"/>
      <c r="B59" s="114"/>
      <c r="C59" s="114"/>
      <c r="D59" s="114"/>
      <c r="E59" s="114"/>
      <c r="F59" s="114"/>
      <c r="G59" s="114"/>
      <c r="H59" s="114"/>
      <c r="I59" s="114"/>
      <c r="J59" s="115"/>
    </row>
    <row r="60" spans="1:10" ht="12" customHeight="1" x14ac:dyDescent="0.2">
      <c r="A60" s="113"/>
      <c r="B60" s="114"/>
      <c r="C60" s="114"/>
      <c r="D60" s="114"/>
      <c r="E60" s="114"/>
      <c r="F60" s="114"/>
      <c r="G60" s="114"/>
      <c r="H60" s="114"/>
      <c r="I60" s="114"/>
      <c r="J60" s="115"/>
    </row>
    <row r="61" spans="1:10" ht="12" customHeight="1" x14ac:dyDescent="0.2">
      <c r="A61" s="113"/>
      <c r="B61" s="114"/>
      <c r="C61" s="114"/>
      <c r="D61" s="114"/>
      <c r="E61" s="114"/>
      <c r="F61" s="114"/>
      <c r="G61" s="114"/>
      <c r="H61" s="114"/>
      <c r="I61" s="114"/>
      <c r="J61" s="115"/>
    </row>
    <row r="62" spans="1:10" ht="12" customHeight="1" x14ac:dyDescent="0.2">
      <c r="A62" s="113"/>
      <c r="B62" s="114"/>
      <c r="C62" s="114"/>
      <c r="D62" s="114"/>
      <c r="E62" s="114"/>
      <c r="F62" s="114"/>
      <c r="G62" s="114"/>
      <c r="H62" s="114"/>
      <c r="I62" s="114"/>
      <c r="J62" s="115"/>
    </row>
    <row r="63" spans="1:10" ht="12" customHeight="1" x14ac:dyDescent="0.2">
      <c r="A63" s="113"/>
      <c r="B63" s="114"/>
      <c r="C63" s="114"/>
      <c r="D63" s="114"/>
      <c r="E63" s="114"/>
      <c r="F63" s="114"/>
      <c r="G63" s="114"/>
      <c r="H63" s="114"/>
      <c r="I63" s="114"/>
      <c r="J63" s="115"/>
    </row>
    <row r="64" spans="1:10" ht="12" customHeight="1" thickBot="1" x14ac:dyDescent="0.25">
      <c r="A64" s="116"/>
      <c r="B64" s="117"/>
      <c r="C64" s="117"/>
      <c r="D64" s="117"/>
      <c r="E64" s="117"/>
      <c r="F64" s="117"/>
      <c r="G64" s="117"/>
      <c r="H64" s="117"/>
      <c r="I64" s="117"/>
      <c r="J64" s="118"/>
    </row>
  </sheetData>
  <conditionalFormatting sqref="B8">
    <cfRule type="cellIs" dxfId="10" priority="11" stopIfTrue="1" operator="equal">
      <formula>"Adjustment to Income/Expense/Rate Base:"</formula>
    </cfRule>
  </conditionalFormatting>
  <conditionalFormatting sqref="B13">
    <cfRule type="cellIs" dxfId="9" priority="10" stopIfTrue="1" operator="equal">
      <formula>"Adjustment to Income/Expense/Rate Base:"</formula>
    </cfRule>
  </conditionalFormatting>
  <conditionalFormatting sqref="B19">
    <cfRule type="cellIs" dxfId="8" priority="9" stopIfTrue="1" operator="equal">
      <formula>"Adjustment to Income/Expense/Rate Base:"</formula>
    </cfRule>
  </conditionalFormatting>
  <conditionalFormatting sqref="B27">
    <cfRule type="cellIs" dxfId="7" priority="8" stopIfTrue="1" operator="equal">
      <formula>"Adjustment to Income/Expense/Rate Base:"</formula>
    </cfRule>
  </conditionalFormatting>
  <conditionalFormatting sqref="B24">
    <cfRule type="cellIs" dxfId="6" priority="7" stopIfTrue="1" operator="equal">
      <formula>"Adjustment to Income/Expense/Rate Base:"</formula>
    </cfRule>
  </conditionalFormatting>
  <conditionalFormatting sqref="B33 B39">
    <cfRule type="cellIs" dxfId="5" priority="6" stopIfTrue="1" operator="equal">
      <formula>"Adjustment to Income/Expense/Rate Base:"</formula>
    </cfRule>
  </conditionalFormatting>
  <conditionalFormatting sqref="B18">
    <cfRule type="cellIs" dxfId="4" priority="5" stopIfTrue="1" operator="equal">
      <formula>"Adjustment to Income/Expense/Rate Base:"</formula>
    </cfRule>
  </conditionalFormatting>
  <conditionalFormatting sqref="B44">
    <cfRule type="cellIs" dxfId="3" priority="4" stopIfTrue="1" operator="equal">
      <formula>"Adjustment to Income/Expense/Rate Base:"</formula>
    </cfRule>
  </conditionalFormatting>
  <conditionalFormatting sqref="B32">
    <cfRule type="cellIs" dxfId="2" priority="3" stopIfTrue="1" operator="equal">
      <formula>"Adjustment to Income/Expense/Rate Base:"</formula>
    </cfRule>
  </conditionalFormatting>
  <conditionalFormatting sqref="B28:B32">
    <cfRule type="cellIs" dxfId="1" priority="2" stopIfTrue="1" operator="equal">
      <formula>"Adjustment to Income/Expense/Rate Base:"</formula>
    </cfRule>
  </conditionalFormatting>
  <conditionalFormatting sqref="B38">
    <cfRule type="cellIs" dxfId="0" priority="1" stopIfTrue="1" operator="equal">
      <formula>"Adjustment to Income/Expense/Rate Base:"</formula>
    </cfRule>
  </conditionalFormatting>
  <dataValidations count="1">
    <dataValidation type="list" errorStyle="warning" allowBlank="1" showInputMessage="1" showErrorMessage="1" errorTitle="FERC ACCOUNT" error="This FERC Account is not included in the drop-down list. Is this the account you want to use?" sqref="D28:D33 D35:D44" xr:uid="{E2C8F542-D184-484F-9F61-73189787F207}">
      <formula1>$D$97:$D$431</formula1>
    </dataValidation>
  </dataValidations>
  <pageMargins left="0.7" right="0.7" top="0.75" bottom="0.75" header="0.3" footer="0.3"/>
  <pageSetup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DCA1E-E1BD-4033-BAE9-4097B4685DFD}">
  <sheetPr>
    <pageSetUpPr fitToPage="1"/>
  </sheetPr>
  <dimension ref="A1:AB53"/>
  <sheetViews>
    <sheetView view="pageBreakPreview" zoomScale="90" zoomScaleNormal="90" zoomScaleSheetLayoutView="90" workbookViewId="0">
      <selection activeCell="A4" sqref="A4"/>
    </sheetView>
  </sheetViews>
  <sheetFormatPr defaultColWidth="9.140625" defaultRowHeight="12.75" x14ac:dyDescent="0.2"/>
  <cols>
    <col min="1" max="1" width="24.7109375" style="4" customWidth="1"/>
    <col min="2" max="2" width="11.28515625" style="4" customWidth="1"/>
    <col min="3" max="3" width="9.140625" style="4"/>
    <col min="4" max="5" width="12.140625" style="4" bestFit="1" customWidth="1"/>
    <col min="6" max="6" width="15.28515625" style="4" bestFit="1" customWidth="1"/>
    <col min="7" max="16" width="12.140625" style="4" bestFit="1" customWidth="1"/>
    <col min="17" max="17" width="12.5703125" style="4" bestFit="1" customWidth="1"/>
    <col min="18" max="16384" width="9.140625" style="4"/>
  </cols>
  <sheetData>
    <row r="1" spans="1:28" x14ac:dyDescent="0.2">
      <c r="A1" s="3" t="s">
        <v>8</v>
      </c>
    </row>
    <row r="2" spans="1:28" x14ac:dyDescent="0.2">
      <c r="A2" s="3" t="s">
        <v>28</v>
      </c>
    </row>
    <row r="3" spans="1:28" x14ac:dyDescent="0.2">
      <c r="A3" s="3" t="s">
        <v>282</v>
      </c>
    </row>
    <row r="4" spans="1:28" x14ac:dyDescent="0.2">
      <c r="A4" s="3"/>
    </row>
    <row r="5" spans="1:28" x14ac:dyDescent="0.2">
      <c r="A5" s="3"/>
    </row>
    <row r="6" spans="1:28" x14ac:dyDescent="0.2">
      <c r="A6" s="3"/>
    </row>
    <row r="7" spans="1:28" x14ac:dyDescent="0.2">
      <c r="A7" s="48"/>
      <c r="B7" s="49"/>
      <c r="C7" s="49"/>
    </row>
    <row r="9" spans="1:28" x14ac:dyDescent="0.2">
      <c r="A9" s="5" t="s">
        <v>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8" x14ac:dyDescent="0.2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74" t="s">
        <v>225</v>
      </c>
    </row>
    <row r="11" spans="1:28" x14ac:dyDescent="0.2">
      <c r="B11" s="3" t="s">
        <v>4</v>
      </c>
      <c r="C11" s="6" t="s">
        <v>0</v>
      </c>
      <c r="D11" s="7">
        <v>45261</v>
      </c>
      <c r="E11" s="7">
        <v>45292</v>
      </c>
      <c r="F11" s="7">
        <v>45323</v>
      </c>
      <c r="G11" s="7">
        <v>45352</v>
      </c>
      <c r="H11" s="7">
        <v>45383</v>
      </c>
      <c r="I11" s="7">
        <v>45413</v>
      </c>
      <c r="J11" s="7">
        <v>45444</v>
      </c>
      <c r="K11" s="7">
        <v>45474</v>
      </c>
      <c r="L11" s="7">
        <v>45505</v>
      </c>
      <c r="M11" s="7">
        <v>45536</v>
      </c>
      <c r="N11" s="7">
        <v>45566</v>
      </c>
      <c r="O11" s="7">
        <v>45597</v>
      </c>
      <c r="P11" s="7">
        <v>45627</v>
      </c>
      <c r="Q11" s="7">
        <v>45627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x14ac:dyDescent="0.2">
      <c r="A12" s="4" t="s">
        <v>36</v>
      </c>
      <c r="B12" s="8">
        <v>312</v>
      </c>
      <c r="C12" s="8" t="s">
        <v>221</v>
      </c>
      <c r="D12" s="10">
        <v>12402209.652865354</v>
      </c>
      <c r="E12" s="10">
        <v>12485473.013702258</v>
      </c>
      <c r="F12" s="10">
        <v>12565744.876545023</v>
      </c>
      <c r="G12" s="10">
        <v>12642989.199249139</v>
      </c>
      <c r="H12" s="10">
        <v>12672362.411631109</v>
      </c>
      <c r="I12" s="10">
        <v>12700507.475760173</v>
      </c>
      <c r="J12" s="10">
        <v>12731470.557167586</v>
      </c>
      <c r="K12" s="10">
        <v>12757113.837818511</v>
      </c>
      <c r="L12" s="10">
        <v>12781482.918188645</v>
      </c>
      <c r="M12" s="10">
        <v>12804561.870774478</v>
      </c>
      <c r="N12" s="10">
        <v>12826334.467553565</v>
      </c>
      <c r="O12" s="10">
        <v>12846784.172376456</v>
      </c>
      <c r="P12" s="10">
        <v>13021650.679582559</v>
      </c>
      <c r="Q12" s="24">
        <f>(((D12+P12)+(SUM(E12:O12)*2))/24)</f>
        <v>12710562.913915908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x14ac:dyDescent="0.2">
      <c r="A13" s="4" t="s">
        <v>39</v>
      </c>
      <c r="B13" s="8">
        <v>312</v>
      </c>
      <c r="C13" s="8" t="s">
        <v>222</v>
      </c>
      <c r="D13" s="13">
        <v>3557734.7942561987</v>
      </c>
      <c r="E13" s="13">
        <v>3557734.7942561987</v>
      </c>
      <c r="F13" s="13">
        <v>3557734.7942561987</v>
      </c>
      <c r="G13" s="13">
        <v>3557734.7942561987</v>
      </c>
      <c r="H13" s="13">
        <v>3557734.7942561987</v>
      </c>
      <c r="I13" s="13">
        <v>3557734.7942561987</v>
      </c>
      <c r="J13" s="13">
        <v>3557734.7942561987</v>
      </c>
      <c r="K13" s="13">
        <v>3557734.7942561987</v>
      </c>
      <c r="L13" s="13">
        <v>4133282.1462074132</v>
      </c>
      <c r="M13" s="13">
        <v>4133282.1462074132</v>
      </c>
      <c r="N13" s="13">
        <v>4133282.1462074132</v>
      </c>
      <c r="O13" s="13">
        <v>4133282.1462074132</v>
      </c>
      <c r="P13" s="13">
        <v>5111155.2551263217</v>
      </c>
      <c r="Q13" s="24">
        <f>(((D13+P13)+(SUM(E13:O13)*2))/24)</f>
        <v>3814309.7641095258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x14ac:dyDescent="0.2">
      <c r="A14" s="4" t="s">
        <v>36</v>
      </c>
      <c r="B14" s="8">
        <v>397</v>
      </c>
      <c r="C14" s="8" t="s">
        <v>221</v>
      </c>
      <c r="D14" s="13">
        <v>8124.1675364284038</v>
      </c>
      <c r="E14" s="13">
        <v>8124.1675364284038</v>
      </c>
      <c r="F14" s="13">
        <v>8124.1675364284038</v>
      </c>
      <c r="G14" s="13">
        <v>8124.1675364284038</v>
      </c>
      <c r="H14" s="13">
        <v>8124.1675364284038</v>
      </c>
      <c r="I14" s="13">
        <v>8124.1675364284038</v>
      </c>
      <c r="J14" s="13">
        <v>8124.1675364284038</v>
      </c>
      <c r="K14" s="13">
        <v>8124.1675364284038</v>
      </c>
      <c r="L14" s="13">
        <v>8124.1675364284038</v>
      </c>
      <c r="M14" s="13">
        <v>8124.1675364284038</v>
      </c>
      <c r="N14" s="13">
        <v>8124.1675364284038</v>
      </c>
      <c r="O14" s="13">
        <v>8124.1675364284038</v>
      </c>
      <c r="P14" s="13">
        <v>8124.1675364284038</v>
      </c>
      <c r="Q14" s="24">
        <f>(((D14+P14)+(SUM(E14:O14)*2))/24)</f>
        <v>8124.1675364284029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x14ac:dyDescent="0.2"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x14ac:dyDescent="0.2">
      <c r="A16" s="5" t="s">
        <v>5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x14ac:dyDescent="0.2">
      <c r="B17" s="3" t="s">
        <v>4</v>
      </c>
      <c r="C17" s="6" t="s">
        <v>0</v>
      </c>
      <c r="D17" s="26"/>
      <c r="E17" s="7">
        <v>45292</v>
      </c>
      <c r="F17" s="7">
        <v>45323</v>
      </c>
      <c r="G17" s="7">
        <v>45352</v>
      </c>
      <c r="H17" s="7">
        <v>45383</v>
      </c>
      <c r="I17" s="7">
        <v>45413</v>
      </c>
      <c r="J17" s="7">
        <v>45444</v>
      </c>
      <c r="K17" s="7">
        <v>45474</v>
      </c>
      <c r="L17" s="7">
        <v>45505</v>
      </c>
      <c r="M17" s="7">
        <v>45536</v>
      </c>
      <c r="N17" s="7">
        <v>45566</v>
      </c>
      <c r="O17" s="7">
        <v>45597</v>
      </c>
      <c r="P17" s="7">
        <v>45627</v>
      </c>
      <c r="Q17" s="7" t="s">
        <v>229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2">
      <c r="A18" s="4" t="s">
        <v>36</v>
      </c>
      <c r="B18" s="12" t="s">
        <v>226</v>
      </c>
      <c r="C18" s="8" t="s">
        <v>221</v>
      </c>
      <c r="D18" s="10"/>
      <c r="E18" s="10">
        <f>(((D12+E12)/2)*$D$44)/12</f>
        <v>8774.3200463012636</v>
      </c>
      <c r="F18" s="10">
        <f t="shared" ref="F18:P18" si="0">(((E12+F12)/2)*$D$44)/12</f>
        <v>8831.9754901862198</v>
      </c>
      <c r="G18" s="10">
        <f t="shared" si="0"/>
        <v>8887.5088816625375</v>
      </c>
      <c r="H18" s="10">
        <f t="shared" si="0"/>
        <v>8925.0976113135221</v>
      </c>
      <c r="I18" s="10">
        <f t="shared" si="0"/>
        <v>8945.3760668604282</v>
      </c>
      <c r="J18" s="10">
        <f t="shared" si="0"/>
        <v>8966.2150414338648</v>
      </c>
      <c r="K18" s="10">
        <f t="shared" si="0"/>
        <v>8986.1719954022574</v>
      </c>
      <c r="L18" s="10">
        <f t="shared" si="0"/>
        <v>9003.804189919887</v>
      </c>
      <c r="M18" s="10">
        <f t="shared" si="0"/>
        <v>9020.5323133173442</v>
      </c>
      <c r="N18" s="10">
        <f t="shared" si="0"/>
        <v>9036.3450289475113</v>
      </c>
      <c r="O18" s="10">
        <f t="shared" si="0"/>
        <v>9051.2307855810486</v>
      </c>
      <c r="P18" s="10">
        <f t="shared" si="0"/>
        <v>9120.0908308304915</v>
      </c>
      <c r="Q18" s="24">
        <f>SUM(E18:P18)</f>
        <v>107548.66828175639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x14ac:dyDescent="0.2">
      <c r="A19" s="54" t="s">
        <v>39</v>
      </c>
      <c r="B19" s="11" t="s">
        <v>226</v>
      </c>
      <c r="C19" s="8" t="s">
        <v>222</v>
      </c>
      <c r="D19" s="10"/>
      <c r="E19" s="10">
        <f t="shared" ref="E19:P19" si="1">(((D13+E13)/2)*$D$45)/12</f>
        <v>6730.048319134643</v>
      </c>
      <c r="F19" s="10">
        <f t="shared" si="1"/>
        <v>6730.048319134643</v>
      </c>
      <c r="G19" s="10">
        <f t="shared" si="1"/>
        <v>6730.048319134643</v>
      </c>
      <c r="H19" s="10">
        <f t="shared" si="1"/>
        <v>6730.048319134643</v>
      </c>
      <c r="I19" s="10">
        <f t="shared" si="1"/>
        <v>6730.048319134643</v>
      </c>
      <c r="J19" s="10">
        <f t="shared" si="1"/>
        <v>6730.048319134643</v>
      </c>
      <c r="K19" s="10">
        <f t="shared" si="1"/>
        <v>6730.048319134643</v>
      </c>
      <c r="L19" s="10">
        <f t="shared" si="1"/>
        <v>7274.420189521833</v>
      </c>
      <c r="M19" s="10">
        <f t="shared" si="1"/>
        <v>7818.7920599090239</v>
      </c>
      <c r="N19" s="10">
        <f t="shared" si="1"/>
        <v>7818.7920599090239</v>
      </c>
      <c r="O19" s="10">
        <f>(((N13+O13)/2)*$D$45)/12</f>
        <v>7818.7920599090239</v>
      </c>
      <c r="P19" s="10">
        <f t="shared" si="1"/>
        <v>8743.6970420948255</v>
      </c>
      <c r="Q19" s="24">
        <f>SUM(E19:P19)</f>
        <v>86584.831645286235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x14ac:dyDescent="0.2">
      <c r="A20" s="54" t="s">
        <v>36</v>
      </c>
      <c r="B20" s="11" t="s">
        <v>247</v>
      </c>
      <c r="C20" s="8" t="s">
        <v>221</v>
      </c>
      <c r="D20" s="10"/>
      <c r="E20" s="10">
        <f t="shared" ref="E20:P20" si="2">(((D14+E14)/2)*$D$46)/12</f>
        <v>13.273658772335365</v>
      </c>
      <c r="F20" s="10">
        <f t="shared" si="2"/>
        <v>13.273658772335365</v>
      </c>
      <c r="G20" s="10">
        <f t="shared" si="2"/>
        <v>13.273658772335365</v>
      </c>
      <c r="H20" s="10">
        <f t="shared" si="2"/>
        <v>13.273658772335365</v>
      </c>
      <c r="I20" s="10">
        <f t="shared" si="2"/>
        <v>13.273658772335365</v>
      </c>
      <c r="J20" s="10">
        <f t="shared" si="2"/>
        <v>13.273658772335365</v>
      </c>
      <c r="K20" s="10">
        <f t="shared" si="2"/>
        <v>13.273658772335365</v>
      </c>
      <c r="L20" s="10">
        <f t="shared" si="2"/>
        <v>13.273658772335365</v>
      </c>
      <c r="M20" s="10">
        <f t="shared" si="2"/>
        <v>13.273658772335365</v>
      </c>
      <c r="N20" s="10">
        <f t="shared" si="2"/>
        <v>13.273658772335365</v>
      </c>
      <c r="O20" s="10">
        <f t="shared" si="2"/>
        <v>13.273658772335365</v>
      </c>
      <c r="P20" s="10">
        <f t="shared" si="2"/>
        <v>13.273658772335365</v>
      </c>
      <c r="Q20" s="24">
        <f>SUM(E20:P20)</f>
        <v>159.28390526802434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x14ac:dyDescent="0.2">
      <c r="A21" s="3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x14ac:dyDescent="0.2">
      <c r="A22" s="50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x14ac:dyDescent="0.2">
      <c r="A23" s="5" t="s">
        <v>6</v>
      </c>
      <c r="B23" s="51"/>
      <c r="C23" s="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74" t="s">
        <v>225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x14ac:dyDescent="0.2">
      <c r="A24" s="15"/>
      <c r="B24" s="3" t="s">
        <v>4</v>
      </c>
      <c r="C24" s="6" t="s">
        <v>0</v>
      </c>
      <c r="D24" s="7">
        <v>45261</v>
      </c>
      <c r="E24" s="7">
        <v>45292</v>
      </c>
      <c r="F24" s="7">
        <v>45323</v>
      </c>
      <c r="G24" s="7">
        <v>45352</v>
      </c>
      <c r="H24" s="7">
        <v>45383</v>
      </c>
      <c r="I24" s="7">
        <v>45413</v>
      </c>
      <c r="J24" s="7">
        <v>45444</v>
      </c>
      <c r="K24" s="7">
        <v>45474</v>
      </c>
      <c r="L24" s="7">
        <v>45505</v>
      </c>
      <c r="M24" s="7">
        <v>45536</v>
      </c>
      <c r="N24" s="7">
        <v>45566</v>
      </c>
      <c r="O24" s="7">
        <v>45597</v>
      </c>
      <c r="P24" s="7">
        <v>45627</v>
      </c>
      <c r="Q24" s="7">
        <v>45627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x14ac:dyDescent="0.2">
      <c r="A25" s="4" t="s">
        <v>36</v>
      </c>
      <c r="B25" s="12" t="s">
        <v>227</v>
      </c>
      <c r="C25" s="8" t="s">
        <v>221</v>
      </c>
      <c r="D25" s="10">
        <v>-48038.154507604195</v>
      </c>
      <c r="E25" s="10">
        <v>-56812.474553905457</v>
      </c>
      <c r="F25" s="10">
        <v>-65644.450044091674</v>
      </c>
      <c r="G25" s="10">
        <v>-74531.95892575421</v>
      </c>
      <c r="H25" s="10">
        <v>-83457.056537067736</v>
      </c>
      <c r="I25" s="10">
        <v>-92402.432603928159</v>
      </c>
      <c r="J25" s="10">
        <v>-101368.64764536203</v>
      </c>
      <c r="K25" s="10">
        <v>-110354.81964076428</v>
      </c>
      <c r="L25" s="10">
        <v>-119358.62383068417</v>
      </c>
      <c r="M25" s="10">
        <v>-128379.15614400152</v>
      </c>
      <c r="N25" s="10">
        <v>-137415.50117294904</v>
      </c>
      <c r="O25" s="10">
        <v>-146466.73195853009</v>
      </c>
      <c r="P25" s="10">
        <v>-155586.82278936057</v>
      </c>
      <c r="Q25" s="24">
        <f t="shared" ref="Q25:Q27" si="3">(((D25+P25)+(SUM(E25:O25)*2))/24)</f>
        <v>-101500.3618087934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x14ac:dyDescent="0.2">
      <c r="A26" s="54" t="s">
        <v>39</v>
      </c>
      <c r="B26" s="11" t="s">
        <v>227</v>
      </c>
      <c r="C26" s="8" t="s">
        <v>222</v>
      </c>
      <c r="D26" s="10">
        <v>-88023.187690636551</v>
      </c>
      <c r="E26" s="10">
        <v>-94753.236009771193</v>
      </c>
      <c r="F26" s="10">
        <v>-101483.28432890584</v>
      </c>
      <c r="G26" s="10">
        <v>-108213.33264804048</v>
      </c>
      <c r="H26" s="10">
        <v>-114943.38096717512</v>
      </c>
      <c r="I26" s="10">
        <v>-121673.42928630977</v>
      </c>
      <c r="J26" s="10">
        <v>-128403.47760544441</v>
      </c>
      <c r="K26" s="10">
        <v>-135133.52592457907</v>
      </c>
      <c r="L26" s="10">
        <v>-142407.94611410089</v>
      </c>
      <c r="M26" s="10">
        <v>-150226.73817400992</v>
      </c>
      <c r="N26" s="10">
        <v>-158045.53023391895</v>
      </c>
      <c r="O26" s="10">
        <v>-165864.32229382798</v>
      </c>
      <c r="P26" s="10">
        <v>-174608.01933592281</v>
      </c>
      <c r="Q26" s="24">
        <f t="shared" si="3"/>
        <v>-129371.98392494694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x14ac:dyDescent="0.2">
      <c r="A27" s="54" t="s">
        <v>36</v>
      </c>
      <c r="B27" s="88" t="s">
        <v>248</v>
      </c>
      <c r="C27" s="8" t="s">
        <v>221</v>
      </c>
      <c r="D27" s="10">
        <v>-83.932512088560387</v>
      </c>
      <c r="E27" s="10">
        <v>-97.206170860895753</v>
      </c>
      <c r="F27" s="10">
        <v>-110.47982963323112</v>
      </c>
      <c r="G27" s="10">
        <v>-123.75348840556649</v>
      </c>
      <c r="H27" s="10">
        <v>-137.02714717790184</v>
      </c>
      <c r="I27" s="10">
        <v>-150.30080595023719</v>
      </c>
      <c r="J27" s="10">
        <v>-163.57446472257254</v>
      </c>
      <c r="K27" s="10">
        <v>-176.8481234949079</v>
      </c>
      <c r="L27" s="10">
        <v>-190.12178226724325</v>
      </c>
      <c r="M27" s="10">
        <v>-203.3954410395786</v>
      </c>
      <c r="N27" s="10">
        <v>-216.66909981191395</v>
      </c>
      <c r="O27" s="10">
        <v>-229.9427585842493</v>
      </c>
      <c r="P27" s="10">
        <v>-243.21641735658466</v>
      </c>
      <c r="Q27" s="24">
        <f t="shared" si="3"/>
        <v>-163.57446472257251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x14ac:dyDescent="0.2">
      <c r="A28" s="14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3.5" thickBot="1" x14ac:dyDescent="0.25">
      <c r="P29" s="15"/>
    </row>
    <row r="30" spans="1:28" x14ac:dyDescent="0.2">
      <c r="D30" s="17"/>
      <c r="E30" s="66" t="s">
        <v>26</v>
      </c>
      <c r="F30" s="66" t="s">
        <v>242</v>
      </c>
      <c r="G30" s="18"/>
    </row>
    <row r="31" spans="1:28" x14ac:dyDescent="0.2">
      <c r="D31" s="20"/>
      <c r="E31" s="21" t="s">
        <v>223</v>
      </c>
      <c r="F31" s="21" t="s">
        <v>224</v>
      </c>
      <c r="G31" s="22" t="s">
        <v>7</v>
      </c>
    </row>
    <row r="32" spans="1:28" x14ac:dyDescent="0.2">
      <c r="A32" s="16"/>
      <c r="C32" s="19"/>
      <c r="D32" s="23">
        <v>312</v>
      </c>
      <c r="E32" s="24">
        <v>0</v>
      </c>
      <c r="F32" s="24">
        <f>Q12</f>
        <v>12710562.913915908</v>
      </c>
      <c r="G32" s="25">
        <f>F32-E32</f>
        <v>12710562.913915908</v>
      </c>
      <c r="H32" s="3" t="s">
        <v>271</v>
      </c>
    </row>
    <row r="33" spans="1:9" x14ac:dyDescent="0.2">
      <c r="A33" s="16"/>
      <c r="C33" s="19"/>
      <c r="D33" s="23">
        <v>312</v>
      </c>
      <c r="E33" s="24">
        <v>0</v>
      </c>
      <c r="F33" s="24">
        <f>+Q13</f>
        <v>3814309.7641095258</v>
      </c>
      <c r="G33" s="25">
        <f>F33-E33</f>
        <v>3814309.7641095258</v>
      </c>
      <c r="H33" s="3" t="s">
        <v>271</v>
      </c>
    </row>
    <row r="34" spans="1:9" x14ac:dyDescent="0.2">
      <c r="A34" s="16"/>
      <c r="C34" s="19"/>
      <c r="D34" s="23">
        <v>397</v>
      </c>
      <c r="E34" s="24">
        <v>0</v>
      </c>
      <c r="F34" s="24">
        <f>+Q14</f>
        <v>8124.1675364284029</v>
      </c>
      <c r="G34" s="25">
        <f>F34-E34</f>
        <v>8124.1675364284029</v>
      </c>
      <c r="H34" s="3" t="s">
        <v>271</v>
      </c>
    </row>
    <row r="35" spans="1:9" x14ac:dyDescent="0.2">
      <c r="A35" s="16"/>
      <c r="C35" s="19"/>
      <c r="D35" s="23"/>
      <c r="E35" s="24"/>
      <c r="F35" s="24"/>
      <c r="G35" s="25"/>
      <c r="H35" s="3"/>
    </row>
    <row r="36" spans="1:9" x14ac:dyDescent="0.2">
      <c r="A36" s="16"/>
      <c r="C36" s="19"/>
      <c r="D36" s="27" t="s">
        <v>226</v>
      </c>
      <c r="E36" s="24">
        <v>0</v>
      </c>
      <c r="F36" s="24">
        <f>Q18</f>
        <v>107548.66828175639</v>
      </c>
      <c r="G36" s="25">
        <f>F36-E36</f>
        <v>107548.66828175639</v>
      </c>
      <c r="H36" s="3" t="s">
        <v>271</v>
      </c>
    </row>
    <row r="37" spans="1:9" x14ac:dyDescent="0.2">
      <c r="A37" s="16"/>
      <c r="C37" s="19"/>
      <c r="D37" s="27" t="s">
        <v>226</v>
      </c>
      <c r="E37" s="24">
        <v>0</v>
      </c>
      <c r="F37" s="24">
        <f>Q19</f>
        <v>86584.831645286235</v>
      </c>
      <c r="G37" s="25">
        <f>F37-E37</f>
        <v>86584.831645286235</v>
      </c>
      <c r="H37" s="3" t="s">
        <v>271</v>
      </c>
    </row>
    <row r="38" spans="1:9" x14ac:dyDescent="0.2">
      <c r="A38" s="16"/>
      <c r="C38" s="19"/>
      <c r="D38" s="27" t="s">
        <v>247</v>
      </c>
      <c r="E38" s="24">
        <v>0</v>
      </c>
      <c r="F38" s="24">
        <f>Q20</f>
        <v>159.28390526802434</v>
      </c>
      <c r="G38" s="25">
        <f>F38-E38</f>
        <v>159.28390526802434</v>
      </c>
      <c r="H38" s="3" t="s">
        <v>271</v>
      </c>
    </row>
    <row r="39" spans="1:9" x14ac:dyDescent="0.2">
      <c r="A39" s="16"/>
      <c r="C39" s="19"/>
      <c r="D39" s="23"/>
      <c r="E39" s="24"/>
      <c r="F39" s="24"/>
      <c r="G39" s="25"/>
      <c r="H39" s="3"/>
    </row>
    <row r="40" spans="1:9" x14ac:dyDescent="0.2">
      <c r="A40" s="16"/>
      <c r="C40" s="19"/>
      <c r="D40" s="27" t="s">
        <v>227</v>
      </c>
      <c r="E40" s="24">
        <v>0</v>
      </c>
      <c r="F40" s="24">
        <f>Q25</f>
        <v>-101500.3618087934</v>
      </c>
      <c r="G40" s="25">
        <f>F40-E40</f>
        <v>-101500.3618087934</v>
      </c>
      <c r="H40" s="3" t="s">
        <v>271</v>
      </c>
    </row>
    <row r="41" spans="1:9" x14ac:dyDescent="0.2">
      <c r="A41" s="16"/>
      <c r="C41" s="19"/>
      <c r="D41" s="27" t="s">
        <v>227</v>
      </c>
      <c r="E41" s="24">
        <v>0</v>
      </c>
      <c r="F41" s="24">
        <f>Q26</f>
        <v>-129371.98392494694</v>
      </c>
      <c r="G41" s="25">
        <f>F41-E41</f>
        <v>-129371.98392494694</v>
      </c>
      <c r="H41" s="3" t="s">
        <v>271</v>
      </c>
    </row>
    <row r="42" spans="1:9" ht="13.5" thickBot="1" x14ac:dyDescent="0.25">
      <c r="D42" s="87" t="s">
        <v>248</v>
      </c>
      <c r="E42" s="84">
        <v>0</v>
      </c>
      <c r="F42" s="84">
        <f>Q27</f>
        <v>-163.57446472257251</v>
      </c>
      <c r="G42" s="85">
        <f>F42-E42</f>
        <v>-163.57446472257251</v>
      </c>
      <c r="H42" s="3" t="s">
        <v>271</v>
      </c>
    </row>
    <row r="43" spans="1:9" x14ac:dyDescent="0.2">
      <c r="D43" s="60"/>
      <c r="E43" s="60"/>
      <c r="F43" s="60"/>
      <c r="G43" s="68"/>
      <c r="H43" s="68"/>
      <c r="I43" s="60"/>
    </row>
    <row r="44" spans="1:9" x14ac:dyDescent="0.2">
      <c r="A44" s="16" t="s">
        <v>243</v>
      </c>
      <c r="D44" s="55">
        <v>8.4613615470963011E-3</v>
      </c>
      <c r="E44" s="59"/>
      <c r="F44" s="59"/>
      <c r="G44" s="59"/>
      <c r="H44" s="59"/>
      <c r="I44" s="60"/>
    </row>
    <row r="45" spans="1:9" x14ac:dyDescent="0.2">
      <c r="A45" s="16" t="s">
        <v>244</v>
      </c>
      <c r="D45" s="55">
        <v>2.2700000000000001E-2</v>
      </c>
      <c r="E45" s="59"/>
      <c r="F45" s="59"/>
      <c r="G45" s="59"/>
      <c r="H45" s="59"/>
      <c r="I45" s="60"/>
    </row>
    <row r="46" spans="1:9" x14ac:dyDescent="0.2">
      <c r="A46" s="16" t="s">
        <v>246</v>
      </c>
      <c r="D46" s="55">
        <v>1.960618174770553E-2</v>
      </c>
      <c r="E46" s="59"/>
      <c r="F46" s="59"/>
      <c r="G46" s="59"/>
      <c r="H46" s="59"/>
      <c r="I46" s="60"/>
    </row>
    <row r="47" spans="1:9" x14ac:dyDescent="0.2">
      <c r="D47" s="60"/>
      <c r="E47" s="65"/>
      <c r="F47" s="1"/>
      <c r="G47" s="65"/>
      <c r="H47" s="65"/>
      <c r="I47" s="69"/>
    </row>
    <row r="48" spans="1:9" x14ac:dyDescent="0.2">
      <c r="D48" s="60"/>
      <c r="E48" s="65"/>
      <c r="F48" s="1"/>
      <c r="G48" s="65"/>
      <c r="H48" s="65"/>
      <c r="I48" s="69"/>
    </row>
    <row r="49" spans="1:6" x14ac:dyDescent="0.2">
      <c r="E49" s="3"/>
      <c r="F49" s="74"/>
    </row>
    <row r="51" spans="1:6" x14ac:dyDescent="0.2">
      <c r="A51" s="16"/>
      <c r="D51" s="55"/>
    </row>
    <row r="52" spans="1:6" x14ac:dyDescent="0.2">
      <c r="A52" s="16"/>
      <c r="D52" s="55"/>
    </row>
    <row r="53" spans="1:6" x14ac:dyDescent="0.2">
      <c r="D53" s="49"/>
    </row>
  </sheetData>
  <pageMargins left="0.7" right="0.7" top="0.75" bottom="0.75" header="0.3" footer="0.3"/>
  <pageSetup paperSize="5" scale="73" orientation="landscape" r:id="rId1"/>
  <headerFooter>
    <oddFooter>&amp;C&amp;"Arial,Regular"&amp;10Page 10.6.1_R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889B-9B5F-4DD3-9F04-6C4444CAC212}">
  <dimension ref="A1:L187"/>
  <sheetViews>
    <sheetView view="pageBreakPreview" zoomScale="90" zoomScaleNormal="100" zoomScaleSheetLayoutView="90" workbookViewId="0">
      <selection activeCell="A4" sqref="A4"/>
    </sheetView>
  </sheetViews>
  <sheetFormatPr defaultColWidth="9.140625" defaultRowHeight="12.75" x14ac:dyDescent="0.2"/>
  <cols>
    <col min="1" max="1" width="35.42578125" style="4" customWidth="1"/>
    <col min="2" max="2" width="8.5703125" style="4" bestFit="1" customWidth="1"/>
    <col min="3" max="3" width="12.7109375" style="4" bestFit="1" customWidth="1"/>
    <col min="4" max="4" width="6.7109375" style="4" bestFit="1" customWidth="1"/>
    <col min="5" max="5" width="12" style="4" bestFit="1" customWidth="1"/>
    <col min="6" max="6" width="15.140625" style="4" hidden="1" customWidth="1"/>
    <col min="7" max="7" width="18.42578125" style="4" bestFit="1" customWidth="1"/>
    <col min="8" max="8" width="12.140625" style="4" bestFit="1" customWidth="1"/>
    <col min="9" max="9" width="11.140625" style="4" bestFit="1" customWidth="1"/>
    <col min="10" max="10" width="19.5703125" style="4" bestFit="1" customWidth="1"/>
    <col min="11" max="11" width="16.28515625" style="4" bestFit="1" customWidth="1"/>
    <col min="12" max="12" width="11.7109375" style="4" bestFit="1" customWidth="1"/>
    <col min="13" max="13" width="12.85546875" style="4" bestFit="1" customWidth="1"/>
    <col min="14" max="16384" width="9.140625" style="4"/>
  </cols>
  <sheetData>
    <row r="1" spans="1:12" x14ac:dyDescent="0.2">
      <c r="A1" s="3" t="s">
        <v>8</v>
      </c>
      <c r="B1" s="3"/>
      <c r="F1" s="137" t="s">
        <v>264</v>
      </c>
    </row>
    <row r="2" spans="1:12" x14ac:dyDescent="0.2">
      <c r="A2" s="3" t="s">
        <v>28</v>
      </c>
      <c r="B2" s="3"/>
      <c r="F2" s="95"/>
    </row>
    <row r="3" spans="1:12" x14ac:dyDescent="0.2">
      <c r="A3" s="3" t="s">
        <v>282</v>
      </c>
      <c r="B3" s="3"/>
      <c r="F3" s="95"/>
    </row>
    <row r="4" spans="1:12" x14ac:dyDescent="0.2">
      <c r="A4" s="3"/>
      <c r="B4" s="3"/>
      <c r="F4" s="95"/>
    </row>
    <row r="5" spans="1:12" x14ac:dyDescent="0.2">
      <c r="F5" s="95"/>
      <c r="L5" s="60"/>
    </row>
    <row r="6" spans="1:12" x14ac:dyDescent="0.2">
      <c r="B6" s="74"/>
      <c r="F6" s="95"/>
      <c r="G6" s="74" t="s">
        <v>253</v>
      </c>
      <c r="H6" s="74" t="s">
        <v>254</v>
      </c>
      <c r="I6" s="74" t="s">
        <v>255</v>
      </c>
      <c r="J6" s="74" t="s">
        <v>231</v>
      </c>
      <c r="K6" s="60"/>
    </row>
    <row r="7" spans="1:12" ht="25.5" x14ac:dyDescent="0.2">
      <c r="A7" s="52" t="s">
        <v>233</v>
      </c>
      <c r="B7" s="90" t="s">
        <v>257</v>
      </c>
      <c r="C7" s="90" t="s">
        <v>256</v>
      </c>
      <c r="D7" s="53" t="s">
        <v>0</v>
      </c>
      <c r="E7" s="94" t="s">
        <v>261</v>
      </c>
      <c r="F7" s="98"/>
      <c r="G7" s="53" t="s">
        <v>232</v>
      </c>
      <c r="H7" s="53" t="s">
        <v>232</v>
      </c>
      <c r="I7" s="53" t="s">
        <v>232</v>
      </c>
      <c r="J7" s="53" t="s">
        <v>232</v>
      </c>
      <c r="K7" s="59" t="s">
        <v>236</v>
      </c>
    </row>
    <row r="8" spans="1:12" x14ac:dyDescent="0.2">
      <c r="A8" s="4" t="s">
        <v>138</v>
      </c>
      <c r="B8" s="8">
        <v>312</v>
      </c>
      <c r="C8" s="73">
        <v>45199</v>
      </c>
      <c r="D8" s="8" t="s">
        <v>221</v>
      </c>
      <c r="E8" s="8" t="s">
        <v>262</v>
      </c>
      <c r="F8" s="96"/>
      <c r="G8" s="13">
        <v>0</v>
      </c>
      <c r="H8" s="13">
        <v>39715356.689999998</v>
      </c>
      <c r="I8" s="13">
        <v>1056161.9999999925</v>
      </c>
      <c r="J8" s="13">
        <f>SUM(G8:I8)</f>
        <v>40771518.68999999</v>
      </c>
      <c r="K8" s="59" t="s">
        <v>302</v>
      </c>
    </row>
    <row r="9" spans="1:12" x14ac:dyDescent="0.2">
      <c r="A9" s="4" t="s">
        <v>63</v>
      </c>
      <c r="B9" s="8">
        <v>312</v>
      </c>
      <c r="C9" s="73">
        <v>45107</v>
      </c>
      <c r="D9" s="8" t="s">
        <v>221</v>
      </c>
      <c r="E9" s="8" t="s">
        <v>262</v>
      </c>
      <c r="F9" s="96"/>
      <c r="G9" s="13">
        <v>0</v>
      </c>
      <c r="H9" s="13">
        <v>5302579.9400000004</v>
      </c>
      <c r="I9" s="13">
        <v>0</v>
      </c>
      <c r="J9" s="13">
        <f t="shared" ref="J9:J14" si="0">SUM(G9:I9)</f>
        <v>5302579.9400000004</v>
      </c>
      <c r="K9" s="60"/>
    </row>
    <row r="10" spans="1:12" x14ac:dyDescent="0.2">
      <c r="A10" s="4" t="s">
        <v>122</v>
      </c>
      <c r="B10" s="8">
        <v>312</v>
      </c>
      <c r="C10" s="73">
        <v>45107</v>
      </c>
      <c r="D10" s="8" t="s">
        <v>221</v>
      </c>
      <c r="E10" s="8" t="s">
        <v>262</v>
      </c>
      <c r="F10" s="96"/>
      <c r="G10" s="13">
        <v>0</v>
      </c>
      <c r="H10" s="13">
        <v>1449201.01</v>
      </c>
      <c r="I10" s="13">
        <v>0</v>
      </c>
      <c r="J10" s="13">
        <f t="shared" si="0"/>
        <v>1449201.01</v>
      </c>
      <c r="K10" s="60"/>
    </row>
    <row r="11" spans="1:12" x14ac:dyDescent="0.2">
      <c r="A11" s="49" t="s">
        <v>207</v>
      </c>
      <c r="B11" s="56">
        <v>312</v>
      </c>
      <c r="C11" s="73">
        <v>45280</v>
      </c>
      <c r="D11" s="62" t="s">
        <v>221</v>
      </c>
      <c r="E11" s="62" t="s">
        <v>262</v>
      </c>
      <c r="F11" s="99"/>
      <c r="G11" s="13">
        <v>0</v>
      </c>
      <c r="H11" s="13">
        <v>1405844.3399999996</v>
      </c>
      <c r="I11" s="13">
        <v>0</v>
      </c>
      <c r="J11" s="2">
        <f t="shared" si="0"/>
        <v>1405844.3399999996</v>
      </c>
      <c r="K11" s="60"/>
    </row>
    <row r="12" spans="1:12" x14ac:dyDescent="0.2">
      <c r="A12" s="49" t="s">
        <v>268</v>
      </c>
      <c r="B12" s="56">
        <v>312</v>
      </c>
      <c r="C12" s="73" t="s">
        <v>125</v>
      </c>
      <c r="D12" s="62" t="s">
        <v>221</v>
      </c>
      <c r="E12" s="62"/>
      <c r="F12" s="99"/>
      <c r="G12" s="13">
        <v>5009189.7700000005</v>
      </c>
      <c r="H12" s="13"/>
      <c r="I12" s="13"/>
      <c r="J12" s="2">
        <f t="shared" si="0"/>
        <v>5009189.7700000005</v>
      </c>
      <c r="K12" s="60"/>
    </row>
    <row r="13" spans="1:12" x14ac:dyDescent="0.2">
      <c r="A13" s="49" t="s">
        <v>250</v>
      </c>
      <c r="B13" s="56">
        <v>312</v>
      </c>
      <c r="C13" s="73" t="s">
        <v>125</v>
      </c>
      <c r="D13" s="62" t="s">
        <v>221</v>
      </c>
      <c r="E13" s="62" t="s">
        <v>262</v>
      </c>
      <c r="F13" s="99" t="str">
        <f>B13&amp;E13</f>
        <v>312Specific</v>
      </c>
      <c r="G13" s="2"/>
      <c r="H13" s="2">
        <f t="shared" ref="H13:I14" si="1">SUMIF($F$24:$F$186,$F13,H$24:H$186)</f>
        <v>16829524.719999999</v>
      </c>
      <c r="I13" s="2">
        <f t="shared" si="1"/>
        <v>1829839.6401999821</v>
      </c>
      <c r="J13" s="2">
        <f>SUM(G13:I13)</f>
        <v>18659364.36019998</v>
      </c>
      <c r="K13" s="60"/>
    </row>
    <row r="14" spans="1:12" x14ac:dyDescent="0.2">
      <c r="A14" s="4" t="s">
        <v>250</v>
      </c>
      <c r="B14" s="56">
        <v>312</v>
      </c>
      <c r="C14" s="73" t="s">
        <v>125</v>
      </c>
      <c r="D14" s="62" t="s">
        <v>221</v>
      </c>
      <c r="E14" s="62" t="s">
        <v>263</v>
      </c>
      <c r="F14" s="99" t="str">
        <f>B14&amp;E14</f>
        <v>312Programmatic</v>
      </c>
      <c r="G14" s="63"/>
      <c r="H14" s="63">
        <f t="shared" si="1"/>
        <v>3087889.69</v>
      </c>
      <c r="I14" s="63">
        <f t="shared" si="1"/>
        <v>2855535.620399972</v>
      </c>
      <c r="J14" s="63">
        <f t="shared" si="0"/>
        <v>5943425.3103999719</v>
      </c>
      <c r="K14" s="60"/>
    </row>
    <row r="15" spans="1:12" x14ac:dyDescent="0.2">
      <c r="B15" s="56"/>
      <c r="C15" s="73"/>
      <c r="D15" s="62"/>
      <c r="E15" s="62"/>
      <c r="F15" s="99"/>
      <c r="G15" s="2">
        <f t="shared" ref="G15:I15" si="2">SUM(G8:G14)</f>
        <v>5009189.7700000005</v>
      </c>
      <c r="H15" s="2">
        <f t="shared" si="2"/>
        <v>67790396.389999986</v>
      </c>
      <c r="I15" s="2">
        <f t="shared" si="2"/>
        <v>5741537.2605999466</v>
      </c>
      <c r="J15" s="2">
        <f>SUM(J8:J14)</f>
        <v>78541123.420599937</v>
      </c>
      <c r="K15" s="69" t="s">
        <v>272</v>
      </c>
    </row>
    <row r="16" spans="1:12" x14ac:dyDescent="0.2">
      <c r="B16" s="56"/>
      <c r="C16" s="73"/>
      <c r="D16" s="62"/>
      <c r="E16" s="62"/>
      <c r="F16" s="99"/>
      <c r="G16" s="2"/>
      <c r="H16" s="2"/>
      <c r="I16" s="2"/>
      <c r="J16" s="2"/>
      <c r="K16" s="60"/>
    </row>
    <row r="17" spans="1:12" x14ac:dyDescent="0.2">
      <c r="A17" s="4" t="s">
        <v>251</v>
      </c>
      <c r="B17" s="8">
        <v>397</v>
      </c>
      <c r="C17" s="73" t="s">
        <v>125</v>
      </c>
      <c r="D17" s="8" t="s">
        <v>221</v>
      </c>
      <c r="E17" s="62" t="s">
        <v>262</v>
      </c>
      <c r="F17" s="99" t="str">
        <f>B17&amp;E17</f>
        <v>397Specific</v>
      </c>
      <c r="G17" s="2"/>
      <c r="H17" s="2">
        <f t="shared" ref="H17:I18" si="3">SUMIF($F$24:$F$186,$F17,H$24:H$186)</f>
        <v>0</v>
      </c>
      <c r="I17" s="2">
        <f t="shared" si="3"/>
        <v>0</v>
      </c>
      <c r="J17" s="2">
        <f>SUM(G17:I17)</f>
        <v>0</v>
      </c>
      <c r="K17" s="60"/>
    </row>
    <row r="18" spans="1:12" x14ac:dyDescent="0.2">
      <c r="A18" s="4" t="s">
        <v>251</v>
      </c>
      <c r="B18" s="8">
        <v>397</v>
      </c>
      <c r="C18" s="73" t="s">
        <v>125</v>
      </c>
      <c r="D18" s="8" t="s">
        <v>221</v>
      </c>
      <c r="E18" s="8" t="s">
        <v>263</v>
      </c>
      <c r="F18" s="96" t="str">
        <f>B18&amp;E18</f>
        <v>397Programmatic</v>
      </c>
      <c r="G18" s="63"/>
      <c r="H18" s="63">
        <f t="shared" si="3"/>
        <v>46567.000000000015</v>
      </c>
      <c r="I18" s="63">
        <f t="shared" si="3"/>
        <v>0</v>
      </c>
      <c r="J18" s="63">
        <f t="shared" ref="J18" si="4">SUM(G18:I18)</f>
        <v>46567.000000000015</v>
      </c>
    </row>
    <row r="19" spans="1:12" x14ac:dyDescent="0.2">
      <c r="B19" s="8"/>
      <c r="C19" s="73"/>
      <c r="D19" s="8"/>
      <c r="E19" s="8"/>
      <c r="F19" s="96"/>
      <c r="G19" s="2">
        <f t="shared" ref="G19:J19" si="5">SUM(G17:G18)</f>
        <v>0</v>
      </c>
      <c r="H19" s="2">
        <f t="shared" si="5"/>
        <v>46567.000000000015</v>
      </c>
      <c r="I19" s="2">
        <f t="shared" si="5"/>
        <v>0</v>
      </c>
      <c r="J19" s="2">
        <f t="shared" si="5"/>
        <v>46567.000000000015</v>
      </c>
      <c r="K19" s="69" t="s">
        <v>273</v>
      </c>
    </row>
    <row r="20" spans="1:12" x14ac:dyDescent="0.2">
      <c r="B20" s="8"/>
      <c r="C20" s="73"/>
      <c r="D20" s="8"/>
      <c r="E20" s="8"/>
      <c r="F20" s="96"/>
      <c r="G20" s="2"/>
      <c r="H20" s="2"/>
      <c r="I20" s="2"/>
      <c r="J20" s="2"/>
      <c r="K20" s="60"/>
    </row>
    <row r="21" spans="1:12" x14ac:dyDescent="0.2">
      <c r="A21" s="3" t="s">
        <v>235</v>
      </c>
      <c r="B21" s="8"/>
      <c r="C21" s="73"/>
      <c r="D21" s="8"/>
      <c r="E21" s="8"/>
      <c r="F21" s="96"/>
      <c r="G21" s="83">
        <f>G15+G19</f>
        <v>5009189.7700000005</v>
      </c>
      <c r="H21" s="83">
        <f t="shared" ref="H21:J21" si="6">H15+H19</f>
        <v>67836963.389999986</v>
      </c>
      <c r="I21" s="83">
        <f t="shared" si="6"/>
        <v>5741537.2605999466</v>
      </c>
      <c r="J21" s="83">
        <f t="shared" si="6"/>
        <v>78587690.420599937</v>
      </c>
      <c r="K21" s="69"/>
      <c r="L21" s="13"/>
    </row>
    <row r="22" spans="1:12" x14ac:dyDescent="0.2">
      <c r="B22" s="8"/>
      <c r="C22" s="73"/>
      <c r="D22" s="8"/>
      <c r="E22" s="8"/>
      <c r="F22" s="96"/>
      <c r="G22" s="13"/>
      <c r="H22" s="13"/>
      <c r="I22" s="13"/>
      <c r="J22" s="13"/>
      <c r="K22" s="13"/>
      <c r="L22" s="60"/>
    </row>
    <row r="23" spans="1:12" ht="33.75" customHeight="1" x14ac:dyDescent="0.2">
      <c r="A23" s="52" t="s">
        <v>233</v>
      </c>
      <c r="B23" s="90" t="s">
        <v>257</v>
      </c>
      <c r="C23" s="90" t="s">
        <v>256</v>
      </c>
      <c r="D23" s="53" t="s">
        <v>0</v>
      </c>
      <c r="E23" s="90" t="s">
        <v>266</v>
      </c>
      <c r="F23" s="100"/>
      <c r="G23" s="101" t="s">
        <v>253</v>
      </c>
      <c r="H23" s="102" t="s">
        <v>254</v>
      </c>
      <c r="I23" s="102" t="s">
        <v>255</v>
      </c>
      <c r="J23" s="103" t="s">
        <v>231</v>
      </c>
      <c r="L23" s="60"/>
    </row>
    <row r="24" spans="1:12" x14ac:dyDescent="0.2">
      <c r="A24" s="4" t="s">
        <v>70</v>
      </c>
      <c r="B24" s="8">
        <v>312</v>
      </c>
      <c r="C24" s="73">
        <v>45097</v>
      </c>
      <c r="D24" s="8" t="s">
        <v>221</v>
      </c>
      <c r="E24" s="8" t="s">
        <v>262</v>
      </c>
      <c r="F24" s="99" t="str">
        <f t="shared" ref="F24:F87" si="7">B24&amp;E24</f>
        <v>312Specific</v>
      </c>
      <c r="G24" s="13"/>
      <c r="H24" s="13">
        <v>921207.99999999988</v>
      </c>
      <c r="I24" s="13">
        <v>0</v>
      </c>
      <c r="J24" s="13">
        <f>SUM(G24:I24)</f>
        <v>921207.99999999988</v>
      </c>
      <c r="L24" s="65"/>
    </row>
    <row r="25" spans="1:12" x14ac:dyDescent="0.2">
      <c r="A25" s="15" t="s">
        <v>220</v>
      </c>
      <c r="B25" s="67">
        <v>397</v>
      </c>
      <c r="C25" s="73">
        <v>44915</v>
      </c>
      <c r="D25" s="67" t="s">
        <v>221</v>
      </c>
      <c r="E25" s="67" t="s">
        <v>262</v>
      </c>
      <c r="F25" s="99" t="str">
        <f t="shared" si="7"/>
        <v>397Specific</v>
      </c>
      <c r="G25" s="13"/>
      <c r="H25" s="13">
        <v>0</v>
      </c>
      <c r="I25" s="13">
        <v>0</v>
      </c>
      <c r="J25" s="13">
        <f t="shared" ref="J25:J88" si="8">SUM(G25:I25)</f>
        <v>0</v>
      </c>
      <c r="L25" s="65"/>
    </row>
    <row r="26" spans="1:12" x14ac:dyDescent="0.2">
      <c r="A26" s="4" t="s">
        <v>101</v>
      </c>
      <c r="B26" s="8">
        <v>312</v>
      </c>
      <c r="C26" s="73">
        <v>45107</v>
      </c>
      <c r="D26" s="8" t="s">
        <v>221</v>
      </c>
      <c r="E26" s="8" t="s">
        <v>262</v>
      </c>
      <c r="F26" s="99" t="str">
        <f t="shared" si="7"/>
        <v>312Specific</v>
      </c>
      <c r="G26" s="13"/>
      <c r="H26" s="13">
        <v>736419.34000000008</v>
      </c>
      <c r="I26" s="13">
        <v>0</v>
      </c>
      <c r="J26" s="13">
        <f t="shared" si="8"/>
        <v>736419.34000000008</v>
      </c>
      <c r="L26" s="65"/>
    </row>
    <row r="27" spans="1:12" x14ac:dyDescent="0.2">
      <c r="A27" s="4" t="s">
        <v>211</v>
      </c>
      <c r="B27" s="8">
        <v>312</v>
      </c>
      <c r="C27" s="73">
        <v>45097</v>
      </c>
      <c r="D27" s="62" t="s">
        <v>221</v>
      </c>
      <c r="E27" s="62" t="s">
        <v>262</v>
      </c>
      <c r="F27" s="99" t="str">
        <f t="shared" si="7"/>
        <v>312Specific</v>
      </c>
      <c r="G27" s="13"/>
      <c r="H27" s="13">
        <v>708372.33000000007</v>
      </c>
      <c r="I27" s="13">
        <v>0</v>
      </c>
      <c r="J27" s="13">
        <f t="shared" si="8"/>
        <v>708372.33000000007</v>
      </c>
      <c r="L27" s="65"/>
    </row>
    <row r="28" spans="1:12" x14ac:dyDescent="0.2">
      <c r="A28" s="4" t="s">
        <v>55</v>
      </c>
      <c r="B28" s="8">
        <v>312</v>
      </c>
      <c r="C28" s="73">
        <v>44771</v>
      </c>
      <c r="D28" s="8" t="s">
        <v>221</v>
      </c>
      <c r="E28" s="8" t="s">
        <v>262</v>
      </c>
      <c r="F28" s="99" t="str">
        <f t="shared" si="7"/>
        <v>312Specific</v>
      </c>
      <c r="G28" s="13"/>
      <c r="H28" s="13">
        <v>0</v>
      </c>
      <c r="I28" s="13">
        <v>0</v>
      </c>
      <c r="J28" s="13">
        <f t="shared" si="8"/>
        <v>0</v>
      </c>
      <c r="L28" s="65"/>
    </row>
    <row r="29" spans="1:12" x14ac:dyDescent="0.2">
      <c r="A29" s="4" t="s">
        <v>189</v>
      </c>
      <c r="B29" s="8">
        <v>397</v>
      </c>
      <c r="C29" s="73">
        <v>45580</v>
      </c>
      <c r="D29" s="8" t="s">
        <v>221</v>
      </c>
      <c r="E29" s="8" t="s">
        <v>262</v>
      </c>
      <c r="F29" s="99" t="str">
        <f t="shared" si="7"/>
        <v>397Specific</v>
      </c>
      <c r="G29" s="13"/>
      <c r="H29" s="13">
        <v>0</v>
      </c>
      <c r="I29" s="13">
        <v>0</v>
      </c>
      <c r="J29" s="13">
        <f t="shared" si="8"/>
        <v>0</v>
      </c>
      <c r="L29" s="65"/>
    </row>
    <row r="30" spans="1:12" x14ac:dyDescent="0.2">
      <c r="A30" s="4" t="s">
        <v>194</v>
      </c>
      <c r="B30" s="8">
        <v>312</v>
      </c>
      <c r="C30" s="73" t="s">
        <v>125</v>
      </c>
      <c r="D30" s="8" t="s">
        <v>221</v>
      </c>
      <c r="E30" s="8" t="s">
        <v>263</v>
      </c>
      <c r="F30" s="99" t="str">
        <f t="shared" si="7"/>
        <v>312Programmatic</v>
      </c>
      <c r="G30" s="13"/>
      <c r="H30" s="13">
        <v>670147.67000000004</v>
      </c>
      <c r="I30" s="13">
        <v>0</v>
      </c>
      <c r="J30" s="13">
        <f t="shared" si="8"/>
        <v>670147.67000000004</v>
      </c>
      <c r="L30" s="65"/>
    </row>
    <row r="31" spans="1:12" x14ac:dyDescent="0.2">
      <c r="A31" s="4" t="s">
        <v>85</v>
      </c>
      <c r="B31" s="8">
        <v>312</v>
      </c>
      <c r="C31" s="73">
        <v>45107</v>
      </c>
      <c r="D31" s="8" t="s">
        <v>221</v>
      </c>
      <c r="E31" s="8" t="s">
        <v>262</v>
      </c>
      <c r="F31" s="99" t="str">
        <f t="shared" si="7"/>
        <v>312Specific</v>
      </c>
      <c r="G31" s="13"/>
      <c r="H31" s="13">
        <v>659272</v>
      </c>
      <c r="I31" s="13">
        <v>0</v>
      </c>
      <c r="J31" s="13">
        <f t="shared" si="8"/>
        <v>659272</v>
      </c>
      <c r="L31" s="65"/>
    </row>
    <row r="32" spans="1:12" x14ac:dyDescent="0.2">
      <c r="A32" s="4" t="s">
        <v>119</v>
      </c>
      <c r="B32" s="8">
        <v>312</v>
      </c>
      <c r="C32" s="73">
        <v>45107</v>
      </c>
      <c r="D32" s="8" t="s">
        <v>221</v>
      </c>
      <c r="E32" s="8" t="s">
        <v>262</v>
      </c>
      <c r="F32" s="99" t="str">
        <f t="shared" si="7"/>
        <v>312Specific</v>
      </c>
      <c r="G32" s="13"/>
      <c r="H32" s="13">
        <v>588918.66999999993</v>
      </c>
      <c r="I32" s="13">
        <v>0</v>
      </c>
      <c r="J32" s="13">
        <f t="shared" si="8"/>
        <v>588918.66999999993</v>
      </c>
      <c r="L32" s="65"/>
    </row>
    <row r="33" spans="1:12" x14ac:dyDescent="0.2">
      <c r="A33" s="4" t="s">
        <v>186</v>
      </c>
      <c r="B33" s="8">
        <v>312</v>
      </c>
      <c r="C33" s="73" t="s">
        <v>125</v>
      </c>
      <c r="D33" s="8" t="s">
        <v>221</v>
      </c>
      <c r="E33" s="8" t="s">
        <v>263</v>
      </c>
      <c r="F33" s="99" t="str">
        <f t="shared" si="7"/>
        <v>312Programmatic</v>
      </c>
      <c r="G33" s="13"/>
      <c r="H33" s="13">
        <v>0</v>
      </c>
      <c r="I33" s="13">
        <v>570206.29019999446</v>
      </c>
      <c r="J33" s="13">
        <f t="shared" si="8"/>
        <v>570206.29019999446</v>
      </c>
      <c r="L33" s="65"/>
    </row>
    <row r="34" spans="1:12" x14ac:dyDescent="0.2">
      <c r="A34" s="4" t="s">
        <v>201</v>
      </c>
      <c r="B34" s="8">
        <v>312</v>
      </c>
      <c r="C34" s="73" t="s">
        <v>125</v>
      </c>
      <c r="D34" s="8" t="s">
        <v>221</v>
      </c>
      <c r="E34" s="8" t="s">
        <v>263</v>
      </c>
      <c r="F34" s="99" t="str">
        <f t="shared" si="7"/>
        <v>312Programmatic</v>
      </c>
      <c r="G34" s="13"/>
      <c r="H34" s="13">
        <v>542516.34000000008</v>
      </c>
      <c r="I34" s="13">
        <v>0</v>
      </c>
      <c r="J34" s="13">
        <f t="shared" si="8"/>
        <v>542516.34000000008</v>
      </c>
      <c r="L34" s="65"/>
    </row>
    <row r="35" spans="1:12" x14ac:dyDescent="0.2">
      <c r="A35" s="4" t="s">
        <v>100</v>
      </c>
      <c r="B35" s="8">
        <v>312</v>
      </c>
      <c r="C35" s="73">
        <v>45107</v>
      </c>
      <c r="D35" s="8" t="s">
        <v>221</v>
      </c>
      <c r="E35" s="8" t="s">
        <v>262</v>
      </c>
      <c r="F35" s="99" t="str">
        <f t="shared" si="7"/>
        <v>312Specific</v>
      </c>
      <c r="G35" s="13"/>
      <c r="H35" s="13">
        <v>466145.66999999993</v>
      </c>
      <c r="I35" s="13">
        <v>0</v>
      </c>
      <c r="J35" s="13">
        <f t="shared" si="8"/>
        <v>466145.66999999993</v>
      </c>
      <c r="L35" s="65"/>
    </row>
    <row r="36" spans="1:12" x14ac:dyDescent="0.2">
      <c r="A36" s="4" t="s">
        <v>99</v>
      </c>
      <c r="B36" s="8">
        <v>312</v>
      </c>
      <c r="C36" s="73">
        <v>45107</v>
      </c>
      <c r="D36" s="8" t="s">
        <v>221</v>
      </c>
      <c r="E36" s="8" t="s">
        <v>262</v>
      </c>
      <c r="F36" s="99" t="str">
        <f t="shared" si="7"/>
        <v>312Specific</v>
      </c>
      <c r="G36" s="13"/>
      <c r="H36" s="13">
        <v>464912.66999999993</v>
      </c>
      <c r="I36" s="13">
        <v>0</v>
      </c>
      <c r="J36" s="13">
        <f t="shared" si="8"/>
        <v>464912.66999999993</v>
      </c>
      <c r="L36" s="65"/>
    </row>
    <row r="37" spans="1:12" x14ac:dyDescent="0.2">
      <c r="A37" s="4" t="s">
        <v>205</v>
      </c>
      <c r="B37" s="8">
        <v>312</v>
      </c>
      <c r="C37" s="73">
        <v>45646</v>
      </c>
      <c r="D37" s="8" t="s">
        <v>221</v>
      </c>
      <c r="E37" s="8" t="s">
        <v>262</v>
      </c>
      <c r="F37" s="99" t="str">
        <f t="shared" si="7"/>
        <v>312Specific</v>
      </c>
      <c r="G37" s="13"/>
      <c r="H37" s="13">
        <v>0</v>
      </c>
      <c r="I37" s="13">
        <v>0</v>
      </c>
      <c r="J37" s="13">
        <f t="shared" si="8"/>
        <v>0</v>
      </c>
      <c r="L37" s="65"/>
    </row>
    <row r="38" spans="1:12" x14ac:dyDescent="0.2">
      <c r="A38" s="4" t="s">
        <v>117</v>
      </c>
      <c r="B38" s="8">
        <v>312</v>
      </c>
      <c r="C38" s="73">
        <v>45107</v>
      </c>
      <c r="D38" s="8" t="s">
        <v>221</v>
      </c>
      <c r="E38" s="8" t="s">
        <v>262</v>
      </c>
      <c r="F38" s="99" t="str">
        <f t="shared" si="7"/>
        <v>312Specific</v>
      </c>
      <c r="G38" s="13"/>
      <c r="H38" s="13">
        <v>427321.33999999997</v>
      </c>
      <c r="I38" s="13">
        <v>0</v>
      </c>
      <c r="J38" s="13">
        <f t="shared" si="8"/>
        <v>427321.33999999997</v>
      </c>
      <c r="L38" s="65"/>
    </row>
    <row r="39" spans="1:12" x14ac:dyDescent="0.2">
      <c r="A39" s="4" t="s">
        <v>174</v>
      </c>
      <c r="B39" s="8">
        <v>312</v>
      </c>
      <c r="C39" s="73" t="s">
        <v>125</v>
      </c>
      <c r="D39" s="8" t="s">
        <v>221</v>
      </c>
      <c r="E39" s="8" t="s">
        <v>263</v>
      </c>
      <c r="F39" s="99" t="str">
        <f t="shared" si="7"/>
        <v>312Programmatic</v>
      </c>
      <c r="G39" s="13"/>
      <c r="H39" s="13">
        <v>0</v>
      </c>
      <c r="I39" s="13">
        <v>424223.70009999588</v>
      </c>
      <c r="J39" s="13">
        <f t="shared" si="8"/>
        <v>424223.70009999588</v>
      </c>
      <c r="L39" s="65"/>
    </row>
    <row r="40" spans="1:12" x14ac:dyDescent="0.2">
      <c r="A40" s="4" t="s">
        <v>94</v>
      </c>
      <c r="B40" s="8">
        <v>312</v>
      </c>
      <c r="C40" s="73">
        <v>45107</v>
      </c>
      <c r="D40" s="8" t="s">
        <v>221</v>
      </c>
      <c r="E40" s="8" t="s">
        <v>262</v>
      </c>
      <c r="F40" s="99" t="str">
        <f t="shared" si="7"/>
        <v>312Specific</v>
      </c>
      <c r="G40" s="13"/>
      <c r="H40" s="13">
        <v>419972.33999999991</v>
      </c>
      <c r="I40" s="13">
        <v>0</v>
      </c>
      <c r="J40" s="13">
        <f t="shared" si="8"/>
        <v>419972.33999999991</v>
      </c>
      <c r="L40" s="65"/>
    </row>
    <row r="41" spans="1:12" x14ac:dyDescent="0.2">
      <c r="A41" s="4" t="s">
        <v>95</v>
      </c>
      <c r="B41" s="8">
        <v>312</v>
      </c>
      <c r="C41" s="73">
        <v>45107</v>
      </c>
      <c r="D41" s="8" t="s">
        <v>221</v>
      </c>
      <c r="E41" s="8" t="s">
        <v>262</v>
      </c>
      <c r="F41" s="99" t="str">
        <f t="shared" si="7"/>
        <v>312Specific</v>
      </c>
      <c r="G41" s="13"/>
      <c r="H41" s="13">
        <v>399052.00000000006</v>
      </c>
      <c r="I41" s="13">
        <v>0</v>
      </c>
      <c r="J41" s="13">
        <f t="shared" si="8"/>
        <v>399052.00000000006</v>
      </c>
      <c r="L41" s="65"/>
    </row>
    <row r="42" spans="1:12" x14ac:dyDescent="0.2">
      <c r="A42" s="4" t="s">
        <v>115</v>
      </c>
      <c r="B42" s="8">
        <v>312</v>
      </c>
      <c r="C42" s="73">
        <v>45107</v>
      </c>
      <c r="D42" s="8" t="s">
        <v>221</v>
      </c>
      <c r="E42" s="8" t="s">
        <v>262</v>
      </c>
      <c r="F42" s="99" t="str">
        <f t="shared" si="7"/>
        <v>312Specific</v>
      </c>
      <c r="G42" s="13"/>
      <c r="H42" s="13">
        <v>388327.67000000004</v>
      </c>
      <c r="I42" s="13">
        <v>0</v>
      </c>
      <c r="J42" s="13">
        <f t="shared" si="8"/>
        <v>388327.67000000004</v>
      </c>
      <c r="L42" s="65"/>
    </row>
    <row r="43" spans="1:12" x14ac:dyDescent="0.2">
      <c r="A43" s="4" t="s">
        <v>196</v>
      </c>
      <c r="B43" s="8">
        <v>312</v>
      </c>
      <c r="C43" s="73" t="s">
        <v>125</v>
      </c>
      <c r="D43" s="8" t="s">
        <v>221</v>
      </c>
      <c r="E43" s="8" t="s">
        <v>263</v>
      </c>
      <c r="F43" s="99" t="str">
        <f t="shared" si="7"/>
        <v>312Programmatic</v>
      </c>
      <c r="G43" s="13"/>
      <c r="H43" s="13">
        <v>387547.99999999988</v>
      </c>
      <c r="I43" s="13">
        <v>0</v>
      </c>
      <c r="J43" s="13">
        <f t="shared" si="8"/>
        <v>387547.99999999988</v>
      </c>
      <c r="L43" s="65"/>
    </row>
    <row r="44" spans="1:12" x14ac:dyDescent="0.2">
      <c r="A44" s="4" t="s">
        <v>102</v>
      </c>
      <c r="B44" s="8">
        <v>312</v>
      </c>
      <c r="C44" s="73">
        <v>45280</v>
      </c>
      <c r="D44" s="8" t="s">
        <v>221</v>
      </c>
      <c r="E44" s="8" t="s">
        <v>262</v>
      </c>
      <c r="F44" s="99" t="str">
        <f t="shared" si="7"/>
        <v>312Specific</v>
      </c>
      <c r="G44" s="13"/>
      <c r="H44" s="13">
        <v>385974</v>
      </c>
      <c r="I44" s="13">
        <v>0</v>
      </c>
      <c r="J44" s="13">
        <f t="shared" si="8"/>
        <v>385974</v>
      </c>
      <c r="L44" s="65"/>
    </row>
    <row r="45" spans="1:12" x14ac:dyDescent="0.2">
      <c r="A45" s="4" t="s">
        <v>77</v>
      </c>
      <c r="B45" s="8">
        <v>312</v>
      </c>
      <c r="C45" s="73">
        <v>45107</v>
      </c>
      <c r="D45" s="8" t="s">
        <v>221</v>
      </c>
      <c r="E45" s="8" t="s">
        <v>262</v>
      </c>
      <c r="F45" s="99" t="str">
        <f t="shared" si="7"/>
        <v>312Specific</v>
      </c>
      <c r="G45" s="13"/>
      <c r="H45" s="13">
        <v>375472.67000000004</v>
      </c>
      <c r="I45" s="13">
        <v>0</v>
      </c>
      <c r="J45" s="13">
        <f t="shared" si="8"/>
        <v>375472.67000000004</v>
      </c>
      <c r="L45" s="65"/>
    </row>
    <row r="46" spans="1:12" x14ac:dyDescent="0.2">
      <c r="A46" s="4" t="s">
        <v>107</v>
      </c>
      <c r="B46" s="8">
        <v>312</v>
      </c>
      <c r="C46" s="73">
        <v>45107</v>
      </c>
      <c r="D46" s="8" t="s">
        <v>221</v>
      </c>
      <c r="E46" s="8" t="s">
        <v>262</v>
      </c>
      <c r="F46" s="99" t="str">
        <f t="shared" si="7"/>
        <v>312Specific</v>
      </c>
      <c r="G46" s="13"/>
      <c r="H46" s="13">
        <v>368613.33999999997</v>
      </c>
      <c r="I46" s="13">
        <v>0</v>
      </c>
      <c r="J46" s="13">
        <f t="shared" si="8"/>
        <v>368613.33999999997</v>
      </c>
      <c r="L46" s="65"/>
    </row>
    <row r="47" spans="1:12" x14ac:dyDescent="0.2">
      <c r="A47" s="4" t="s">
        <v>113</v>
      </c>
      <c r="B47" s="8">
        <v>312</v>
      </c>
      <c r="C47" s="73">
        <v>45107</v>
      </c>
      <c r="D47" s="8" t="s">
        <v>221</v>
      </c>
      <c r="E47" s="8" t="s">
        <v>262</v>
      </c>
      <c r="F47" s="99" t="str">
        <f t="shared" si="7"/>
        <v>312Specific</v>
      </c>
      <c r="G47" s="13"/>
      <c r="H47" s="13">
        <v>368489.34</v>
      </c>
      <c r="I47" s="13">
        <v>0</v>
      </c>
      <c r="J47" s="13">
        <f t="shared" si="8"/>
        <v>368489.34</v>
      </c>
      <c r="L47" s="65"/>
    </row>
    <row r="48" spans="1:12" x14ac:dyDescent="0.2">
      <c r="A48" s="4" t="s">
        <v>84</v>
      </c>
      <c r="B48" s="8">
        <v>312</v>
      </c>
      <c r="C48" s="73">
        <v>45107</v>
      </c>
      <c r="D48" s="8" t="s">
        <v>221</v>
      </c>
      <c r="E48" s="8" t="s">
        <v>262</v>
      </c>
      <c r="F48" s="99" t="str">
        <f t="shared" si="7"/>
        <v>312Specific</v>
      </c>
      <c r="G48" s="13"/>
      <c r="H48" s="13">
        <v>362572</v>
      </c>
      <c r="I48" s="13">
        <v>0</v>
      </c>
      <c r="J48" s="13">
        <f t="shared" si="8"/>
        <v>362572</v>
      </c>
      <c r="L48" s="65"/>
    </row>
    <row r="49" spans="1:12" x14ac:dyDescent="0.2">
      <c r="A49" s="4" t="s">
        <v>152</v>
      </c>
      <c r="B49" s="8">
        <v>312</v>
      </c>
      <c r="C49" s="73">
        <v>45281</v>
      </c>
      <c r="D49" s="8" t="s">
        <v>221</v>
      </c>
      <c r="E49" s="8" t="s">
        <v>262</v>
      </c>
      <c r="F49" s="99" t="str">
        <f t="shared" si="7"/>
        <v>312Specific</v>
      </c>
      <c r="G49" s="13"/>
      <c r="H49" s="13">
        <v>355375.99999999988</v>
      </c>
      <c r="I49" s="13">
        <v>0</v>
      </c>
      <c r="J49" s="13">
        <f t="shared" si="8"/>
        <v>355375.99999999988</v>
      </c>
      <c r="L49" s="65"/>
    </row>
    <row r="50" spans="1:12" x14ac:dyDescent="0.2">
      <c r="A50" s="4" t="s">
        <v>177</v>
      </c>
      <c r="B50" s="8">
        <v>312</v>
      </c>
      <c r="C50" s="73" t="s">
        <v>125</v>
      </c>
      <c r="D50" s="8" t="s">
        <v>221</v>
      </c>
      <c r="E50" s="8" t="s">
        <v>263</v>
      </c>
      <c r="F50" s="99" t="str">
        <f t="shared" si="7"/>
        <v>312Programmatic</v>
      </c>
      <c r="G50" s="13"/>
      <c r="H50" s="13">
        <v>0</v>
      </c>
      <c r="I50" s="13">
        <v>353492.23019999661</v>
      </c>
      <c r="J50" s="13">
        <f t="shared" si="8"/>
        <v>353492.23019999661</v>
      </c>
      <c r="L50" s="65"/>
    </row>
    <row r="51" spans="1:12" x14ac:dyDescent="0.2">
      <c r="A51" s="4" t="s">
        <v>134</v>
      </c>
      <c r="B51" s="8">
        <v>312</v>
      </c>
      <c r="C51" s="73" t="s">
        <v>125</v>
      </c>
      <c r="D51" s="8" t="s">
        <v>221</v>
      </c>
      <c r="E51" s="8" t="s">
        <v>263</v>
      </c>
      <c r="F51" s="99" t="str">
        <f t="shared" si="7"/>
        <v>312Programmatic</v>
      </c>
      <c r="G51" s="13"/>
      <c r="H51" s="13">
        <v>0</v>
      </c>
      <c r="I51" s="13">
        <v>0</v>
      </c>
      <c r="J51" s="13">
        <f t="shared" si="8"/>
        <v>0</v>
      </c>
      <c r="L51" s="65"/>
    </row>
    <row r="52" spans="1:12" x14ac:dyDescent="0.2">
      <c r="A52" s="4" t="s">
        <v>151</v>
      </c>
      <c r="B52" s="8">
        <v>312</v>
      </c>
      <c r="C52" s="73">
        <v>45280</v>
      </c>
      <c r="D52" s="8" t="s">
        <v>221</v>
      </c>
      <c r="E52" s="8" t="s">
        <v>262</v>
      </c>
      <c r="F52" s="99" t="str">
        <f t="shared" si="7"/>
        <v>312Specific</v>
      </c>
      <c r="G52" s="13"/>
      <c r="H52" s="13">
        <v>348763.6700000001</v>
      </c>
      <c r="I52" s="13">
        <v>0</v>
      </c>
      <c r="J52" s="13">
        <f t="shared" si="8"/>
        <v>348763.6700000001</v>
      </c>
      <c r="L52" s="65"/>
    </row>
    <row r="53" spans="1:12" x14ac:dyDescent="0.2">
      <c r="A53" s="4" t="s">
        <v>90</v>
      </c>
      <c r="B53" s="8">
        <v>312</v>
      </c>
      <c r="C53" s="73">
        <v>45107</v>
      </c>
      <c r="D53" s="8" t="s">
        <v>221</v>
      </c>
      <c r="E53" s="8" t="s">
        <v>262</v>
      </c>
      <c r="F53" s="99" t="str">
        <f t="shared" si="7"/>
        <v>312Specific</v>
      </c>
      <c r="G53" s="13"/>
      <c r="H53" s="13">
        <v>343950.67</v>
      </c>
      <c r="I53" s="13">
        <v>0</v>
      </c>
      <c r="J53" s="13">
        <f t="shared" si="8"/>
        <v>343950.67</v>
      </c>
      <c r="L53" s="65"/>
    </row>
    <row r="54" spans="1:12" x14ac:dyDescent="0.2">
      <c r="A54" s="4" t="s">
        <v>83</v>
      </c>
      <c r="B54" s="8">
        <v>312</v>
      </c>
      <c r="C54" s="73">
        <v>45107</v>
      </c>
      <c r="D54" s="8" t="s">
        <v>221</v>
      </c>
      <c r="E54" s="8" t="s">
        <v>262</v>
      </c>
      <c r="F54" s="99" t="str">
        <f t="shared" si="7"/>
        <v>312Specific</v>
      </c>
      <c r="G54" s="13"/>
      <c r="H54" s="13">
        <v>329610.32999999996</v>
      </c>
      <c r="I54" s="13">
        <v>0</v>
      </c>
      <c r="J54" s="13">
        <f t="shared" si="8"/>
        <v>329610.32999999996</v>
      </c>
      <c r="L54" s="65"/>
    </row>
    <row r="55" spans="1:12" x14ac:dyDescent="0.2">
      <c r="A55" s="4" t="s">
        <v>82</v>
      </c>
      <c r="B55" s="8">
        <v>312</v>
      </c>
      <c r="C55" s="73">
        <v>45107</v>
      </c>
      <c r="D55" s="8" t="s">
        <v>221</v>
      </c>
      <c r="E55" s="8" t="s">
        <v>262</v>
      </c>
      <c r="F55" s="99" t="str">
        <f t="shared" si="7"/>
        <v>312Specific</v>
      </c>
      <c r="G55" s="13"/>
      <c r="H55" s="13">
        <v>329610.32999999996</v>
      </c>
      <c r="I55" s="13">
        <v>0</v>
      </c>
      <c r="J55" s="13">
        <f t="shared" si="8"/>
        <v>329610.32999999996</v>
      </c>
      <c r="L55" s="65"/>
    </row>
    <row r="56" spans="1:12" x14ac:dyDescent="0.2">
      <c r="A56" s="4" t="s">
        <v>116</v>
      </c>
      <c r="B56" s="8">
        <v>312</v>
      </c>
      <c r="C56" s="73">
        <v>45107</v>
      </c>
      <c r="D56" s="8" t="s">
        <v>221</v>
      </c>
      <c r="E56" s="8" t="s">
        <v>262</v>
      </c>
      <c r="F56" s="99" t="str">
        <f t="shared" si="7"/>
        <v>312Specific</v>
      </c>
      <c r="G56" s="13"/>
      <c r="H56" s="13">
        <v>322372</v>
      </c>
      <c r="I56" s="13">
        <v>0</v>
      </c>
      <c r="J56" s="13">
        <f t="shared" si="8"/>
        <v>322372</v>
      </c>
      <c r="L56" s="65"/>
    </row>
    <row r="57" spans="1:12" x14ac:dyDescent="0.2">
      <c r="A57" s="4" t="s">
        <v>86</v>
      </c>
      <c r="B57" s="8">
        <v>312</v>
      </c>
      <c r="C57" s="73">
        <v>45107</v>
      </c>
      <c r="D57" s="8" t="s">
        <v>221</v>
      </c>
      <c r="E57" s="8" t="s">
        <v>262</v>
      </c>
      <c r="F57" s="99" t="str">
        <f t="shared" si="7"/>
        <v>312Specific</v>
      </c>
      <c r="G57" s="13"/>
      <c r="H57" s="13">
        <v>315961.32999999996</v>
      </c>
      <c r="I57" s="13">
        <v>0</v>
      </c>
      <c r="J57" s="13">
        <f t="shared" si="8"/>
        <v>315961.32999999996</v>
      </c>
      <c r="L57" s="65"/>
    </row>
    <row r="58" spans="1:12" x14ac:dyDescent="0.2">
      <c r="A58" s="4" t="s">
        <v>118</v>
      </c>
      <c r="B58" s="8">
        <v>312</v>
      </c>
      <c r="C58" s="73">
        <v>45107</v>
      </c>
      <c r="D58" s="8" t="s">
        <v>221</v>
      </c>
      <c r="E58" s="8" t="s">
        <v>262</v>
      </c>
      <c r="F58" s="99" t="str">
        <f t="shared" si="7"/>
        <v>312Specific</v>
      </c>
      <c r="G58" s="13"/>
      <c r="H58" s="13">
        <v>312859.67</v>
      </c>
      <c r="I58" s="13">
        <v>0</v>
      </c>
      <c r="J58" s="13">
        <f t="shared" si="8"/>
        <v>312859.67</v>
      </c>
      <c r="L58" s="65"/>
    </row>
    <row r="59" spans="1:12" x14ac:dyDescent="0.2">
      <c r="A59" s="4" t="s">
        <v>67</v>
      </c>
      <c r="B59" s="8">
        <v>312</v>
      </c>
      <c r="C59" s="73">
        <v>45107</v>
      </c>
      <c r="D59" s="8" t="s">
        <v>221</v>
      </c>
      <c r="E59" s="8" t="s">
        <v>262</v>
      </c>
      <c r="F59" s="99" t="str">
        <f t="shared" si="7"/>
        <v>312Specific</v>
      </c>
      <c r="G59" s="13"/>
      <c r="H59" s="13">
        <v>304438</v>
      </c>
      <c r="I59" s="13">
        <v>0</v>
      </c>
      <c r="J59" s="13">
        <f t="shared" si="8"/>
        <v>304438</v>
      </c>
      <c r="L59" s="65"/>
    </row>
    <row r="60" spans="1:12" x14ac:dyDescent="0.2">
      <c r="A60" s="4" t="s">
        <v>114</v>
      </c>
      <c r="B60" s="8">
        <v>312</v>
      </c>
      <c r="C60" s="73">
        <v>45107</v>
      </c>
      <c r="D60" s="8" t="s">
        <v>221</v>
      </c>
      <c r="E60" s="8" t="s">
        <v>262</v>
      </c>
      <c r="F60" s="99" t="str">
        <f t="shared" si="7"/>
        <v>312Specific</v>
      </c>
      <c r="G60" s="13"/>
      <c r="H60" s="13">
        <v>294459.67</v>
      </c>
      <c r="I60" s="13">
        <v>0</v>
      </c>
      <c r="J60" s="13">
        <f t="shared" si="8"/>
        <v>294459.67</v>
      </c>
      <c r="L60" s="65"/>
    </row>
    <row r="61" spans="1:12" x14ac:dyDescent="0.2">
      <c r="A61" s="4" t="s">
        <v>209</v>
      </c>
      <c r="B61" s="8">
        <v>312</v>
      </c>
      <c r="C61" s="73" t="s">
        <v>125</v>
      </c>
      <c r="D61" s="62" t="s">
        <v>221</v>
      </c>
      <c r="E61" s="62" t="s">
        <v>263</v>
      </c>
      <c r="F61" s="99" t="str">
        <f t="shared" si="7"/>
        <v>312Programmatic</v>
      </c>
      <c r="G61" s="13"/>
      <c r="H61" s="13">
        <v>0</v>
      </c>
      <c r="I61" s="13">
        <v>0</v>
      </c>
      <c r="J61" s="13">
        <f t="shared" si="8"/>
        <v>0</v>
      </c>
      <c r="L61" s="65"/>
    </row>
    <row r="62" spans="1:12" x14ac:dyDescent="0.2">
      <c r="A62" s="4" t="s">
        <v>93</v>
      </c>
      <c r="B62" s="8">
        <v>312</v>
      </c>
      <c r="C62" s="73">
        <v>45107</v>
      </c>
      <c r="D62" s="8" t="s">
        <v>221</v>
      </c>
      <c r="E62" s="8" t="s">
        <v>262</v>
      </c>
      <c r="F62" s="99" t="str">
        <f t="shared" si="7"/>
        <v>312Specific</v>
      </c>
      <c r="G62" s="13"/>
      <c r="H62" s="13">
        <v>248373.67</v>
      </c>
      <c r="I62" s="13">
        <v>0</v>
      </c>
      <c r="J62" s="13">
        <f t="shared" si="8"/>
        <v>248373.67</v>
      </c>
      <c r="L62" s="65"/>
    </row>
    <row r="63" spans="1:12" x14ac:dyDescent="0.2">
      <c r="A63" s="4" t="s">
        <v>158</v>
      </c>
      <c r="B63" s="8">
        <v>312</v>
      </c>
      <c r="C63" s="73">
        <v>45641</v>
      </c>
      <c r="D63" s="8" t="s">
        <v>221</v>
      </c>
      <c r="E63" s="8" t="s">
        <v>262</v>
      </c>
      <c r="F63" s="99" t="str">
        <f t="shared" si="7"/>
        <v>312Specific</v>
      </c>
      <c r="G63" s="13"/>
      <c r="H63" s="13">
        <v>0</v>
      </c>
      <c r="I63" s="13">
        <v>247305.05999999761</v>
      </c>
      <c r="J63" s="13">
        <f t="shared" si="8"/>
        <v>247305.05999999761</v>
      </c>
      <c r="L63" s="65"/>
    </row>
    <row r="64" spans="1:12" x14ac:dyDescent="0.2">
      <c r="A64" s="4" t="s">
        <v>81</v>
      </c>
      <c r="B64" s="8">
        <v>312</v>
      </c>
      <c r="C64" s="73">
        <v>45107</v>
      </c>
      <c r="D64" s="8" t="s">
        <v>221</v>
      </c>
      <c r="E64" s="8" t="s">
        <v>262</v>
      </c>
      <c r="F64" s="99" t="str">
        <f t="shared" si="7"/>
        <v>312Specific</v>
      </c>
      <c r="G64" s="13"/>
      <c r="H64" s="13">
        <v>244268.66999999998</v>
      </c>
      <c r="I64" s="13">
        <v>0</v>
      </c>
      <c r="J64" s="13">
        <f t="shared" si="8"/>
        <v>244268.66999999998</v>
      </c>
      <c r="L64" s="65"/>
    </row>
    <row r="65" spans="1:12" x14ac:dyDescent="0.2">
      <c r="A65" s="4" t="s">
        <v>105</v>
      </c>
      <c r="B65" s="8">
        <v>312</v>
      </c>
      <c r="C65" s="73">
        <v>45107</v>
      </c>
      <c r="D65" s="8" t="s">
        <v>221</v>
      </c>
      <c r="E65" s="8" t="s">
        <v>262</v>
      </c>
      <c r="F65" s="99" t="str">
        <f t="shared" si="7"/>
        <v>312Specific</v>
      </c>
      <c r="G65" s="13"/>
      <c r="H65" s="13">
        <v>242650.66999999998</v>
      </c>
      <c r="I65" s="13">
        <v>0</v>
      </c>
      <c r="J65" s="13">
        <f t="shared" si="8"/>
        <v>242650.66999999998</v>
      </c>
      <c r="L65" s="65"/>
    </row>
    <row r="66" spans="1:12" x14ac:dyDescent="0.2">
      <c r="A66" s="4" t="s">
        <v>56</v>
      </c>
      <c r="B66" s="8">
        <v>312</v>
      </c>
      <c r="C66" s="73">
        <v>45646</v>
      </c>
      <c r="D66" s="8" t="s">
        <v>221</v>
      </c>
      <c r="E66" s="8" t="s">
        <v>262</v>
      </c>
      <c r="F66" s="99" t="str">
        <f t="shared" si="7"/>
        <v>312Specific</v>
      </c>
      <c r="G66" s="13"/>
      <c r="H66" s="13">
        <v>0</v>
      </c>
      <c r="I66" s="13">
        <v>240374.88009999768</v>
      </c>
      <c r="J66" s="13">
        <f t="shared" si="8"/>
        <v>240374.88009999768</v>
      </c>
      <c r="L66" s="65"/>
    </row>
    <row r="67" spans="1:12" x14ac:dyDescent="0.2">
      <c r="A67" s="4" t="s">
        <v>92</v>
      </c>
      <c r="B67" s="8">
        <v>312</v>
      </c>
      <c r="C67" s="73">
        <v>45107</v>
      </c>
      <c r="D67" s="8" t="s">
        <v>221</v>
      </c>
      <c r="E67" s="8" t="s">
        <v>262</v>
      </c>
      <c r="F67" s="99" t="str">
        <f t="shared" si="7"/>
        <v>312Specific</v>
      </c>
      <c r="G67" s="13"/>
      <c r="H67" s="13">
        <v>239650.66999999998</v>
      </c>
      <c r="I67" s="13">
        <v>0</v>
      </c>
      <c r="J67" s="13">
        <f t="shared" si="8"/>
        <v>239650.66999999998</v>
      </c>
      <c r="L67" s="65"/>
    </row>
    <row r="68" spans="1:12" x14ac:dyDescent="0.2">
      <c r="A68" s="4" t="s">
        <v>175</v>
      </c>
      <c r="B68" s="8">
        <v>312</v>
      </c>
      <c r="C68" s="73" t="s">
        <v>125</v>
      </c>
      <c r="D68" s="8" t="s">
        <v>221</v>
      </c>
      <c r="E68" s="8" t="s">
        <v>263</v>
      </c>
      <c r="F68" s="99" t="str">
        <f t="shared" si="7"/>
        <v>312Programmatic</v>
      </c>
      <c r="G68" s="13"/>
      <c r="H68" s="13">
        <v>0</v>
      </c>
      <c r="I68" s="13">
        <v>212777.73989999792</v>
      </c>
      <c r="J68" s="13">
        <f t="shared" si="8"/>
        <v>212777.73989999792</v>
      </c>
      <c r="L68" s="65"/>
    </row>
    <row r="69" spans="1:12" x14ac:dyDescent="0.2">
      <c r="A69" s="4" t="s">
        <v>166</v>
      </c>
      <c r="B69" s="8">
        <v>312</v>
      </c>
      <c r="C69" s="73" t="s">
        <v>125</v>
      </c>
      <c r="D69" s="8" t="s">
        <v>221</v>
      </c>
      <c r="E69" s="8" t="s">
        <v>263</v>
      </c>
      <c r="F69" s="99" t="str">
        <f t="shared" si="7"/>
        <v>312Programmatic</v>
      </c>
      <c r="G69" s="13"/>
      <c r="H69" s="13">
        <v>0</v>
      </c>
      <c r="I69" s="13">
        <v>210535.08999999802</v>
      </c>
      <c r="J69" s="13">
        <f t="shared" si="8"/>
        <v>210535.08999999802</v>
      </c>
      <c r="L69" s="65"/>
    </row>
    <row r="70" spans="1:12" x14ac:dyDescent="0.2">
      <c r="A70" s="4" t="s">
        <v>79</v>
      </c>
      <c r="B70" s="8">
        <v>312</v>
      </c>
      <c r="C70" s="73">
        <v>44915</v>
      </c>
      <c r="D70" s="8" t="s">
        <v>221</v>
      </c>
      <c r="E70" s="8" t="s">
        <v>262</v>
      </c>
      <c r="F70" s="99" t="str">
        <f t="shared" si="7"/>
        <v>312Specific</v>
      </c>
      <c r="G70" s="13"/>
      <c r="H70" s="13">
        <v>0</v>
      </c>
      <c r="I70" s="13">
        <v>0</v>
      </c>
      <c r="J70" s="13">
        <f t="shared" si="8"/>
        <v>0</v>
      </c>
      <c r="L70" s="65"/>
    </row>
    <row r="71" spans="1:12" x14ac:dyDescent="0.2">
      <c r="A71" s="4" t="s">
        <v>168</v>
      </c>
      <c r="B71" s="8">
        <v>312</v>
      </c>
      <c r="C71" s="73" t="s">
        <v>125</v>
      </c>
      <c r="D71" s="8" t="s">
        <v>221</v>
      </c>
      <c r="E71" s="8" t="s">
        <v>263</v>
      </c>
      <c r="F71" s="99" t="str">
        <f t="shared" si="7"/>
        <v>312Programmatic</v>
      </c>
      <c r="G71" s="13"/>
      <c r="H71" s="13">
        <v>0</v>
      </c>
      <c r="I71" s="13">
        <v>209063.55989999801</v>
      </c>
      <c r="J71" s="13">
        <f t="shared" si="8"/>
        <v>209063.55989999801</v>
      </c>
      <c r="L71" s="65"/>
    </row>
    <row r="72" spans="1:12" x14ac:dyDescent="0.2">
      <c r="A72" s="4" t="s">
        <v>64</v>
      </c>
      <c r="B72" s="8">
        <v>312</v>
      </c>
      <c r="C72" s="73">
        <v>44925</v>
      </c>
      <c r="D72" s="8" t="s">
        <v>221</v>
      </c>
      <c r="E72" s="8" t="s">
        <v>262</v>
      </c>
      <c r="F72" s="99" t="str">
        <f t="shared" si="7"/>
        <v>312Specific</v>
      </c>
      <c r="G72" s="13"/>
      <c r="H72" s="13">
        <v>0</v>
      </c>
      <c r="I72" s="13">
        <v>0</v>
      </c>
      <c r="J72" s="13">
        <f t="shared" si="8"/>
        <v>0</v>
      </c>
      <c r="L72" s="65"/>
    </row>
    <row r="73" spans="1:12" x14ac:dyDescent="0.2">
      <c r="A73" s="4" t="s">
        <v>156</v>
      </c>
      <c r="B73" s="8">
        <v>312</v>
      </c>
      <c r="C73" s="73">
        <v>45280</v>
      </c>
      <c r="D73" s="8" t="s">
        <v>221</v>
      </c>
      <c r="E73" s="8" t="s">
        <v>262</v>
      </c>
      <c r="F73" s="99" t="str">
        <f t="shared" si="7"/>
        <v>312Specific</v>
      </c>
      <c r="G73" s="13"/>
      <c r="H73" s="13">
        <v>206485.32999999996</v>
      </c>
      <c r="I73" s="13">
        <v>0</v>
      </c>
      <c r="J73" s="13">
        <f t="shared" si="8"/>
        <v>206485.32999999996</v>
      </c>
      <c r="L73" s="65"/>
    </row>
    <row r="74" spans="1:12" x14ac:dyDescent="0.2">
      <c r="A74" s="4" t="s">
        <v>204</v>
      </c>
      <c r="B74" s="8">
        <v>312</v>
      </c>
      <c r="C74" s="73" t="s">
        <v>125</v>
      </c>
      <c r="D74" s="8" t="s">
        <v>221</v>
      </c>
      <c r="E74" s="8" t="s">
        <v>263</v>
      </c>
      <c r="F74" s="99" t="str">
        <f t="shared" si="7"/>
        <v>312Programmatic</v>
      </c>
      <c r="G74" s="13"/>
      <c r="H74" s="13">
        <v>206367</v>
      </c>
      <c r="I74" s="13">
        <v>0</v>
      </c>
      <c r="J74" s="13">
        <f t="shared" si="8"/>
        <v>206367</v>
      </c>
      <c r="L74" s="65"/>
    </row>
    <row r="75" spans="1:12" x14ac:dyDescent="0.2">
      <c r="A75" s="4" t="s">
        <v>57</v>
      </c>
      <c r="B75" s="8">
        <v>312</v>
      </c>
      <c r="C75" s="73">
        <v>45107</v>
      </c>
      <c r="D75" s="8" t="s">
        <v>221</v>
      </c>
      <c r="E75" s="8" t="s">
        <v>262</v>
      </c>
      <c r="F75" s="99" t="str">
        <f t="shared" si="7"/>
        <v>312Specific</v>
      </c>
      <c r="G75" s="13"/>
      <c r="H75" s="13">
        <v>202959.66999999998</v>
      </c>
      <c r="I75" s="13">
        <v>0</v>
      </c>
      <c r="J75" s="13">
        <f t="shared" si="8"/>
        <v>202959.66999999998</v>
      </c>
      <c r="L75" s="65"/>
    </row>
    <row r="76" spans="1:12" x14ac:dyDescent="0.2">
      <c r="A76" s="4" t="s">
        <v>103</v>
      </c>
      <c r="B76" s="8">
        <v>312</v>
      </c>
      <c r="C76" s="73">
        <v>45107</v>
      </c>
      <c r="D76" s="8" t="s">
        <v>221</v>
      </c>
      <c r="E76" s="8" t="s">
        <v>262</v>
      </c>
      <c r="F76" s="99" t="str">
        <f t="shared" si="7"/>
        <v>312Specific</v>
      </c>
      <c r="G76" s="13"/>
      <c r="H76" s="13">
        <v>201670.66999999998</v>
      </c>
      <c r="I76" s="13">
        <v>0</v>
      </c>
      <c r="J76" s="13">
        <f t="shared" si="8"/>
        <v>201670.66999999998</v>
      </c>
      <c r="L76" s="65"/>
    </row>
    <row r="77" spans="1:12" x14ac:dyDescent="0.2">
      <c r="A77" s="4" t="s">
        <v>160</v>
      </c>
      <c r="B77" s="8">
        <v>312</v>
      </c>
      <c r="C77" s="73" t="s">
        <v>125</v>
      </c>
      <c r="D77" s="8" t="s">
        <v>221</v>
      </c>
      <c r="E77" s="8" t="s">
        <v>263</v>
      </c>
      <c r="F77" s="99" t="str">
        <f t="shared" si="7"/>
        <v>312Programmatic</v>
      </c>
      <c r="G77" s="13"/>
      <c r="H77" s="13">
        <v>197431.67000000004</v>
      </c>
      <c r="I77" s="13">
        <v>0</v>
      </c>
      <c r="J77" s="13">
        <f t="shared" si="8"/>
        <v>197431.67000000004</v>
      </c>
      <c r="L77" s="65"/>
    </row>
    <row r="78" spans="1:12" x14ac:dyDescent="0.2">
      <c r="A78" s="4" t="s">
        <v>178</v>
      </c>
      <c r="B78" s="8">
        <v>312</v>
      </c>
      <c r="C78" s="73">
        <v>45646</v>
      </c>
      <c r="D78" s="8" t="s">
        <v>221</v>
      </c>
      <c r="E78" s="8" t="s">
        <v>262</v>
      </c>
      <c r="F78" s="99" t="str">
        <f t="shared" si="7"/>
        <v>312Specific</v>
      </c>
      <c r="G78" s="13"/>
      <c r="H78" s="13">
        <v>0</v>
      </c>
      <c r="I78" s="13">
        <v>194824.49999999811</v>
      </c>
      <c r="J78" s="13">
        <f t="shared" si="8"/>
        <v>194824.49999999811</v>
      </c>
      <c r="L78" s="65"/>
    </row>
    <row r="79" spans="1:12" x14ac:dyDescent="0.2">
      <c r="A79" s="4" t="s">
        <v>104</v>
      </c>
      <c r="B79" s="8">
        <v>312</v>
      </c>
      <c r="C79" s="73">
        <v>45107</v>
      </c>
      <c r="D79" s="8" t="s">
        <v>221</v>
      </c>
      <c r="E79" s="8" t="s">
        <v>262</v>
      </c>
      <c r="F79" s="99" t="str">
        <f t="shared" si="7"/>
        <v>312Specific</v>
      </c>
      <c r="G79" s="13"/>
      <c r="H79" s="13">
        <v>188835</v>
      </c>
      <c r="I79" s="13">
        <v>0</v>
      </c>
      <c r="J79" s="13">
        <f t="shared" si="8"/>
        <v>188835</v>
      </c>
      <c r="L79" s="65"/>
    </row>
    <row r="80" spans="1:12" x14ac:dyDescent="0.2">
      <c r="A80" s="4" t="s">
        <v>78</v>
      </c>
      <c r="B80" s="8">
        <v>312</v>
      </c>
      <c r="C80" s="73">
        <v>45107</v>
      </c>
      <c r="D80" s="8" t="s">
        <v>221</v>
      </c>
      <c r="E80" s="8" t="s">
        <v>262</v>
      </c>
      <c r="F80" s="99" t="str">
        <f t="shared" si="7"/>
        <v>312Specific</v>
      </c>
      <c r="G80" s="13"/>
      <c r="H80" s="13">
        <v>187737</v>
      </c>
      <c r="I80" s="13">
        <v>0</v>
      </c>
      <c r="J80" s="13">
        <f t="shared" si="8"/>
        <v>187737</v>
      </c>
      <c r="L80" s="65"/>
    </row>
    <row r="81" spans="1:12" x14ac:dyDescent="0.2">
      <c r="A81" s="4" t="s">
        <v>124</v>
      </c>
      <c r="B81" s="8">
        <v>312</v>
      </c>
      <c r="C81" s="73">
        <v>45078</v>
      </c>
      <c r="D81" s="8" t="s">
        <v>221</v>
      </c>
      <c r="E81" s="8" t="s">
        <v>262</v>
      </c>
      <c r="F81" s="99" t="str">
        <f t="shared" si="7"/>
        <v>312Specific</v>
      </c>
      <c r="G81" s="13"/>
      <c r="H81" s="13">
        <v>187640.00000000003</v>
      </c>
      <c r="I81" s="13">
        <v>0</v>
      </c>
      <c r="J81" s="13">
        <f t="shared" si="8"/>
        <v>187640.00000000003</v>
      </c>
      <c r="L81" s="65"/>
    </row>
    <row r="82" spans="1:12" x14ac:dyDescent="0.2">
      <c r="A82" s="4" t="s">
        <v>187</v>
      </c>
      <c r="B82" s="8">
        <v>312</v>
      </c>
      <c r="C82" s="73">
        <v>45280</v>
      </c>
      <c r="D82" s="8" t="s">
        <v>221</v>
      </c>
      <c r="E82" s="8" t="s">
        <v>262</v>
      </c>
      <c r="F82" s="99" t="str">
        <f t="shared" si="7"/>
        <v>312Specific</v>
      </c>
      <c r="G82" s="13"/>
      <c r="H82" s="13">
        <v>184913.33</v>
      </c>
      <c r="I82" s="13">
        <v>0</v>
      </c>
      <c r="J82" s="13">
        <f t="shared" si="8"/>
        <v>184913.33</v>
      </c>
      <c r="L82" s="65"/>
    </row>
    <row r="83" spans="1:12" x14ac:dyDescent="0.2">
      <c r="A83" s="4" t="s">
        <v>120</v>
      </c>
      <c r="B83" s="8">
        <v>312</v>
      </c>
      <c r="C83" s="73">
        <v>45107</v>
      </c>
      <c r="D83" s="8" t="s">
        <v>221</v>
      </c>
      <c r="E83" s="8" t="s">
        <v>262</v>
      </c>
      <c r="F83" s="99" t="str">
        <f t="shared" si="7"/>
        <v>312Specific</v>
      </c>
      <c r="G83" s="13"/>
      <c r="H83" s="13">
        <v>178114.33000000002</v>
      </c>
      <c r="I83" s="13">
        <v>0</v>
      </c>
      <c r="J83" s="13">
        <f t="shared" si="8"/>
        <v>178114.33000000002</v>
      </c>
      <c r="L83" s="65"/>
    </row>
    <row r="84" spans="1:12" x14ac:dyDescent="0.2">
      <c r="A84" s="4" t="s">
        <v>139</v>
      </c>
      <c r="B84" s="8">
        <v>312</v>
      </c>
      <c r="C84" s="73">
        <v>45646</v>
      </c>
      <c r="D84" s="8" t="s">
        <v>221</v>
      </c>
      <c r="E84" s="8" t="s">
        <v>262</v>
      </c>
      <c r="F84" s="99" t="str">
        <f t="shared" si="7"/>
        <v>312Specific</v>
      </c>
      <c r="G84" s="13"/>
      <c r="H84" s="13">
        <v>0</v>
      </c>
      <c r="I84" s="13">
        <v>0</v>
      </c>
      <c r="J84" s="13">
        <f t="shared" si="8"/>
        <v>0</v>
      </c>
      <c r="L84" s="65"/>
    </row>
    <row r="85" spans="1:12" x14ac:dyDescent="0.2">
      <c r="A85" s="4" t="s">
        <v>181</v>
      </c>
      <c r="B85" s="8">
        <v>312</v>
      </c>
      <c r="C85" s="73" t="s">
        <v>125</v>
      </c>
      <c r="D85" s="8" t="s">
        <v>221</v>
      </c>
      <c r="E85" s="8" t="s">
        <v>263</v>
      </c>
      <c r="F85" s="99" t="str">
        <f t="shared" si="7"/>
        <v>312Programmatic</v>
      </c>
      <c r="G85" s="13"/>
      <c r="H85" s="13">
        <v>0</v>
      </c>
      <c r="I85" s="13">
        <v>176746.63009999823</v>
      </c>
      <c r="J85" s="13">
        <f t="shared" si="8"/>
        <v>176746.63009999823</v>
      </c>
      <c r="L85" s="65"/>
    </row>
    <row r="86" spans="1:12" x14ac:dyDescent="0.2">
      <c r="A86" s="4" t="s">
        <v>91</v>
      </c>
      <c r="B86" s="8">
        <v>312</v>
      </c>
      <c r="C86" s="73">
        <v>45107</v>
      </c>
      <c r="D86" s="8" t="s">
        <v>221</v>
      </c>
      <c r="E86" s="8" t="s">
        <v>262</v>
      </c>
      <c r="F86" s="99" t="str">
        <f t="shared" si="7"/>
        <v>312Specific</v>
      </c>
      <c r="G86" s="13"/>
      <c r="H86" s="13">
        <v>176648.33000000002</v>
      </c>
      <c r="I86" s="13">
        <v>0</v>
      </c>
      <c r="J86" s="13">
        <f t="shared" si="8"/>
        <v>176648.33000000002</v>
      </c>
      <c r="L86" s="65"/>
    </row>
    <row r="87" spans="1:12" x14ac:dyDescent="0.2">
      <c r="A87" s="4" t="s">
        <v>163</v>
      </c>
      <c r="B87" s="8">
        <v>312</v>
      </c>
      <c r="C87" s="73">
        <v>45275</v>
      </c>
      <c r="D87" s="8" t="s">
        <v>221</v>
      </c>
      <c r="E87" s="8" t="s">
        <v>262</v>
      </c>
      <c r="F87" s="99" t="str">
        <f t="shared" si="7"/>
        <v>312Specific</v>
      </c>
      <c r="G87" s="13"/>
      <c r="H87" s="13">
        <v>172719.99999999997</v>
      </c>
      <c r="I87" s="13">
        <v>0</v>
      </c>
      <c r="J87" s="13">
        <f t="shared" si="8"/>
        <v>172719.99999999997</v>
      </c>
      <c r="L87" s="65"/>
    </row>
    <row r="88" spans="1:12" x14ac:dyDescent="0.2">
      <c r="A88" s="4" t="s">
        <v>180</v>
      </c>
      <c r="B88" s="8">
        <v>312</v>
      </c>
      <c r="C88" s="73" t="s">
        <v>125</v>
      </c>
      <c r="D88" s="8" t="s">
        <v>221</v>
      </c>
      <c r="E88" s="8" t="s">
        <v>263</v>
      </c>
      <c r="F88" s="99" t="str">
        <f t="shared" ref="F88:F151" si="9">B88&amp;E88</f>
        <v>312Programmatic</v>
      </c>
      <c r="G88" s="13"/>
      <c r="H88" s="13">
        <v>0</v>
      </c>
      <c r="I88" s="13">
        <v>172545.59999999835</v>
      </c>
      <c r="J88" s="13">
        <f t="shared" si="8"/>
        <v>172545.59999999835</v>
      </c>
      <c r="L88" s="65"/>
    </row>
    <row r="89" spans="1:12" x14ac:dyDescent="0.2">
      <c r="A89" s="4" t="s">
        <v>169</v>
      </c>
      <c r="B89" s="8">
        <v>312</v>
      </c>
      <c r="C89" s="73">
        <v>45646</v>
      </c>
      <c r="D89" s="8" t="s">
        <v>221</v>
      </c>
      <c r="E89" s="8" t="s">
        <v>262</v>
      </c>
      <c r="F89" s="99" t="str">
        <f t="shared" si="9"/>
        <v>312Specific</v>
      </c>
      <c r="G89" s="13"/>
      <c r="H89" s="13">
        <v>0</v>
      </c>
      <c r="I89" s="13">
        <v>172127.41999999832</v>
      </c>
      <c r="J89" s="13">
        <f t="shared" ref="J89:J152" si="10">SUM(G89:I89)</f>
        <v>172127.41999999832</v>
      </c>
      <c r="L89" s="65"/>
    </row>
    <row r="90" spans="1:12" x14ac:dyDescent="0.2">
      <c r="A90" s="4" t="s">
        <v>192</v>
      </c>
      <c r="B90" s="8">
        <v>312</v>
      </c>
      <c r="C90" s="73" t="s">
        <v>125</v>
      </c>
      <c r="D90" s="8" t="s">
        <v>221</v>
      </c>
      <c r="E90" s="8" t="s">
        <v>263</v>
      </c>
      <c r="F90" s="99" t="str">
        <f t="shared" si="9"/>
        <v>312Programmatic</v>
      </c>
      <c r="G90" s="13"/>
      <c r="H90" s="13">
        <v>171598.66999999998</v>
      </c>
      <c r="I90" s="13">
        <v>0</v>
      </c>
      <c r="J90" s="13">
        <f t="shared" si="10"/>
        <v>171598.66999999998</v>
      </c>
      <c r="L90" s="65"/>
    </row>
    <row r="91" spans="1:12" x14ac:dyDescent="0.2">
      <c r="A91" s="4" t="s">
        <v>199</v>
      </c>
      <c r="B91" s="8">
        <v>312</v>
      </c>
      <c r="C91" s="73" t="s">
        <v>125</v>
      </c>
      <c r="D91" s="8" t="s">
        <v>221</v>
      </c>
      <c r="E91" s="8" t="s">
        <v>263</v>
      </c>
      <c r="F91" s="99" t="str">
        <f t="shared" si="9"/>
        <v>312Programmatic</v>
      </c>
      <c r="G91" s="13"/>
      <c r="H91" s="13">
        <v>167520</v>
      </c>
      <c r="I91" s="13">
        <v>0</v>
      </c>
      <c r="J91" s="13">
        <f t="shared" si="10"/>
        <v>167520</v>
      </c>
      <c r="L91" s="65"/>
    </row>
    <row r="92" spans="1:12" x14ac:dyDescent="0.2">
      <c r="A92" s="4" t="s">
        <v>171</v>
      </c>
      <c r="B92" s="8">
        <v>312</v>
      </c>
      <c r="C92" s="73" t="s">
        <v>125</v>
      </c>
      <c r="D92" s="8" t="s">
        <v>221</v>
      </c>
      <c r="E92" s="8" t="s">
        <v>263</v>
      </c>
      <c r="F92" s="99" t="str">
        <f t="shared" si="9"/>
        <v>312Programmatic</v>
      </c>
      <c r="G92" s="13"/>
      <c r="H92" s="13">
        <v>0</v>
      </c>
      <c r="I92" s="13">
        <v>0</v>
      </c>
      <c r="J92" s="13">
        <f t="shared" si="10"/>
        <v>0</v>
      </c>
      <c r="L92" s="65"/>
    </row>
    <row r="93" spans="1:12" x14ac:dyDescent="0.2">
      <c r="A93" s="4" t="s">
        <v>176</v>
      </c>
      <c r="B93" s="8">
        <v>312</v>
      </c>
      <c r="C93" s="73" t="s">
        <v>125</v>
      </c>
      <c r="D93" s="8" t="s">
        <v>221</v>
      </c>
      <c r="E93" s="8" t="s">
        <v>263</v>
      </c>
      <c r="F93" s="99" t="str">
        <f t="shared" si="9"/>
        <v>312Programmatic</v>
      </c>
      <c r="G93" s="13"/>
      <c r="H93" s="13">
        <v>0</v>
      </c>
      <c r="I93" s="13">
        <v>163093.98009999841</v>
      </c>
      <c r="J93" s="13">
        <f t="shared" si="10"/>
        <v>163093.98009999841</v>
      </c>
      <c r="L93" s="65"/>
    </row>
    <row r="94" spans="1:12" x14ac:dyDescent="0.2">
      <c r="A94" s="4" t="s">
        <v>65</v>
      </c>
      <c r="B94" s="8">
        <v>312</v>
      </c>
      <c r="C94" s="73">
        <v>44915</v>
      </c>
      <c r="D94" s="8" t="s">
        <v>221</v>
      </c>
      <c r="E94" s="8" t="s">
        <v>262</v>
      </c>
      <c r="F94" s="99" t="str">
        <f t="shared" si="9"/>
        <v>312Specific</v>
      </c>
      <c r="G94" s="13"/>
      <c r="H94" s="13">
        <v>0</v>
      </c>
      <c r="I94" s="13">
        <v>0</v>
      </c>
      <c r="J94" s="13">
        <f t="shared" si="10"/>
        <v>0</v>
      </c>
      <c r="L94" s="65"/>
    </row>
    <row r="95" spans="1:12" x14ac:dyDescent="0.2">
      <c r="A95" s="4" t="s">
        <v>200</v>
      </c>
      <c r="B95" s="8">
        <v>312</v>
      </c>
      <c r="C95" s="73">
        <v>45290</v>
      </c>
      <c r="D95" s="8" t="s">
        <v>221</v>
      </c>
      <c r="E95" s="8" t="s">
        <v>262</v>
      </c>
      <c r="F95" s="99" t="str">
        <f t="shared" si="9"/>
        <v>312Specific</v>
      </c>
      <c r="G95" s="13"/>
      <c r="H95" s="13">
        <v>162381</v>
      </c>
      <c r="I95" s="13">
        <v>0</v>
      </c>
      <c r="J95" s="13">
        <f t="shared" si="10"/>
        <v>162381</v>
      </c>
      <c r="L95" s="65"/>
    </row>
    <row r="96" spans="1:12" x14ac:dyDescent="0.2">
      <c r="A96" s="4" t="s">
        <v>54</v>
      </c>
      <c r="B96" s="8">
        <v>312</v>
      </c>
      <c r="C96" s="73">
        <v>44915</v>
      </c>
      <c r="D96" s="8" t="s">
        <v>221</v>
      </c>
      <c r="E96" s="8" t="s">
        <v>262</v>
      </c>
      <c r="F96" s="99" t="str">
        <f t="shared" si="9"/>
        <v>312Specific</v>
      </c>
      <c r="G96" s="13"/>
      <c r="H96" s="13">
        <v>0</v>
      </c>
      <c r="I96" s="13">
        <v>0</v>
      </c>
      <c r="J96" s="13">
        <f t="shared" si="10"/>
        <v>0</v>
      </c>
      <c r="L96" s="65"/>
    </row>
    <row r="97" spans="1:12" x14ac:dyDescent="0.2">
      <c r="A97" s="4" t="s">
        <v>89</v>
      </c>
      <c r="B97" s="8">
        <v>312</v>
      </c>
      <c r="C97" s="73">
        <v>45646</v>
      </c>
      <c r="D97" s="8" t="s">
        <v>221</v>
      </c>
      <c r="E97" s="8" t="s">
        <v>262</v>
      </c>
      <c r="F97" s="99" t="str">
        <f t="shared" si="9"/>
        <v>312Specific</v>
      </c>
      <c r="G97" s="13"/>
      <c r="H97" s="13">
        <v>0</v>
      </c>
      <c r="I97" s="13">
        <v>160348.00009999846</v>
      </c>
      <c r="J97" s="13">
        <f t="shared" si="10"/>
        <v>160348.00009999846</v>
      </c>
      <c r="L97" s="65"/>
    </row>
    <row r="98" spans="1:12" x14ac:dyDescent="0.2">
      <c r="A98" s="4" t="s">
        <v>185</v>
      </c>
      <c r="B98" s="8">
        <v>312</v>
      </c>
      <c r="C98" s="73" t="s">
        <v>125</v>
      </c>
      <c r="D98" s="8" t="s">
        <v>221</v>
      </c>
      <c r="E98" s="8" t="s">
        <v>263</v>
      </c>
      <c r="F98" s="99" t="str">
        <f t="shared" si="9"/>
        <v>312Programmatic</v>
      </c>
      <c r="G98" s="13"/>
      <c r="H98" s="13">
        <v>158328.99999999997</v>
      </c>
      <c r="I98" s="13">
        <v>0</v>
      </c>
      <c r="J98" s="13">
        <f t="shared" si="10"/>
        <v>158328.99999999997</v>
      </c>
      <c r="L98" s="65"/>
    </row>
    <row r="99" spans="1:12" x14ac:dyDescent="0.2">
      <c r="A99" s="4" t="s">
        <v>213</v>
      </c>
      <c r="B99" s="8">
        <v>312</v>
      </c>
      <c r="C99" s="73">
        <v>44915</v>
      </c>
      <c r="D99" s="62" t="s">
        <v>221</v>
      </c>
      <c r="E99" s="62" t="s">
        <v>262</v>
      </c>
      <c r="F99" s="99" t="str">
        <f t="shared" si="9"/>
        <v>312Specific</v>
      </c>
      <c r="G99" s="13"/>
      <c r="H99" s="13">
        <v>0</v>
      </c>
      <c r="I99" s="13">
        <v>0</v>
      </c>
      <c r="J99" s="13">
        <f t="shared" si="10"/>
        <v>0</v>
      </c>
      <c r="L99" s="65"/>
    </row>
    <row r="100" spans="1:12" x14ac:dyDescent="0.2">
      <c r="A100" s="4" t="s">
        <v>219</v>
      </c>
      <c r="B100" s="8">
        <v>312</v>
      </c>
      <c r="C100" s="73" t="s">
        <v>125</v>
      </c>
      <c r="D100" s="62" t="s">
        <v>221</v>
      </c>
      <c r="E100" s="62" t="s">
        <v>263</v>
      </c>
      <c r="F100" s="99" t="str">
        <f t="shared" si="9"/>
        <v>312Programmatic</v>
      </c>
      <c r="G100" s="13"/>
      <c r="H100" s="13">
        <v>0</v>
      </c>
      <c r="I100" s="13">
        <v>0</v>
      </c>
      <c r="J100" s="13">
        <f t="shared" si="10"/>
        <v>0</v>
      </c>
      <c r="L100" s="65"/>
    </row>
    <row r="101" spans="1:12" x14ac:dyDescent="0.2">
      <c r="A101" s="4" t="s">
        <v>66</v>
      </c>
      <c r="B101" s="8">
        <v>312</v>
      </c>
      <c r="C101" s="73">
        <v>45107</v>
      </c>
      <c r="D101" s="8" t="s">
        <v>221</v>
      </c>
      <c r="E101" s="8" t="s">
        <v>262</v>
      </c>
      <c r="F101" s="99" t="str">
        <f t="shared" si="9"/>
        <v>312Specific</v>
      </c>
      <c r="G101" s="13"/>
      <c r="H101" s="13">
        <v>152219</v>
      </c>
      <c r="I101" s="13">
        <v>0</v>
      </c>
      <c r="J101" s="13">
        <f t="shared" si="10"/>
        <v>152219</v>
      </c>
      <c r="L101" s="65"/>
    </row>
    <row r="102" spans="1:12" x14ac:dyDescent="0.2">
      <c r="A102" s="4" t="s">
        <v>155</v>
      </c>
      <c r="B102" s="8">
        <v>312</v>
      </c>
      <c r="C102" s="73">
        <v>45280</v>
      </c>
      <c r="D102" s="8" t="s">
        <v>221</v>
      </c>
      <c r="E102" s="8" t="s">
        <v>262</v>
      </c>
      <c r="F102" s="99" t="str">
        <f t="shared" si="9"/>
        <v>312Specific</v>
      </c>
      <c r="G102" s="13"/>
      <c r="H102" s="13">
        <v>150514.00000000003</v>
      </c>
      <c r="I102" s="13">
        <v>0</v>
      </c>
      <c r="J102" s="13">
        <f t="shared" si="10"/>
        <v>150514.00000000003</v>
      </c>
      <c r="L102" s="65"/>
    </row>
    <row r="103" spans="1:12" x14ac:dyDescent="0.2">
      <c r="A103" s="4" t="s">
        <v>106</v>
      </c>
      <c r="B103" s="8">
        <v>312</v>
      </c>
      <c r="C103" s="73">
        <v>45641</v>
      </c>
      <c r="D103" s="8" t="s">
        <v>221</v>
      </c>
      <c r="E103" s="8" t="s">
        <v>262</v>
      </c>
      <c r="F103" s="99" t="str">
        <f t="shared" si="9"/>
        <v>312Specific</v>
      </c>
      <c r="G103" s="13"/>
      <c r="H103" s="13">
        <v>0</v>
      </c>
      <c r="I103" s="13">
        <v>148466.25999999855</v>
      </c>
      <c r="J103" s="13">
        <f t="shared" si="10"/>
        <v>148466.25999999855</v>
      </c>
      <c r="L103" s="65"/>
    </row>
    <row r="104" spans="1:12" x14ac:dyDescent="0.2">
      <c r="A104" s="4" t="s">
        <v>61</v>
      </c>
      <c r="B104" s="8">
        <v>312</v>
      </c>
      <c r="C104" s="73">
        <v>45280</v>
      </c>
      <c r="D104" s="8" t="s">
        <v>221</v>
      </c>
      <c r="E104" s="8" t="s">
        <v>262</v>
      </c>
      <c r="F104" s="99" t="str">
        <f t="shared" si="9"/>
        <v>312Specific</v>
      </c>
      <c r="G104" s="13"/>
      <c r="H104" s="13">
        <v>144142</v>
      </c>
      <c r="I104" s="13">
        <v>0</v>
      </c>
      <c r="J104" s="13">
        <f t="shared" si="10"/>
        <v>144142</v>
      </c>
      <c r="L104" s="65"/>
    </row>
    <row r="105" spans="1:12" x14ac:dyDescent="0.2">
      <c r="A105" s="4" t="s">
        <v>109</v>
      </c>
      <c r="B105" s="8">
        <v>312</v>
      </c>
      <c r="C105" s="73">
        <v>44915</v>
      </c>
      <c r="D105" s="8" t="s">
        <v>221</v>
      </c>
      <c r="E105" s="8" t="s">
        <v>262</v>
      </c>
      <c r="F105" s="99" t="str">
        <f t="shared" si="9"/>
        <v>312Specific</v>
      </c>
      <c r="G105" s="13"/>
      <c r="H105" s="13">
        <v>0</v>
      </c>
      <c r="I105" s="13">
        <v>0</v>
      </c>
      <c r="J105" s="13">
        <f t="shared" si="10"/>
        <v>0</v>
      </c>
      <c r="L105" s="65"/>
    </row>
    <row r="106" spans="1:12" x14ac:dyDescent="0.2">
      <c r="A106" s="4" t="s">
        <v>142</v>
      </c>
      <c r="B106" s="8">
        <v>312</v>
      </c>
      <c r="C106" s="73">
        <v>45657</v>
      </c>
      <c r="D106" s="8" t="s">
        <v>221</v>
      </c>
      <c r="E106" s="8" t="s">
        <v>262</v>
      </c>
      <c r="F106" s="99" t="str">
        <f t="shared" si="9"/>
        <v>312Specific</v>
      </c>
      <c r="G106" s="13"/>
      <c r="H106" s="13">
        <v>0</v>
      </c>
      <c r="I106" s="13">
        <v>127314.17999999877</v>
      </c>
      <c r="J106" s="13">
        <f t="shared" si="10"/>
        <v>127314.17999999877</v>
      </c>
      <c r="L106" s="65"/>
    </row>
    <row r="107" spans="1:12" x14ac:dyDescent="0.2">
      <c r="A107" s="4" t="s">
        <v>214</v>
      </c>
      <c r="B107" s="8">
        <v>312</v>
      </c>
      <c r="C107" s="73" t="s">
        <v>125</v>
      </c>
      <c r="D107" s="62" t="s">
        <v>221</v>
      </c>
      <c r="E107" s="62" t="s">
        <v>263</v>
      </c>
      <c r="F107" s="99" t="str">
        <f t="shared" si="9"/>
        <v>312Programmatic</v>
      </c>
      <c r="G107" s="13"/>
      <c r="H107" s="13">
        <v>0</v>
      </c>
      <c r="I107" s="13">
        <v>0</v>
      </c>
      <c r="J107" s="13">
        <f t="shared" si="10"/>
        <v>0</v>
      </c>
      <c r="L107" s="65"/>
    </row>
    <row r="108" spans="1:12" x14ac:dyDescent="0.2">
      <c r="A108" s="4" t="s">
        <v>172</v>
      </c>
      <c r="B108" s="8">
        <v>312</v>
      </c>
      <c r="C108" s="73" t="s">
        <v>125</v>
      </c>
      <c r="D108" s="8" t="s">
        <v>221</v>
      </c>
      <c r="E108" s="8" t="s">
        <v>263</v>
      </c>
      <c r="F108" s="99" t="str">
        <f t="shared" si="9"/>
        <v>312Programmatic</v>
      </c>
      <c r="G108" s="13"/>
      <c r="H108" s="13">
        <v>0</v>
      </c>
      <c r="I108" s="13">
        <v>124147.26989999884</v>
      </c>
      <c r="J108" s="13">
        <f t="shared" si="10"/>
        <v>124147.26989999884</v>
      </c>
      <c r="L108" s="65"/>
    </row>
    <row r="109" spans="1:12" x14ac:dyDescent="0.2">
      <c r="A109" s="4" t="s">
        <v>112</v>
      </c>
      <c r="B109" s="8">
        <v>312</v>
      </c>
      <c r="C109" s="73">
        <v>45107</v>
      </c>
      <c r="D109" s="8" t="s">
        <v>221</v>
      </c>
      <c r="E109" s="8" t="s">
        <v>262</v>
      </c>
      <c r="F109" s="99" t="str">
        <f t="shared" si="9"/>
        <v>312Specific</v>
      </c>
      <c r="G109" s="13"/>
      <c r="H109" s="13">
        <v>121465</v>
      </c>
      <c r="I109" s="13">
        <v>0</v>
      </c>
      <c r="J109" s="13">
        <f t="shared" si="10"/>
        <v>121465</v>
      </c>
      <c r="L109" s="65"/>
    </row>
    <row r="110" spans="1:12" x14ac:dyDescent="0.2">
      <c r="A110" s="4" t="s">
        <v>197</v>
      </c>
      <c r="B110" s="8">
        <v>312</v>
      </c>
      <c r="C110" s="73" t="s">
        <v>125</v>
      </c>
      <c r="D110" s="8" t="s">
        <v>221</v>
      </c>
      <c r="E110" s="8" t="s">
        <v>263</v>
      </c>
      <c r="F110" s="99" t="str">
        <f t="shared" si="9"/>
        <v>312Programmatic</v>
      </c>
      <c r="G110" s="13"/>
      <c r="H110" s="13">
        <v>121287.66999999998</v>
      </c>
      <c r="I110" s="13">
        <v>0</v>
      </c>
      <c r="J110" s="13">
        <f t="shared" si="10"/>
        <v>121287.66999999998</v>
      </c>
      <c r="L110" s="65"/>
    </row>
    <row r="111" spans="1:12" x14ac:dyDescent="0.2">
      <c r="A111" s="4" t="s">
        <v>159</v>
      </c>
      <c r="B111" s="8">
        <v>312</v>
      </c>
      <c r="C111" s="73" t="s">
        <v>125</v>
      </c>
      <c r="D111" s="8" t="s">
        <v>221</v>
      </c>
      <c r="E111" s="8" t="s">
        <v>263</v>
      </c>
      <c r="F111" s="99" t="str">
        <f t="shared" si="9"/>
        <v>312Programmatic</v>
      </c>
      <c r="G111" s="13"/>
      <c r="H111" s="13">
        <v>121059.33</v>
      </c>
      <c r="I111" s="13">
        <v>0</v>
      </c>
      <c r="J111" s="13">
        <f t="shared" si="10"/>
        <v>121059.33</v>
      </c>
      <c r="L111" s="65"/>
    </row>
    <row r="112" spans="1:12" x14ac:dyDescent="0.2">
      <c r="A112" s="4" t="s">
        <v>135</v>
      </c>
      <c r="B112" s="8">
        <v>312</v>
      </c>
      <c r="C112" s="73">
        <v>44762</v>
      </c>
      <c r="D112" s="8" t="s">
        <v>221</v>
      </c>
      <c r="E112" s="8" t="s">
        <v>262</v>
      </c>
      <c r="F112" s="99" t="str">
        <f t="shared" si="9"/>
        <v>312Specific</v>
      </c>
      <c r="G112" s="13"/>
      <c r="H112" s="13">
        <v>0</v>
      </c>
      <c r="I112" s="13">
        <v>0</v>
      </c>
      <c r="J112" s="13">
        <f t="shared" si="10"/>
        <v>0</v>
      </c>
      <c r="L112" s="65"/>
    </row>
    <row r="113" spans="1:12" x14ac:dyDescent="0.2">
      <c r="A113" s="4" t="s">
        <v>132</v>
      </c>
      <c r="B113" s="8">
        <v>312</v>
      </c>
      <c r="C113" s="73" t="s">
        <v>125</v>
      </c>
      <c r="D113" s="8" t="s">
        <v>221</v>
      </c>
      <c r="E113" s="8" t="s">
        <v>263</v>
      </c>
      <c r="F113" s="99" t="str">
        <f t="shared" si="9"/>
        <v>312Programmatic</v>
      </c>
      <c r="G113" s="13"/>
      <c r="H113" s="13">
        <v>0</v>
      </c>
      <c r="I113" s="13">
        <v>0</v>
      </c>
      <c r="J113" s="13">
        <f t="shared" si="10"/>
        <v>0</v>
      </c>
      <c r="L113" s="65"/>
    </row>
    <row r="114" spans="1:12" x14ac:dyDescent="0.2">
      <c r="A114" s="4" t="s">
        <v>161</v>
      </c>
      <c r="B114" s="8">
        <v>312</v>
      </c>
      <c r="C114" s="73">
        <v>45275</v>
      </c>
      <c r="D114" s="8" t="s">
        <v>221</v>
      </c>
      <c r="E114" s="8" t="s">
        <v>262</v>
      </c>
      <c r="F114" s="99" t="str">
        <f t="shared" si="9"/>
        <v>312Specific</v>
      </c>
      <c r="G114" s="13"/>
      <c r="H114" s="13">
        <v>117042.66999999998</v>
      </c>
      <c r="I114" s="13">
        <v>0</v>
      </c>
      <c r="J114" s="13">
        <f t="shared" si="10"/>
        <v>117042.66999999998</v>
      </c>
      <c r="L114" s="65"/>
    </row>
    <row r="115" spans="1:12" x14ac:dyDescent="0.2">
      <c r="A115" s="4" t="s">
        <v>203</v>
      </c>
      <c r="B115" s="8">
        <v>312</v>
      </c>
      <c r="C115" s="73" t="s">
        <v>125</v>
      </c>
      <c r="D115" s="8" t="s">
        <v>221</v>
      </c>
      <c r="E115" s="8" t="s">
        <v>263</v>
      </c>
      <c r="F115" s="99" t="str">
        <f t="shared" si="9"/>
        <v>312Programmatic</v>
      </c>
      <c r="G115" s="13"/>
      <c r="H115" s="13">
        <v>116422</v>
      </c>
      <c r="I115" s="13">
        <v>0</v>
      </c>
      <c r="J115" s="13">
        <f t="shared" si="10"/>
        <v>116422</v>
      </c>
      <c r="L115" s="65"/>
    </row>
    <row r="116" spans="1:12" x14ac:dyDescent="0.2">
      <c r="A116" s="4" t="s">
        <v>215</v>
      </c>
      <c r="B116" s="8">
        <v>312</v>
      </c>
      <c r="C116" s="73" t="s">
        <v>125</v>
      </c>
      <c r="D116" s="62" t="s">
        <v>221</v>
      </c>
      <c r="E116" s="62" t="s">
        <v>263</v>
      </c>
      <c r="F116" s="99" t="str">
        <f t="shared" si="9"/>
        <v>312Programmatic</v>
      </c>
      <c r="G116" s="13"/>
      <c r="H116" s="13">
        <v>0</v>
      </c>
      <c r="I116" s="13">
        <v>0</v>
      </c>
      <c r="J116" s="13">
        <f t="shared" si="10"/>
        <v>0</v>
      </c>
      <c r="L116" s="65"/>
    </row>
    <row r="117" spans="1:12" x14ac:dyDescent="0.2">
      <c r="A117" s="4" t="s">
        <v>162</v>
      </c>
      <c r="B117" s="8">
        <v>312</v>
      </c>
      <c r="C117" s="73">
        <v>44910</v>
      </c>
      <c r="D117" s="8" t="s">
        <v>221</v>
      </c>
      <c r="E117" s="8" t="s">
        <v>262</v>
      </c>
      <c r="F117" s="99" t="str">
        <f t="shared" si="9"/>
        <v>312Specific</v>
      </c>
      <c r="G117" s="13"/>
      <c r="H117" s="13">
        <v>0</v>
      </c>
      <c r="I117" s="13">
        <v>0</v>
      </c>
      <c r="J117" s="13">
        <f t="shared" si="10"/>
        <v>0</v>
      </c>
      <c r="L117" s="65"/>
    </row>
    <row r="118" spans="1:12" x14ac:dyDescent="0.2">
      <c r="A118" s="4" t="s">
        <v>143</v>
      </c>
      <c r="B118" s="8">
        <v>312</v>
      </c>
      <c r="C118" s="73">
        <v>44925</v>
      </c>
      <c r="D118" s="8" t="s">
        <v>221</v>
      </c>
      <c r="E118" s="8" t="s">
        <v>262</v>
      </c>
      <c r="F118" s="99" t="str">
        <f t="shared" si="9"/>
        <v>312Specific</v>
      </c>
      <c r="G118" s="13"/>
      <c r="H118" s="13">
        <v>0</v>
      </c>
      <c r="I118" s="13">
        <v>0</v>
      </c>
      <c r="J118" s="13">
        <f t="shared" si="10"/>
        <v>0</v>
      </c>
      <c r="L118" s="65"/>
    </row>
    <row r="119" spans="1:12" x14ac:dyDescent="0.2">
      <c r="A119" s="4" t="s">
        <v>108</v>
      </c>
      <c r="B119" s="8">
        <v>312</v>
      </c>
      <c r="C119" s="73">
        <v>45280</v>
      </c>
      <c r="D119" s="8" t="s">
        <v>221</v>
      </c>
      <c r="E119" s="8" t="s">
        <v>262</v>
      </c>
      <c r="F119" s="99" t="str">
        <f t="shared" si="9"/>
        <v>312Specific</v>
      </c>
      <c r="G119" s="13"/>
      <c r="H119" s="13">
        <v>111829.33</v>
      </c>
      <c r="I119" s="13">
        <v>0</v>
      </c>
      <c r="J119" s="13">
        <f t="shared" si="10"/>
        <v>111829.33</v>
      </c>
      <c r="L119" s="65"/>
    </row>
    <row r="120" spans="1:12" x14ac:dyDescent="0.2">
      <c r="A120" s="4" t="s">
        <v>71</v>
      </c>
      <c r="B120" s="8">
        <v>312</v>
      </c>
      <c r="C120" s="73">
        <v>45107</v>
      </c>
      <c r="D120" s="8" t="s">
        <v>221</v>
      </c>
      <c r="E120" s="8" t="s">
        <v>262</v>
      </c>
      <c r="F120" s="99" t="str">
        <f t="shared" si="9"/>
        <v>312Specific</v>
      </c>
      <c r="G120" s="13"/>
      <c r="H120" s="13">
        <v>109513</v>
      </c>
      <c r="I120" s="13">
        <v>0</v>
      </c>
      <c r="J120" s="13">
        <f t="shared" si="10"/>
        <v>109513</v>
      </c>
      <c r="L120" s="65"/>
    </row>
    <row r="121" spans="1:12" x14ac:dyDescent="0.2">
      <c r="A121" s="4" t="s">
        <v>191</v>
      </c>
      <c r="B121" s="8">
        <v>312</v>
      </c>
      <c r="C121" s="73">
        <v>45290</v>
      </c>
      <c r="D121" s="8" t="s">
        <v>221</v>
      </c>
      <c r="E121" s="8" t="s">
        <v>262</v>
      </c>
      <c r="F121" s="99" t="str">
        <f t="shared" si="9"/>
        <v>312Specific</v>
      </c>
      <c r="G121" s="13"/>
      <c r="H121" s="13">
        <v>104159.67</v>
      </c>
      <c r="I121" s="13">
        <v>0</v>
      </c>
      <c r="J121" s="13">
        <f t="shared" si="10"/>
        <v>104159.67</v>
      </c>
      <c r="L121" s="65"/>
    </row>
    <row r="122" spans="1:12" x14ac:dyDescent="0.2">
      <c r="A122" s="4" t="s">
        <v>164</v>
      </c>
      <c r="B122" s="8">
        <v>312</v>
      </c>
      <c r="C122" s="73">
        <v>44910</v>
      </c>
      <c r="D122" s="8" t="s">
        <v>221</v>
      </c>
      <c r="E122" s="8" t="s">
        <v>262</v>
      </c>
      <c r="F122" s="99" t="str">
        <f t="shared" si="9"/>
        <v>312Specific</v>
      </c>
      <c r="G122" s="13"/>
      <c r="H122" s="13">
        <v>0</v>
      </c>
      <c r="I122" s="13">
        <v>0</v>
      </c>
      <c r="J122" s="13">
        <f t="shared" si="10"/>
        <v>0</v>
      </c>
      <c r="L122" s="65"/>
    </row>
    <row r="123" spans="1:12" x14ac:dyDescent="0.2">
      <c r="A123" s="4" t="s">
        <v>184</v>
      </c>
      <c r="B123" s="8">
        <v>312</v>
      </c>
      <c r="C123" s="73">
        <v>45280</v>
      </c>
      <c r="D123" s="8" t="s">
        <v>221</v>
      </c>
      <c r="E123" s="8" t="s">
        <v>262</v>
      </c>
      <c r="F123" s="99" t="str">
        <f t="shared" si="9"/>
        <v>312Specific</v>
      </c>
      <c r="G123" s="13"/>
      <c r="H123" s="13">
        <v>100887.33</v>
      </c>
      <c r="I123" s="13">
        <v>0</v>
      </c>
      <c r="J123" s="13">
        <f t="shared" si="10"/>
        <v>100887.33</v>
      </c>
      <c r="L123" s="65"/>
    </row>
    <row r="124" spans="1:12" x14ac:dyDescent="0.2">
      <c r="A124" s="4" t="s">
        <v>80</v>
      </c>
      <c r="B124" s="8">
        <v>312</v>
      </c>
      <c r="C124" s="73">
        <v>45107</v>
      </c>
      <c r="D124" s="8" t="s">
        <v>221</v>
      </c>
      <c r="E124" s="8" t="s">
        <v>262</v>
      </c>
      <c r="F124" s="99" t="str">
        <f t="shared" si="9"/>
        <v>312Specific</v>
      </c>
      <c r="G124" s="13"/>
      <c r="H124" s="13">
        <v>100126.67</v>
      </c>
      <c r="I124" s="13">
        <v>0</v>
      </c>
      <c r="J124" s="13">
        <f t="shared" si="10"/>
        <v>100126.67</v>
      </c>
      <c r="L124" s="65"/>
    </row>
    <row r="125" spans="1:12" x14ac:dyDescent="0.2">
      <c r="A125" s="4" t="s">
        <v>96</v>
      </c>
      <c r="B125" s="8">
        <v>312</v>
      </c>
      <c r="C125" s="73">
        <v>45641</v>
      </c>
      <c r="D125" s="8" t="s">
        <v>221</v>
      </c>
      <c r="E125" s="8" t="s">
        <v>262</v>
      </c>
      <c r="F125" s="99" t="str">
        <f t="shared" si="9"/>
        <v>312Specific</v>
      </c>
      <c r="G125" s="13"/>
      <c r="H125" s="13">
        <v>0</v>
      </c>
      <c r="I125" s="13">
        <v>95442.889999999083</v>
      </c>
      <c r="J125" s="13">
        <f t="shared" si="10"/>
        <v>95442.889999999083</v>
      </c>
      <c r="L125" s="65"/>
    </row>
    <row r="126" spans="1:12" x14ac:dyDescent="0.2">
      <c r="A126" s="4" t="s">
        <v>98</v>
      </c>
      <c r="B126" s="8">
        <v>312</v>
      </c>
      <c r="C126" s="73">
        <v>45107</v>
      </c>
      <c r="D126" s="8" t="s">
        <v>221</v>
      </c>
      <c r="E126" s="8" t="s">
        <v>262</v>
      </c>
      <c r="F126" s="99" t="str">
        <f t="shared" si="9"/>
        <v>312Specific</v>
      </c>
      <c r="G126" s="13"/>
      <c r="H126" s="13">
        <v>94672</v>
      </c>
      <c r="I126" s="13">
        <v>0</v>
      </c>
      <c r="J126" s="13">
        <f t="shared" si="10"/>
        <v>94672</v>
      </c>
      <c r="L126" s="65"/>
    </row>
    <row r="127" spans="1:12" x14ac:dyDescent="0.2">
      <c r="A127" s="4" t="s">
        <v>128</v>
      </c>
      <c r="B127" s="8">
        <v>312</v>
      </c>
      <c r="C127" s="73" t="s">
        <v>125</v>
      </c>
      <c r="D127" s="8" t="s">
        <v>221</v>
      </c>
      <c r="E127" s="8" t="s">
        <v>263</v>
      </c>
      <c r="F127" s="99" t="str">
        <f t="shared" si="9"/>
        <v>312Programmatic</v>
      </c>
      <c r="G127" s="13"/>
      <c r="H127" s="13">
        <v>0</v>
      </c>
      <c r="I127" s="13">
        <v>0</v>
      </c>
      <c r="J127" s="13">
        <f t="shared" si="10"/>
        <v>0</v>
      </c>
      <c r="L127" s="65"/>
    </row>
    <row r="128" spans="1:12" x14ac:dyDescent="0.2">
      <c r="A128" s="4" t="s">
        <v>59</v>
      </c>
      <c r="B128" s="8">
        <v>312</v>
      </c>
      <c r="C128" s="73">
        <v>45107</v>
      </c>
      <c r="D128" s="8" t="s">
        <v>221</v>
      </c>
      <c r="E128" s="8" t="s">
        <v>262</v>
      </c>
      <c r="F128" s="99" t="str">
        <f t="shared" si="9"/>
        <v>312Specific</v>
      </c>
      <c r="G128" s="13"/>
      <c r="H128" s="13">
        <v>91332</v>
      </c>
      <c r="I128" s="13">
        <v>0</v>
      </c>
      <c r="J128" s="13">
        <f t="shared" si="10"/>
        <v>91332</v>
      </c>
      <c r="L128" s="65"/>
    </row>
    <row r="129" spans="1:12" x14ac:dyDescent="0.2">
      <c r="A129" s="4" t="s">
        <v>126</v>
      </c>
      <c r="B129" s="8">
        <v>312</v>
      </c>
      <c r="C129" s="73" t="s">
        <v>125</v>
      </c>
      <c r="D129" s="8" t="s">
        <v>221</v>
      </c>
      <c r="E129" s="8" t="s">
        <v>263</v>
      </c>
      <c r="F129" s="99" t="str">
        <f t="shared" si="9"/>
        <v>312Programmatic</v>
      </c>
      <c r="G129" s="13"/>
      <c r="H129" s="13">
        <v>0</v>
      </c>
      <c r="I129" s="13">
        <v>0</v>
      </c>
      <c r="J129" s="13">
        <f t="shared" si="10"/>
        <v>0</v>
      </c>
      <c r="L129" s="65"/>
    </row>
    <row r="130" spans="1:12" x14ac:dyDescent="0.2">
      <c r="A130" s="4" t="s">
        <v>183</v>
      </c>
      <c r="B130" s="8">
        <v>312</v>
      </c>
      <c r="C130" s="73" t="s">
        <v>125</v>
      </c>
      <c r="D130" s="8" t="s">
        <v>221</v>
      </c>
      <c r="E130" s="8" t="s">
        <v>263</v>
      </c>
      <c r="F130" s="99" t="str">
        <f t="shared" si="9"/>
        <v>312Programmatic</v>
      </c>
      <c r="G130" s="13"/>
      <c r="H130" s="13">
        <v>89833</v>
      </c>
      <c r="I130" s="13">
        <v>0</v>
      </c>
      <c r="J130" s="13">
        <f t="shared" si="10"/>
        <v>89833</v>
      </c>
      <c r="L130" s="65"/>
    </row>
    <row r="131" spans="1:12" x14ac:dyDescent="0.2">
      <c r="A131" s="4" t="s">
        <v>202</v>
      </c>
      <c r="B131" s="8">
        <v>312</v>
      </c>
      <c r="C131" s="73">
        <v>45107</v>
      </c>
      <c r="D131" s="8" t="s">
        <v>221</v>
      </c>
      <c r="E131" s="8" t="s">
        <v>262</v>
      </c>
      <c r="F131" s="99" t="str">
        <f t="shared" si="9"/>
        <v>312Specific</v>
      </c>
      <c r="G131" s="13"/>
      <c r="H131" s="13">
        <v>87561.670000000013</v>
      </c>
      <c r="I131" s="13">
        <v>0</v>
      </c>
      <c r="J131" s="13">
        <f t="shared" si="10"/>
        <v>87561.670000000013</v>
      </c>
      <c r="L131" s="65"/>
    </row>
    <row r="132" spans="1:12" x14ac:dyDescent="0.2">
      <c r="A132" s="4" t="s">
        <v>167</v>
      </c>
      <c r="B132" s="8">
        <v>312</v>
      </c>
      <c r="C132" s="73">
        <v>45646</v>
      </c>
      <c r="D132" s="8" t="s">
        <v>221</v>
      </c>
      <c r="E132" s="8" t="s">
        <v>262</v>
      </c>
      <c r="F132" s="99" t="str">
        <f t="shared" si="9"/>
        <v>312Specific</v>
      </c>
      <c r="G132" s="13"/>
      <c r="H132" s="13">
        <v>0</v>
      </c>
      <c r="I132" s="13">
        <v>87452.489899999156</v>
      </c>
      <c r="J132" s="13">
        <f t="shared" si="10"/>
        <v>87452.489899999156</v>
      </c>
      <c r="L132" s="65"/>
    </row>
    <row r="133" spans="1:12" x14ac:dyDescent="0.2">
      <c r="A133" s="4" t="s">
        <v>216</v>
      </c>
      <c r="B133" s="8">
        <v>312</v>
      </c>
      <c r="C133" s="73" t="s">
        <v>125</v>
      </c>
      <c r="D133" s="62" t="s">
        <v>221</v>
      </c>
      <c r="E133" s="62" t="s">
        <v>263</v>
      </c>
      <c r="F133" s="99" t="str">
        <f t="shared" si="9"/>
        <v>312Programmatic</v>
      </c>
      <c r="G133" s="13"/>
      <c r="H133" s="13">
        <v>0</v>
      </c>
      <c r="I133" s="13">
        <v>0</v>
      </c>
      <c r="J133" s="13">
        <f t="shared" si="10"/>
        <v>0</v>
      </c>
      <c r="L133" s="65"/>
    </row>
    <row r="134" spans="1:12" x14ac:dyDescent="0.2">
      <c r="A134" s="15" t="s">
        <v>170</v>
      </c>
      <c r="B134" s="67">
        <v>312</v>
      </c>
      <c r="C134" s="97">
        <v>45646</v>
      </c>
      <c r="D134" s="67" t="s">
        <v>221</v>
      </c>
      <c r="E134" s="67" t="s">
        <v>263</v>
      </c>
      <c r="F134" s="99" t="str">
        <f t="shared" si="9"/>
        <v>312Programmatic</v>
      </c>
      <c r="G134" s="2"/>
      <c r="H134" s="2">
        <v>0</v>
      </c>
      <c r="I134" s="2">
        <v>86061.310099999158</v>
      </c>
      <c r="J134" s="13">
        <f t="shared" si="10"/>
        <v>86061.310099999158</v>
      </c>
      <c r="L134" s="65"/>
    </row>
    <row r="135" spans="1:12" x14ac:dyDescent="0.2">
      <c r="A135" s="4" t="s">
        <v>165</v>
      </c>
      <c r="B135" s="8">
        <v>312</v>
      </c>
      <c r="C135" s="73">
        <v>45641</v>
      </c>
      <c r="D135" s="8" t="s">
        <v>221</v>
      </c>
      <c r="E135" s="8" t="s">
        <v>262</v>
      </c>
      <c r="F135" s="99" t="str">
        <f t="shared" si="9"/>
        <v>312Specific</v>
      </c>
      <c r="G135" s="13"/>
      <c r="H135" s="13">
        <v>0</v>
      </c>
      <c r="I135" s="13">
        <v>86061.310099999158</v>
      </c>
      <c r="J135" s="13">
        <f t="shared" si="10"/>
        <v>86061.310099999158</v>
      </c>
      <c r="L135" s="65"/>
    </row>
    <row r="136" spans="1:12" x14ac:dyDescent="0.2">
      <c r="A136" s="4" t="s">
        <v>153</v>
      </c>
      <c r="B136" s="8">
        <v>312</v>
      </c>
      <c r="C136" s="73">
        <v>45646</v>
      </c>
      <c r="D136" s="8" t="s">
        <v>221</v>
      </c>
      <c r="E136" s="8" t="s">
        <v>262</v>
      </c>
      <c r="F136" s="99" t="str">
        <f t="shared" si="9"/>
        <v>312Specific</v>
      </c>
      <c r="G136" s="13"/>
      <c r="H136" s="13">
        <v>0</v>
      </c>
      <c r="I136" s="13">
        <v>84208.679999999178</v>
      </c>
      <c r="J136" s="13">
        <f t="shared" si="10"/>
        <v>84208.679999999178</v>
      </c>
      <c r="L136" s="65"/>
    </row>
    <row r="137" spans="1:12" x14ac:dyDescent="0.2">
      <c r="A137" s="4" t="s">
        <v>62</v>
      </c>
      <c r="B137" s="8">
        <v>312</v>
      </c>
      <c r="C137" s="73">
        <v>45646</v>
      </c>
      <c r="D137" s="8" t="s">
        <v>221</v>
      </c>
      <c r="E137" s="8" t="s">
        <v>262</v>
      </c>
      <c r="F137" s="99" t="str">
        <f t="shared" si="9"/>
        <v>312Specific</v>
      </c>
      <c r="G137" s="13"/>
      <c r="H137" s="13">
        <v>0</v>
      </c>
      <c r="I137" s="13">
        <v>81303.74009999921</v>
      </c>
      <c r="J137" s="13">
        <f t="shared" si="10"/>
        <v>81303.74009999921</v>
      </c>
      <c r="L137" s="65"/>
    </row>
    <row r="138" spans="1:12" x14ac:dyDescent="0.2">
      <c r="A138" s="4" t="s">
        <v>208</v>
      </c>
      <c r="B138" s="8">
        <v>312</v>
      </c>
      <c r="C138" s="73">
        <v>44915</v>
      </c>
      <c r="D138" s="62" t="s">
        <v>221</v>
      </c>
      <c r="E138" s="62" t="s">
        <v>262</v>
      </c>
      <c r="F138" s="99" t="str">
        <f t="shared" si="9"/>
        <v>312Specific</v>
      </c>
      <c r="G138" s="13"/>
      <c r="H138" s="13">
        <v>0</v>
      </c>
      <c r="I138" s="13">
        <v>0</v>
      </c>
      <c r="J138" s="13">
        <f t="shared" si="10"/>
        <v>0</v>
      </c>
      <c r="L138" s="65"/>
    </row>
    <row r="139" spans="1:12" x14ac:dyDescent="0.2">
      <c r="A139" s="4" t="s">
        <v>195</v>
      </c>
      <c r="B139" s="8">
        <v>312</v>
      </c>
      <c r="C139" s="73">
        <v>45290</v>
      </c>
      <c r="D139" s="8" t="s">
        <v>221</v>
      </c>
      <c r="E139" s="8" t="s">
        <v>263</v>
      </c>
      <c r="F139" s="99" t="str">
        <f t="shared" si="9"/>
        <v>312Programmatic</v>
      </c>
      <c r="G139" s="13"/>
      <c r="H139" s="13">
        <v>80863.670000000013</v>
      </c>
      <c r="I139" s="13">
        <v>0</v>
      </c>
      <c r="J139" s="13">
        <f t="shared" si="10"/>
        <v>80863.670000000013</v>
      </c>
      <c r="L139" s="65"/>
    </row>
    <row r="140" spans="1:12" x14ac:dyDescent="0.2">
      <c r="A140" s="49" t="s">
        <v>206</v>
      </c>
      <c r="B140" s="56">
        <v>312</v>
      </c>
      <c r="C140" s="73">
        <v>44915</v>
      </c>
      <c r="D140" s="62" t="s">
        <v>221</v>
      </c>
      <c r="E140" s="62" t="s">
        <v>262</v>
      </c>
      <c r="F140" s="99" t="str">
        <f t="shared" si="9"/>
        <v>312Specific</v>
      </c>
      <c r="G140" s="13"/>
      <c r="H140" s="13">
        <v>0</v>
      </c>
      <c r="I140" s="13">
        <v>0</v>
      </c>
      <c r="J140" s="13">
        <f t="shared" si="10"/>
        <v>0</v>
      </c>
      <c r="L140" s="65"/>
    </row>
    <row r="141" spans="1:12" x14ac:dyDescent="0.2">
      <c r="A141" s="4" t="s">
        <v>182</v>
      </c>
      <c r="B141" s="8">
        <v>312</v>
      </c>
      <c r="C141" s="73">
        <v>45280</v>
      </c>
      <c r="D141" s="8" t="s">
        <v>221</v>
      </c>
      <c r="E141" s="8" t="s">
        <v>262</v>
      </c>
      <c r="F141" s="99" t="str">
        <f t="shared" si="9"/>
        <v>312Specific</v>
      </c>
      <c r="G141" s="13"/>
      <c r="H141" s="13">
        <v>80706.669999999984</v>
      </c>
      <c r="I141" s="13">
        <v>0</v>
      </c>
      <c r="J141" s="13">
        <f t="shared" si="10"/>
        <v>80706.669999999984</v>
      </c>
      <c r="L141" s="65"/>
    </row>
    <row r="142" spans="1:12" x14ac:dyDescent="0.2">
      <c r="A142" s="4" t="s">
        <v>188</v>
      </c>
      <c r="B142" s="8">
        <v>312</v>
      </c>
      <c r="C142" s="73">
        <v>44915</v>
      </c>
      <c r="D142" s="8" t="s">
        <v>221</v>
      </c>
      <c r="E142" s="8" t="s">
        <v>262</v>
      </c>
      <c r="F142" s="99" t="str">
        <f t="shared" si="9"/>
        <v>312Specific</v>
      </c>
      <c r="G142" s="13"/>
      <c r="H142" s="13">
        <v>0</v>
      </c>
      <c r="I142" s="13">
        <v>0</v>
      </c>
      <c r="J142" s="13">
        <f t="shared" si="10"/>
        <v>0</v>
      </c>
      <c r="L142" s="65"/>
    </row>
    <row r="143" spans="1:12" x14ac:dyDescent="0.2">
      <c r="A143" s="4" t="s">
        <v>131</v>
      </c>
      <c r="B143" s="8">
        <v>312</v>
      </c>
      <c r="C143" s="73" t="s">
        <v>125</v>
      </c>
      <c r="D143" s="8" t="s">
        <v>221</v>
      </c>
      <c r="E143" s="8" t="s">
        <v>263</v>
      </c>
      <c r="F143" s="99" t="str">
        <f t="shared" si="9"/>
        <v>312Programmatic</v>
      </c>
      <c r="G143" s="13"/>
      <c r="H143" s="13">
        <v>0</v>
      </c>
      <c r="I143" s="13">
        <v>0</v>
      </c>
      <c r="J143" s="13">
        <f t="shared" si="10"/>
        <v>0</v>
      </c>
      <c r="L143" s="65"/>
    </row>
    <row r="144" spans="1:12" x14ac:dyDescent="0.2">
      <c r="A144" s="4" t="s">
        <v>148</v>
      </c>
      <c r="B144" s="8">
        <v>312</v>
      </c>
      <c r="C144" s="73" t="s">
        <v>125</v>
      </c>
      <c r="D144" s="8" t="s">
        <v>221</v>
      </c>
      <c r="E144" s="8" t="s">
        <v>263</v>
      </c>
      <c r="F144" s="99" t="str">
        <f t="shared" si="9"/>
        <v>312Programmatic</v>
      </c>
      <c r="G144" s="13"/>
      <c r="H144" s="13">
        <v>0</v>
      </c>
      <c r="I144" s="13">
        <v>79126.659999999218</v>
      </c>
      <c r="J144" s="13">
        <f t="shared" si="10"/>
        <v>79126.659999999218</v>
      </c>
      <c r="L144" s="65"/>
    </row>
    <row r="145" spans="1:12" x14ac:dyDescent="0.2">
      <c r="A145" s="4" t="s">
        <v>154</v>
      </c>
      <c r="B145" s="8">
        <v>312</v>
      </c>
      <c r="C145" s="73">
        <v>45280</v>
      </c>
      <c r="D145" s="8" t="s">
        <v>221</v>
      </c>
      <c r="E145" s="8" t="s">
        <v>262</v>
      </c>
      <c r="F145" s="99" t="str">
        <f t="shared" si="9"/>
        <v>312Specific</v>
      </c>
      <c r="G145" s="13"/>
      <c r="H145" s="13">
        <v>78966.33</v>
      </c>
      <c r="I145" s="13">
        <v>0</v>
      </c>
      <c r="J145" s="13">
        <f t="shared" si="10"/>
        <v>78966.33</v>
      </c>
      <c r="L145" s="65"/>
    </row>
    <row r="146" spans="1:12" x14ac:dyDescent="0.2">
      <c r="A146" s="4" t="s">
        <v>123</v>
      </c>
      <c r="B146" s="8">
        <v>312</v>
      </c>
      <c r="C146" s="73">
        <v>45280</v>
      </c>
      <c r="D146" s="8" t="s">
        <v>221</v>
      </c>
      <c r="E146" s="8" t="s">
        <v>262</v>
      </c>
      <c r="F146" s="99" t="str">
        <f t="shared" si="9"/>
        <v>312Specific</v>
      </c>
      <c r="G146" s="13"/>
      <c r="H146" s="13">
        <v>78935.67</v>
      </c>
      <c r="I146" s="13">
        <v>0</v>
      </c>
      <c r="J146" s="13">
        <f t="shared" si="10"/>
        <v>78935.67</v>
      </c>
      <c r="L146" s="65"/>
    </row>
    <row r="147" spans="1:12" x14ac:dyDescent="0.2">
      <c r="A147" s="4" t="s">
        <v>210</v>
      </c>
      <c r="B147" s="8">
        <v>312</v>
      </c>
      <c r="C147" s="73">
        <v>44925</v>
      </c>
      <c r="D147" s="62" t="s">
        <v>221</v>
      </c>
      <c r="E147" s="62" t="s">
        <v>262</v>
      </c>
      <c r="F147" s="99" t="str">
        <f t="shared" si="9"/>
        <v>312Specific</v>
      </c>
      <c r="G147" s="13"/>
      <c r="H147" s="13">
        <v>0</v>
      </c>
      <c r="I147" s="13">
        <v>0</v>
      </c>
      <c r="J147" s="13">
        <f t="shared" si="10"/>
        <v>0</v>
      </c>
      <c r="L147" s="65"/>
    </row>
    <row r="148" spans="1:12" x14ac:dyDescent="0.2">
      <c r="A148" s="4" t="s">
        <v>75</v>
      </c>
      <c r="B148" s="8">
        <v>312</v>
      </c>
      <c r="C148" s="73">
        <v>45107</v>
      </c>
      <c r="D148" s="8" t="s">
        <v>221</v>
      </c>
      <c r="E148" s="8" t="s">
        <v>262</v>
      </c>
      <c r="F148" s="99" t="str">
        <f t="shared" si="9"/>
        <v>312Specific</v>
      </c>
      <c r="G148" s="13"/>
      <c r="H148" s="13">
        <v>74418.33</v>
      </c>
      <c r="I148" s="13">
        <v>0</v>
      </c>
      <c r="J148" s="13">
        <f t="shared" si="10"/>
        <v>74418.33</v>
      </c>
      <c r="L148" s="65"/>
    </row>
    <row r="149" spans="1:12" x14ac:dyDescent="0.2">
      <c r="A149" s="4" t="s">
        <v>144</v>
      </c>
      <c r="B149" s="8">
        <v>312</v>
      </c>
      <c r="C149" s="73" t="s">
        <v>125</v>
      </c>
      <c r="D149" s="8" t="s">
        <v>221</v>
      </c>
      <c r="E149" s="8" t="s">
        <v>263</v>
      </c>
      <c r="F149" s="99" t="str">
        <f t="shared" si="9"/>
        <v>312Programmatic</v>
      </c>
      <c r="G149" s="13"/>
      <c r="H149" s="13">
        <v>0</v>
      </c>
      <c r="I149" s="13">
        <v>73515.559899999294</v>
      </c>
      <c r="J149" s="13">
        <f t="shared" si="10"/>
        <v>73515.559899999294</v>
      </c>
      <c r="L149" s="65"/>
    </row>
    <row r="150" spans="1:12" x14ac:dyDescent="0.2">
      <c r="A150" s="4" t="s">
        <v>212</v>
      </c>
      <c r="B150" s="8">
        <v>312</v>
      </c>
      <c r="C150" s="73" t="s">
        <v>125</v>
      </c>
      <c r="D150" s="62" t="s">
        <v>221</v>
      </c>
      <c r="E150" s="62" t="s">
        <v>263</v>
      </c>
      <c r="F150" s="99" t="str">
        <f t="shared" si="9"/>
        <v>312Programmatic</v>
      </c>
      <c r="G150" s="13"/>
      <c r="H150" s="13">
        <v>0</v>
      </c>
      <c r="I150" s="13">
        <v>0</v>
      </c>
      <c r="J150" s="13">
        <f t="shared" si="10"/>
        <v>0</v>
      </c>
      <c r="L150" s="65"/>
    </row>
    <row r="151" spans="1:12" x14ac:dyDescent="0.2">
      <c r="A151" s="4" t="s">
        <v>110</v>
      </c>
      <c r="B151" s="8">
        <v>312</v>
      </c>
      <c r="C151" s="73">
        <v>45107</v>
      </c>
      <c r="D151" s="8" t="s">
        <v>221</v>
      </c>
      <c r="E151" s="8" t="s">
        <v>262</v>
      </c>
      <c r="F151" s="99" t="str">
        <f t="shared" si="9"/>
        <v>312Specific</v>
      </c>
      <c r="G151" s="13"/>
      <c r="H151" s="13">
        <v>73349</v>
      </c>
      <c r="I151" s="13">
        <v>0</v>
      </c>
      <c r="J151" s="13">
        <f t="shared" si="10"/>
        <v>73349</v>
      </c>
      <c r="L151" s="65"/>
    </row>
    <row r="152" spans="1:12" x14ac:dyDescent="0.2">
      <c r="A152" s="4" t="s">
        <v>150</v>
      </c>
      <c r="B152" s="8">
        <v>312</v>
      </c>
      <c r="C152" s="73" t="s">
        <v>125</v>
      </c>
      <c r="D152" s="8" t="s">
        <v>221</v>
      </c>
      <c r="E152" s="8" t="s">
        <v>263</v>
      </c>
      <c r="F152" s="99" t="str">
        <f t="shared" ref="F152:F186" si="11">B152&amp;E152</f>
        <v>312Programmatic</v>
      </c>
      <c r="G152" s="13"/>
      <c r="H152" s="13">
        <v>0</v>
      </c>
      <c r="I152" s="13">
        <v>0</v>
      </c>
      <c r="J152" s="13">
        <f t="shared" si="10"/>
        <v>0</v>
      </c>
      <c r="L152" s="65"/>
    </row>
    <row r="153" spans="1:12" x14ac:dyDescent="0.2">
      <c r="A153" s="4" t="s">
        <v>68</v>
      </c>
      <c r="B153" s="8">
        <v>312</v>
      </c>
      <c r="C153" s="73">
        <v>45107</v>
      </c>
      <c r="D153" s="8" t="s">
        <v>221</v>
      </c>
      <c r="E153" s="8" t="s">
        <v>262</v>
      </c>
      <c r="F153" s="99" t="str">
        <f t="shared" si="11"/>
        <v>312Specific</v>
      </c>
      <c r="G153" s="13"/>
      <c r="H153" s="13">
        <v>67652.67</v>
      </c>
      <c r="I153" s="13">
        <v>0</v>
      </c>
      <c r="J153" s="13">
        <f t="shared" ref="J153:J186" si="12">SUM(G153:I153)</f>
        <v>67652.67</v>
      </c>
      <c r="L153" s="65"/>
    </row>
    <row r="154" spans="1:12" x14ac:dyDescent="0.2">
      <c r="A154" s="4" t="s">
        <v>97</v>
      </c>
      <c r="B154" s="8">
        <v>312</v>
      </c>
      <c r="C154" s="73">
        <v>45107</v>
      </c>
      <c r="D154" s="8" t="s">
        <v>221</v>
      </c>
      <c r="E154" s="8" t="s">
        <v>262</v>
      </c>
      <c r="F154" s="99" t="str">
        <f t="shared" si="11"/>
        <v>312Specific</v>
      </c>
      <c r="G154" s="13"/>
      <c r="H154" s="13">
        <v>67302.33</v>
      </c>
      <c r="I154" s="13">
        <v>0</v>
      </c>
      <c r="J154" s="13">
        <f t="shared" si="12"/>
        <v>67302.33</v>
      </c>
      <c r="L154" s="65"/>
    </row>
    <row r="155" spans="1:12" x14ac:dyDescent="0.2">
      <c r="A155" s="4" t="s">
        <v>130</v>
      </c>
      <c r="B155" s="8">
        <v>312</v>
      </c>
      <c r="C155" s="73" t="s">
        <v>125</v>
      </c>
      <c r="D155" s="8" t="s">
        <v>221</v>
      </c>
      <c r="E155" s="8" t="s">
        <v>263</v>
      </c>
      <c r="F155" s="99" t="str">
        <f t="shared" si="11"/>
        <v>312Programmatic</v>
      </c>
      <c r="G155" s="13"/>
      <c r="H155" s="13">
        <v>0</v>
      </c>
      <c r="I155" s="13">
        <v>0</v>
      </c>
      <c r="J155" s="13">
        <f t="shared" si="12"/>
        <v>0</v>
      </c>
      <c r="L155" s="65"/>
    </row>
    <row r="156" spans="1:12" x14ac:dyDescent="0.2">
      <c r="A156" s="4" t="s">
        <v>111</v>
      </c>
      <c r="B156" s="8">
        <v>312</v>
      </c>
      <c r="C156" s="73">
        <v>45107</v>
      </c>
      <c r="D156" s="8" t="s">
        <v>221</v>
      </c>
      <c r="E156" s="8" t="s">
        <v>262</v>
      </c>
      <c r="F156" s="99" t="str">
        <f t="shared" si="11"/>
        <v>312Specific</v>
      </c>
      <c r="G156" s="13"/>
      <c r="H156" s="13">
        <v>66131.33</v>
      </c>
      <c r="I156" s="13">
        <v>0</v>
      </c>
      <c r="J156" s="13">
        <f t="shared" si="12"/>
        <v>66131.33</v>
      </c>
      <c r="L156" s="65"/>
    </row>
    <row r="157" spans="1:12" x14ac:dyDescent="0.2">
      <c r="A157" s="4" t="s">
        <v>121</v>
      </c>
      <c r="B157" s="8">
        <v>312</v>
      </c>
      <c r="C157" s="73">
        <v>45107</v>
      </c>
      <c r="D157" s="8" t="s">
        <v>221</v>
      </c>
      <c r="E157" s="8" t="s">
        <v>262</v>
      </c>
      <c r="F157" s="99" t="str">
        <f t="shared" si="11"/>
        <v>312Specific</v>
      </c>
      <c r="G157" s="13"/>
      <c r="H157" s="13">
        <v>62570.67</v>
      </c>
      <c r="I157" s="13">
        <v>0</v>
      </c>
      <c r="J157" s="13">
        <f t="shared" si="12"/>
        <v>62570.67</v>
      </c>
      <c r="L157" s="65"/>
    </row>
    <row r="158" spans="1:12" x14ac:dyDescent="0.2">
      <c r="A158" s="4" t="s">
        <v>129</v>
      </c>
      <c r="B158" s="8">
        <v>312</v>
      </c>
      <c r="C158" s="73" t="s">
        <v>125</v>
      </c>
      <c r="D158" s="8" t="s">
        <v>221</v>
      </c>
      <c r="E158" s="8" t="s">
        <v>263</v>
      </c>
      <c r="F158" s="99" t="str">
        <f t="shared" si="11"/>
        <v>312Programmatic</v>
      </c>
      <c r="G158" s="13"/>
      <c r="H158" s="13">
        <v>0</v>
      </c>
      <c r="I158" s="13">
        <v>0</v>
      </c>
      <c r="J158" s="13">
        <f t="shared" si="12"/>
        <v>0</v>
      </c>
      <c r="L158" s="65"/>
    </row>
    <row r="159" spans="1:12" x14ac:dyDescent="0.2">
      <c r="A159" s="4" t="s">
        <v>87</v>
      </c>
      <c r="B159" s="8">
        <v>312</v>
      </c>
      <c r="C159" s="73">
        <v>45107</v>
      </c>
      <c r="D159" s="8" t="s">
        <v>221</v>
      </c>
      <c r="E159" s="8" t="s">
        <v>262</v>
      </c>
      <c r="F159" s="99" t="str">
        <f t="shared" si="11"/>
        <v>312Specific</v>
      </c>
      <c r="G159" s="13"/>
      <c r="H159" s="13">
        <v>54057.329999999994</v>
      </c>
      <c r="I159" s="13">
        <v>0</v>
      </c>
      <c r="J159" s="13">
        <f t="shared" si="12"/>
        <v>54057.329999999994</v>
      </c>
      <c r="L159" s="65"/>
    </row>
    <row r="160" spans="1:12" x14ac:dyDescent="0.2">
      <c r="A160" s="4" t="s">
        <v>146</v>
      </c>
      <c r="B160" s="8">
        <v>312</v>
      </c>
      <c r="C160" s="73">
        <v>44915</v>
      </c>
      <c r="D160" s="8" t="s">
        <v>221</v>
      </c>
      <c r="E160" s="8" t="s">
        <v>262</v>
      </c>
      <c r="F160" s="99" t="str">
        <f t="shared" si="11"/>
        <v>312Specific</v>
      </c>
      <c r="G160" s="13"/>
      <c r="H160" s="13">
        <v>0</v>
      </c>
      <c r="I160" s="13">
        <v>0</v>
      </c>
      <c r="J160" s="13">
        <f t="shared" si="12"/>
        <v>0</v>
      </c>
      <c r="L160" s="65"/>
    </row>
    <row r="161" spans="1:12" x14ac:dyDescent="0.2">
      <c r="A161" s="4" t="s">
        <v>173</v>
      </c>
      <c r="B161" s="8">
        <v>397</v>
      </c>
      <c r="C161" s="73" t="s">
        <v>125</v>
      </c>
      <c r="D161" s="8" t="s">
        <v>221</v>
      </c>
      <c r="E161" s="8" t="s">
        <v>263</v>
      </c>
      <c r="F161" s="99" t="str">
        <f t="shared" si="11"/>
        <v>397Programmatic</v>
      </c>
      <c r="G161" s="13"/>
      <c r="H161" s="13">
        <v>0</v>
      </c>
      <c r="I161" s="13">
        <v>0</v>
      </c>
      <c r="J161" s="13">
        <f t="shared" si="12"/>
        <v>0</v>
      </c>
      <c r="L161" s="65"/>
    </row>
    <row r="162" spans="1:12" x14ac:dyDescent="0.2">
      <c r="A162" s="4" t="s">
        <v>147</v>
      </c>
      <c r="B162" s="8">
        <v>312</v>
      </c>
      <c r="C162" s="73">
        <v>45280</v>
      </c>
      <c r="D162" s="8" t="s">
        <v>221</v>
      </c>
      <c r="E162" s="8" t="s">
        <v>262</v>
      </c>
      <c r="F162" s="99" t="str">
        <f t="shared" si="11"/>
        <v>312Specific</v>
      </c>
      <c r="G162" s="13"/>
      <c r="H162" s="13">
        <v>49162.999999999985</v>
      </c>
      <c r="I162" s="13">
        <v>0</v>
      </c>
      <c r="J162" s="13">
        <f t="shared" si="12"/>
        <v>49162.999999999985</v>
      </c>
      <c r="L162" s="65"/>
    </row>
    <row r="163" spans="1:12" x14ac:dyDescent="0.2">
      <c r="A163" s="4" t="s">
        <v>74</v>
      </c>
      <c r="B163" s="8">
        <v>312</v>
      </c>
      <c r="C163" s="73">
        <v>45107</v>
      </c>
      <c r="D163" s="8" t="s">
        <v>221</v>
      </c>
      <c r="E163" s="8" t="s">
        <v>262</v>
      </c>
      <c r="F163" s="99" t="str">
        <f t="shared" si="11"/>
        <v>312Specific</v>
      </c>
      <c r="G163" s="13"/>
      <c r="H163" s="13">
        <v>46934</v>
      </c>
      <c r="I163" s="13">
        <v>0</v>
      </c>
      <c r="J163" s="13">
        <f t="shared" si="12"/>
        <v>46934</v>
      </c>
      <c r="L163" s="65"/>
    </row>
    <row r="164" spans="1:12" x14ac:dyDescent="0.2">
      <c r="A164" s="4" t="s">
        <v>73</v>
      </c>
      <c r="B164" s="8">
        <v>312</v>
      </c>
      <c r="C164" s="73">
        <v>45107</v>
      </c>
      <c r="D164" s="8" t="s">
        <v>221</v>
      </c>
      <c r="E164" s="8" t="s">
        <v>262</v>
      </c>
      <c r="F164" s="99" t="str">
        <f t="shared" si="11"/>
        <v>312Specific</v>
      </c>
      <c r="G164" s="13"/>
      <c r="H164" s="13">
        <v>46934</v>
      </c>
      <c r="I164" s="13">
        <v>0</v>
      </c>
      <c r="J164" s="13">
        <f t="shared" si="12"/>
        <v>46934</v>
      </c>
      <c r="L164" s="65"/>
    </row>
    <row r="165" spans="1:12" x14ac:dyDescent="0.2">
      <c r="A165" s="4" t="s">
        <v>193</v>
      </c>
      <c r="B165" s="8">
        <v>397</v>
      </c>
      <c r="C165" s="73" t="s">
        <v>125</v>
      </c>
      <c r="D165" s="8" t="s">
        <v>221</v>
      </c>
      <c r="E165" s="8" t="s">
        <v>263</v>
      </c>
      <c r="F165" s="99" t="str">
        <f t="shared" si="11"/>
        <v>397Programmatic</v>
      </c>
      <c r="G165" s="13"/>
      <c r="H165" s="13">
        <v>46567.000000000015</v>
      </c>
      <c r="I165" s="13">
        <v>0</v>
      </c>
      <c r="J165" s="13">
        <f t="shared" si="12"/>
        <v>46567.000000000015</v>
      </c>
      <c r="L165" s="65"/>
    </row>
    <row r="166" spans="1:12" x14ac:dyDescent="0.2">
      <c r="A166" s="4" t="s">
        <v>145</v>
      </c>
      <c r="B166" s="8">
        <v>312</v>
      </c>
      <c r="C166" s="73">
        <v>44915</v>
      </c>
      <c r="D166" s="8" t="s">
        <v>221</v>
      </c>
      <c r="E166" s="8" t="s">
        <v>262</v>
      </c>
      <c r="F166" s="99" t="str">
        <f t="shared" si="11"/>
        <v>312Specific</v>
      </c>
      <c r="G166" s="13"/>
      <c r="H166" s="13">
        <v>0</v>
      </c>
      <c r="I166" s="13">
        <v>0</v>
      </c>
      <c r="J166" s="13">
        <f t="shared" si="12"/>
        <v>0</v>
      </c>
      <c r="L166" s="65"/>
    </row>
    <row r="167" spans="1:12" x14ac:dyDescent="0.2">
      <c r="A167" s="4" t="s">
        <v>60</v>
      </c>
      <c r="B167" s="8">
        <v>312</v>
      </c>
      <c r="C167" s="73">
        <v>45275</v>
      </c>
      <c r="D167" s="8" t="s">
        <v>221</v>
      </c>
      <c r="E167" s="8" t="s">
        <v>262</v>
      </c>
      <c r="F167" s="99" t="str">
        <f t="shared" si="11"/>
        <v>312Specific</v>
      </c>
      <c r="G167" s="13"/>
      <c r="H167" s="13">
        <v>40353.329999999994</v>
      </c>
      <c r="I167" s="13">
        <v>0</v>
      </c>
      <c r="J167" s="13">
        <f t="shared" si="12"/>
        <v>40353.329999999994</v>
      </c>
      <c r="L167" s="65"/>
    </row>
    <row r="168" spans="1:12" x14ac:dyDescent="0.2">
      <c r="A168" s="4" t="s">
        <v>157</v>
      </c>
      <c r="B168" s="8">
        <v>312</v>
      </c>
      <c r="C168" s="73">
        <v>44910</v>
      </c>
      <c r="D168" s="8" t="s">
        <v>221</v>
      </c>
      <c r="E168" s="8" t="s">
        <v>262</v>
      </c>
      <c r="F168" s="99" t="str">
        <f t="shared" si="11"/>
        <v>312Specific</v>
      </c>
      <c r="G168" s="13"/>
      <c r="H168" s="13">
        <v>0</v>
      </c>
      <c r="I168" s="13">
        <v>0</v>
      </c>
      <c r="J168" s="13">
        <f t="shared" si="12"/>
        <v>0</v>
      </c>
      <c r="L168" s="65"/>
    </row>
    <row r="169" spans="1:12" x14ac:dyDescent="0.2">
      <c r="A169" s="4" t="s">
        <v>141</v>
      </c>
      <c r="B169" s="8">
        <v>312</v>
      </c>
      <c r="C169" s="73">
        <v>45536</v>
      </c>
      <c r="D169" s="8" t="s">
        <v>221</v>
      </c>
      <c r="E169" s="8" t="s">
        <v>262</v>
      </c>
      <c r="F169" s="99" t="str">
        <f t="shared" si="11"/>
        <v>312Specific</v>
      </c>
      <c r="G169" s="13"/>
      <c r="H169" s="13">
        <v>0</v>
      </c>
      <c r="I169" s="13">
        <v>0</v>
      </c>
      <c r="J169" s="13">
        <f t="shared" si="12"/>
        <v>0</v>
      </c>
      <c r="L169" s="65"/>
    </row>
    <row r="170" spans="1:12" x14ac:dyDescent="0.2">
      <c r="A170" s="4" t="s">
        <v>149</v>
      </c>
      <c r="B170" s="8">
        <v>312</v>
      </c>
      <c r="C170" s="73" t="s">
        <v>125</v>
      </c>
      <c r="D170" s="8" t="s">
        <v>221</v>
      </c>
      <c r="E170" s="8" t="s">
        <v>263</v>
      </c>
      <c r="F170" s="99" t="str">
        <f t="shared" si="11"/>
        <v>312Programmatic</v>
      </c>
      <c r="G170" s="13"/>
      <c r="H170" s="13">
        <v>36781.000000000007</v>
      </c>
      <c r="I170" s="13">
        <v>0</v>
      </c>
      <c r="J170" s="13">
        <f t="shared" si="12"/>
        <v>36781.000000000007</v>
      </c>
      <c r="L170" s="65"/>
    </row>
    <row r="171" spans="1:12" x14ac:dyDescent="0.2">
      <c r="A171" s="4" t="s">
        <v>88</v>
      </c>
      <c r="B171" s="8">
        <v>312</v>
      </c>
      <c r="C171" s="73">
        <v>45107</v>
      </c>
      <c r="D171" s="8" t="s">
        <v>221</v>
      </c>
      <c r="E171" s="8" t="s">
        <v>262</v>
      </c>
      <c r="F171" s="99" t="str">
        <f t="shared" si="11"/>
        <v>312Specific</v>
      </c>
      <c r="G171" s="13"/>
      <c r="H171" s="13">
        <v>35633</v>
      </c>
      <c r="I171" s="13">
        <v>0</v>
      </c>
      <c r="J171" s="13">
        <f t="shared" si="12"/>
        <v>35633</v>
      </c>
      <c r="L171" s="65"/>
    </row>
    <row r="172" spans="1:12" x14ac:dyDescent="0.2">
      <c r="A172" s="4" t="s">
        <v>140</v>
      </c>
      <c r="B172" s="8">
        <v>312</v>
      </c>
      <c r="C172" s="73">
        <v>45646</v>
      </c>
      <c r="D172" s="8" t="s">
        <v>221</v>
      </c>
      <c r="E172" s="8" t="s">
        <v>262</v>
      </c>
      <c r="F172" s="99" t="str">
        <f t="shared" si="11"/>
        <v>312Specific</v>
      </c>
      <c r="G172" s="13"/>
      <c r="H172" s="13">
        <v>0</v>
      </c>
      <c r="I172" s="13">
        <v>35348.909899999657</v>
      </c>
      <c r="J172" s="13">
        <f t="shared" si="12"/>
        <v>35348.909899999657</v>
      </c>
      <c r="L172" s="65"/>
    </row>
    <row r="173" spans="1:12" x14ac:dyDescent="0.2">
      <c r="A173" s="4" t="s">
        <v>58</v>
      </c>
      <c r="B173" s="8">
        <v>312</v>
      </c>
      <c r="C173" s="73">
        <v>45473</v>
      </c>
      <c r="D173" s="8" t="s">
        <v>221</v>
      </c>
      <c r="E173" s="8" t="s">
        <v>262</v>
      </c>
      <c r="F173" s="99" t="str">
        <f t="shared" si="11"/>
        <v>312Specific</v>
      </c>
      <c r="G173" s="13"/>
      <c r="H173" s="13">
        <v>0</v>
      </c>
      <c r="I173" s="13">
        <v>34841.119899999663</v>
      </c>
      <c r="J173" s="13">
        <f t="shared" si="12"/>
        <v>34841.119899999663</v>
      </c>
      <c r="L173" s="65"/>
    </row>
    <row r="174" spans="1:12" x14ac:dyDescent="0.2">
      <c r="A174" s="4" t="s">
        <v>179</v>
      </c>
      <c r="B174" s="8">
        <v>312</v>
      </c>
      <c r="C174" s="73">
        <v>45646</v>
      </c>
      <c r="D174" s="8" t="s">
        <v>221</v>
      </c>
      <c r="E174" s="8" t="s">
        <v>262</v>
      </c>
      <c r="F174" s="99" t="str">
        <f t="shared" si="11"/>
        <v>312Specific</v>
      </c>
      <c r="G174" s="13"/>
      <c r="H174" s="13">
        <v>0</v>
      </c>
      <c r="I174" s="13">
        <v>34420.200099999667</v>
      </c>
      <c r="J174" s="13">
        <f t="shared" si="12"/>
        <v>34420.200099999667</v>
      </c>
      <c r="L174" s="65"/>
    </row>
    <row r="175" spans="1:12" x14ac:dyDescent="0.2">
      <c r="A175" s="4" t="s">
        <v>69</v>
      </c>
      <c r="B175" s="8">
        <v>312</v>
      </c>
      <c r="C175" s="73">
        <v>45107</v>
      </c>
      <c r="D175" s="8" t="s">
        <v>221</v>
      </c>
      <c r="E175" s="8" t="s">
        <v>262</v>
      </c>
      <c r="F175" s="99" t="str">
        <f t="shared" si="11"/>
        <v>312Specific</v>
      </c>
      <c r="G175" s="13"/>
      <c r="H175" s="13">
        <v>33826.33</v>
      </c>
      <c r="I175" s="13">
        <v>0</v>
      </c>
      <c r="J175" s="13">
        <f t="shared" si="12"/>
        <v>33826.33</v>
      </c>
      <c r="L175" s="65"/>
    </row>
    <row r="176" spans="1:12" x14ac:dyDescent="0.2">
      <c r="A176" s="4" t="s">
        <v>218</v>
      </c>
      <c r="B176" s="8">
        <v>312</v>
      </c>
      <c r="C176" s="73">
        <v>44915</v>
      </c>
      <c r="D176" s="62" t="s">
        <v>221</v>
      </c>
      <c r="E176" s="62" t="s">
        <v>262</v>
      </c>
      <c r="F176" s="99" t="str">
        <f t="shared" si="11"/>
        <v>312Specific</v>
      </c>
      <c r="G176" s="13"/>
      <c r="H176" s="13">
        <v>0</v>
      </c>
      <c r="I176" s="13">
        <v>0</v>
      </c>
      <c r="J176" s="13">
        <f t="shared" si="12"/>
        <v>0</v>
      </c>
      <c r="L176" s="65"/>
    </row>
    <row r="177" spans="1:12" x14ac:dyDescent="0.2">
      <c r="A177" s="4" t="s">
        <v>198</v>
      </c>
      <c r="B177" s="8">
        <v>312</v>
      </c>
      <c r="C177" s="73">
        <v>45290</v>
      </c>
      <c r="D177" s="8" t="s">
        <v>221</v>
      </c>
      <c r="E177" s="8" t="s">
        <v>262</v>
      </c>
      <c r="F177" s="99" t="str">
        <f t="shared" si="11"/>
        <v>312Specific</v>
      </c>
      <c r="G177" s="13"/>
      <c r="H177" s="13">
        <v>32343.670000000006</v>
      </c>
      <c r="I177" s="13">
        <v>0</v>
      </c>
      <c r="J177" s="13">
        <f t="shared" si="12"/>
        <v>32343.670000000006</v>
      </c>
      <c r="L177" s="65"/>
    </row>
    <row r="178" spans="1:12" x14ac:dyDescent="0.2">
      <c r="A178" s="4" t="s">
        <v>136</v>
      </c>
      <c r="B178" s="8">
        <v>312</v>
      </c>
      <c r="C178" s="73" t="s">
        <v>125</v>
      </c>
      <c r="D178" s="8" t="s">
        <v>221</v>
      </c>
      <c r="E178" s="8" t="s">
        <v>263</v>
      </c>
      <c r="F178" s="99" t="str">
        <f t="shared" si="11"/>
        <v>312Programmatic</v>
      </c>
      <c r="G178" s="13"/>
      <c r="H178" s="13">
        <v>0</v>
      </c>
      <c r="I178" s="13">
        <v>0</v>
      </c>
      <c r="J178" s="13">
        <f t="shared" si="12"/>
        <v>0</v>
      </c>
      <c r="L178" s="65"/>
    </row>
    <row r="179" spans="1:12" x14ac:dyDescent="0.2">
      <c r="A179" s="4" t="s">
        <v>72</v>
      </c>
      <c r="B179" s="8">
        <v>312</v>
      </c>
      <c r="C179" s="73">
        <v>45107</v>
      </c>
      <c r="D179" s="8" t="s">
        <v>221</v>
      </c>
      <c r="E179" s="8" t="s">
        <v>262</v>
      </c>
      <c r="F179" s="99" t="str">
        <f t="shared" si="11"/>
        <v>312Specific</v>
      </c>
      <c r="G179" s="13"/>
      <c r="H179" s="13">
        <v>31289.33</v>
      </c>
      <c r="I179" s="13">
        <v>0</v>
      </c>
      <c r="J179" s="13">
        <f t="shared" si="12"/>
        <v>31289.33</v>
      </c>
      <c r="L179" s="65"/>
    </row>
    <row r="180" spans="1:12" x14ac:dyDescent="0.2">
      <c r="A180" s="4" t="s">
        <v>76</v>
      </c>
      <c r="B180" s="8">
        <v>312</v>
      </c>
      <c r="C180" s="73">
        <v>44925</v>
      </c>
      <c r="D180" s="8" t="s">
        <v>221</v>
      </c>
      <c r="E180" s="8" t="s">
        <v>262</v>
      </c>
      <c r="F180" s="99" t="str">
        <f t="shared" si="11"/>
        <v>312Specific</v>
      </c>
      <c r="G180" s="13"/>
      <c r="H180" s="13">
        <v>0</v>
      </c>
      <c r="I180" s="13">
        <v>0</v>
      </c>
      <c r="J180" s="13">
        <f t="shared" si="12"/>
        <v>0</v>
      </c>
      <c r="L180" s="65"/>
    </row>
    <row r="181" spans="1:12" x14ac:dyDescent="0.2">
      <c r="A181" s="4" t="s">
        <v>217</v>
      </c>
      <c r="B181" s="8">
        <v>312</v>
      </c>
      <c r="C181" s="73" t="s">
        <v>125</v>
      </c>
      <c r="D181" s="62" t="s">
        <v>221</v>
      </c>
      <c r="E181" s="62" t="s">
        <v>263</v>
      </c>
      <c r="F181" s="99" t="str">
        <f t="shared" si="11"/>
        <v>312Programmatic</v>
      </c>
      <c r="G181" s="13"/>
      <c r="H181" s="13">
        <v>0</v>
      </c>
      <c r="I181" s="13">
        <v>0</v>
      </c>
      <c r="J181" s="13">
        <f t="shared" si="12"/>
        <v>0</v>
      </c>
      <c r="L181" s="65"/>
    </row>
    <row r="182" spans="1:12" x14ac:dyDescent="0.2">
      <c r="A182" s="4" t="s">
        <v>127</v>
      </c>
      <c r="B182" s="8">
        <v>312</v>
      </c>
      <c r="C182" s="73">
        <v>44926</v>
      </c>
      <c r="D182" s="8" t="s">
        <v>221</v>
      </c>
      <c r="E182" s="8" t="s">
        <v>263</v>
      </c>
      <c r="F182" s="99" t="str">
        <f t="shared" si="11"/>
        <v>312Programmatic</v>
      </c>
      <c r="G182" s="13"/>
      <c r="H182" s="13">
        <v>0</v>
      </c>
      <c r="I182" s="13">
        <v>0</v>
      </c>
      <c r="J182" s="13">
        <f t="shared" si="12"/>
        <v>0</v>
      </c>
      <c r="L182" s="65"/>
    </row>
    <row r="183" spans="1:12" x14ac:dyDescent="0.2">
      <c r="A183" s="4" t="s">
        <v>190</v>
      </c>
      <c r="B183" s="8">
        <v>312</v>
      </c>
      <c r="C183" s="73" t="s">
        <v>125</v>
      </c>
      <c r="D183" s="8" t="s">
        <v>221</v>
      </c>
      <c r="E183" s="8" t="s">
        <v>263</v>
      </c>
      <c r="F183" s="99" t="str">
        <f t="shared" si="11"/>
        <v>312Programmatic</v>
      </c>
      <c r="G183" s="13"/>
      <c r="H183" s="13">
        <v>20184.669999999998</v>
      </c>
      <c r="I183" s="13">
        <v>0</v>
      </c>
      <c r="J183" s="13">
        <f t="shared" si="12"/>
        <v>20184.669999999998</v>
      </c>
      <c r="L183" s="65"/>
    </row>
    <row r="184" spans="1:12" x14ac:dyDescent="0.2">
      <c r="A184" s="4" t="s">
        <v>137</v>
      </c>
      <c r="B184" s="8">
        <v>312</v>
      </c>
      <c r="C184" s="73" t="s">
        <v>125</v>
      </c>
      <c r="D184" s="8" t="s">
        <v>221</v>
      </c>
      <c r="E184" s="8" t="s">
        <v>263</v>
      </c>
      <c r="F184" s="99" t="str">
        <f t="shared" si="11"/>
        <v>312Programmatic</v>
      </c>
      <c r="G184" s="13"/>
      <c r="H184" s="13">
        <v>0</v>
      </c>
      <c r="I184" s="13">
        <v>0</v>
      </c>
      <c r="J184" s="13">
        <f t="shared" si="12"/>
        <v>0</v>
      </c>
      <c r="L184" s="65"/>
    </row>
    <row r="185" spans="1:12" x14ac:dyDescent="0.2">
      <c r="A185" s="4" t="s">
        <v>265</v>
      </c>
      <c r="B185" s="8">
        <v>312</v>
      </c>
      <c r="C185" s="73" t="s">
        <v>125</v>
      </c>
      <c r="D185" s="8" t="s">
        <v>221</v>
      </c>
      <c r="E185" s="8" t="s">
        <v>263</v>
      </c>
      <c r="F185" s="99" t="str">
        <f t="shared" si="11"/>
        <v>312Programmatic</v>
      </c>
      <c r="G185" s="13"/>
      <c r="H185" s="13">
        <v>0</v>
      </c>
      <c r="I185" s="13">
        <v>0</v>
      </c>
      <c r="J185" s="13">
        <f t="shared" si="12"/>
        <v>0</v>
      </c>
      <c r="L185" s="65"/>
    </row>
    <row r="186" spans="1:12" x14ac:dyDescent="0.2">
      <c r="A186" s="4" t="s">
        <v>133</v>
      </c>
      <c r="B186" s="8">
        <v>397</v>
      </c>
      <c r="C186" s="73" t="s">
        <v>125</v>
      </c>
      <c r="D186" s="8" t="s">
        <v>221</v>
      </c>
      <c r="E186" s="8" t="s">
        <v>263</v>
      </c>
      <c r="F186" s="99" t="str">
        <f t="shared" si="11"/>
        <v>397Programmatic</v>
      </c>
      <c r="G186" s="63"/>
      <c r="H186" s="63">
        <v>0</v>
      </c>
      <c r="I186" s="63">
        <v>0</v>
      </c>
      <c r="J186" s="63">
        <f t="shared" si="12"/>
        <v>0</v>
      </c>
      <c r="L186" s="65"/>
    </row>
    <row r="187" spans="1:12" x14ac:dyDescent="0.2">
      <c r="G187" s="10">
        <f>SUM(G24:G186)</f>
        <v>0</v>
      </c>
      <c r="H187" s="10">
        <f>SUM(H24:H186)</f>
        <v>19963981.41</v>
      </c>
      <c r="I187" s="10">
        <f>SUM(I24:I186)</f>
        <v>4685375.2605999541</v>
      </c>
      <c r="J187" s="10">
        <f>SUM(J24:J186)</f>
        <v>24649356.67059996</v>
      </c>
      <c r="L187" s="65"/>
    </row>
  </sheetData>
  <pageMargins left="0.7" right="0.7" top="0.75" bottom="0.75" header="0.3" footer="0.3"/>
  <pageSetup scale="80" orientation="landscape" r:id="rId1"/>
  <headerFooter>
    <oddHeader xml:space="preserve">&amp;R
</oddHeader>
    <oddFooter>&amp;C&amp;"Arial,Regular"&amp;10Page 10.6.2_R</oddFooter>
  </headerFooter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E56D-905F-42B4-BA21-54CD89E4268B}">
  <dimension ref="A1:L256"/>
  <sheetViews>
    <sheetView view="pageBreakPreview" zoomScale="90" zoomScaleNormal="100" zoomScaleSheetLayoutView="90" workbookViewId="0">
      <selection activeCell="A4" sqref="A4"/>
    </sheetView>
  </sheetViews>
  <sheetFormatPr defaultColWidth="9.140625" defaultRowHeight="12.75" x14ac:dyDescent="0.2"/>
  <cols>
    <col min="1" max="1" width="46" style="4" bestFit="1" customWidth="1"/>
    <col min="2" max="2" width="8.5703125" style="4" bestFit="1" customWidth="1"/>
    <col min="3" max="3" width="12.7109375" style="4" bestFit="1" customWidth="1"/>
    <col min="4" max="4" width="6.7109375" style="4" bestFit="1" customWidth="1"/>
    <col min="5" max="5" width="13.42578125" style="4" customWidth="1"/>
    <col min="6" max="6" width="18.7109375" style="4" bestFit="1" customWidth="1"/>
    <col min="7" max="7" width="10.7109375" style="4" bestFit="1" customWidth="1"/>
    <col min="8" max="8" width="11.140625" style="4" bestFit="1" customWidth="1"/>
    <col min="9" max="9" width="18.7109375" style="4" customWidth="1"/>
    <col min="10" max="10" width="8.85546875" style="4" bestFit="1" customWidth="1"/>
    <col min="11" max="11" width="11.7109375" style="4" bestFit="1" customWidth="1"/>
    <col min="12" max="16384" width="9.140625" style="4"/>
  </cols>
  <sheetData>
    <row r="1" spans="1:11" x14ac:dyDescent="0.2">
      <c r="A1" s="3" t="s">
        <v>8</v>
      </c>
      <c r="B1" s="3"/>
    </row>
    <row r="2" spans="1:11" x14ac:dyDescent="0.2">
      <c r="A2" s="3" t="s">
        <v>28</v>
      </c>
      <c r="B2" s="3"/>
    </row>
    <row r="3" spans="1:11" x14ac:dyDescent="0.2">
      <c r="A3" s="3" t="s">
        <v>282</v>
      </c>
      <c r="B3" s="3"/>
    </row>
    <row r="4" spans="1:11" x14ac:dyDescent="0.2">
      <c r="A4" s="3"/>
      <c r="B4" s="3"/>
    </row>
    <row r="5" spans="1:11" x14ac:dyDescent="0.2">
      <c r="K5" s="60"/>
    </row>
    <row r="6" spans="1:11" x14ac:dyDescent="0.2">
      <c r="B6" s="74"/>
      <c r="F6" s="74" t="s">
        <v>253</v>
      </c>
      <c r="G6" s="74" t="s">
        <v>254</v>
      </c>
      <c r="H6" s="74" t="s">
        <v>255</v>
      </c>
      <c r="I6" s="74" t="s">
        <v>231</v>
      </c>
      <c r="J6" s="60"/>
    </row>
    <row r="7" spans="1:11" ht="25.5" x14ac:dyDescent="0.2">
      <c r="A7" s="52" t="s">
        <v>237</v>
      </c>
      <c r="B7" s="90" t="s">
        <v>257</v>
      </c>
      <c r="C7" s="90" t="s">
        <v>256</v>
      </c>
      <c r="D7" s="53" t="s">
        <v>0</v>
      </c>
      <c r="E7" s="94" t="s">
        <v>261</v>
      </c>
      <c r="F7" s="53" t="s">
        <v>232</v>
      </c>
      <c r="G7" s="53" t="s">
        <v>232</v>
      </c>
      <c r="H7" s="53" t="s">
        <v>232</v>
      </c>
      <c r="I7" s="53" t="s">
        <v>232</v>
      </c>
      <c r="J7" s="59" t="s">
        <v>236</v>
      </c>
    </row>
    <row r="8" spans="1:11" x14ac:dyDescent="0.2">
      <c r="A8" s="4" t="s">
        <v>270</v>
      </c>
      <c r="B8" s="8">
        <v>312</v>
      </c>
      <c r="C8" s="73" t="s">
        <v>269</v>
      </c>
      <c r="D8" s="8" t="s">
        <v>222</v>
      </c>
      <c r="E8" s="8" t="s">
        <v>262</v>
      </c>
      <c r="F8" s="13">
        <v>4854593.6100000003</v>
      </c>
      <c r="G8" s="13">
        <v>0</v>
      </c>
      <c r="H8" s="13">
        <v>0</v>
      </c>
      <c r="I8" s="13">
        <f>SUM(F8:H8)</f>
        <v>4854593.6100000003</v>
      </c>
      <c r="J8" s="60"/>
    </row>
    <row r="9" spans="1:11" x14ac:dyDescent="0.2">
      <c r="A9" s="4" t="s">
        <v>45</v>
      </c>
      <c r="B9" s="8">
        <v>312</v>
      </c>
      <c r="C9" s="73">
        <v>45535</v>
      </c>
      <c r="D9" s="8" t="s">
        <v>222</v>
      </c>
      <c r="E9" s="8" t="s">
        <v>262</v>
      </c>
      <c r="F9" s="13">
        <v>0</v>
      </c>
      <c r="G9" s="13">
        <v>0</v>
      </c>
      <c r="H9" s="13">
        <v>0</v>
      </c>
      <c r="I9" s="13">
        <f t="shared" ref="I9:I14" si="0">SUM(F9:H9)</f>
        <v>0</v>
      </c>
      <c r="J9" s="60"/>
    </row>
    <row r="10" spans="1:11" x14ac:dyDescent="0.2">
      <c r="A10" s="4" t="s">
        <v>48</v>
      </c>
      <c r="B10" s="8">
        <v>312</v>
      </c>
      <c r="C10" s="73">
        <v>45657</v>
      </c>
      <c r="D10" s="8" t="s">
        <v>222</v>
      </c>
      <c r="E10" s="8" t="s">
        <v>262</v>
      </c>
      <c r="F10" s="13">
        <v>0</v>
      </c>
      <c r="G10" s="13">
        <v>0</v>
      </c>
      <c r="H10" s="13">
        <v>2079742.6799999801</v>
      </c>
      <c r="I10" s="13">
        <f t="shared" si="0"/>
        <v>2079742.6799999801</v>
      </c>
      <c r="J10" s="60"/>
    </row>
    <row r="11" spans="1:11" x14ac:dyDescent="0.2">
      <c r="A11" s="4" t="s">
        <v>267</v>
      </c>
      <c r="B11" s="8">
        <v>312</v>
      </c>
      <c r="C11" s="73">
        <v>45535</v>
      </c>
      <c r="D11" s="8" t="s">
        <v>222</v>
      </c>
      <c r="E11" s="8" t="s">
        <v>262</v>
      </c>
      <c r="F11" s="13">
        <v>0</v>
      </c>
      <c r="G11" s="13">
        <v>0</v>
      </c>
      <c r="H11" s="13">
        <v>0</v>
      </c>
      <c r="I11" s="13">
        <f t="shared" si="0"/>
        <v>0</v>
      </c>
      <c r="J11" s="60"/>
    </row>
    <row r="12" spans="1:11" x14ac:dyDescent="0.2">
      <c r="A12" s="4" t="s">
        <v>268</v>
      </c>
      <c r="B12" s="56">
        <v>312</v>
      </c>
      <c r="C12" s="73" t="s">
        <v>125</v>
      </c>
      <c r="D12" s="8" t="s">
        <v>222</v>
      </c>
      <c r="E12" s="8"/>
      <c r="F12" s="13">
        <v>677801.07999999984</v>
      </c>
      <c r="G12" s="13"/>
      <c r="H12" s="13"/>
      <c r="I12" s="13">
        <f t="shared" si="0"/>
        <v>677801.07999999984</v>
      </c>
      <c r="J12" s="60"/>
    </row>
    <row r="13" spans="1:11" x14ac:dyDescent="0.2">
      <c r="A13" s="4" t="s">
        <v>234</v>
      </c>
      <c r="B13" s="8">
        <v>312</v>
      </c>
      <c r="C13" s="73" t="s">
        <v>125</v>
      </c>
      <c r="D13" s="8" t="s">
        <v>222</v>
      </c>
      <c r="E13" s="8" t="s">
        <v>262</v>
      </c>
      <c r="F13" s="13">
        <f>SUMIF($E$18:$E$29,$E13,F$18:F$29)</f>
        <v>0</v>
      </c>
      <c r="G13" s="13">
        <f t="shared" ref="G13:H14" si="1">SUMIF($E$18:$E$29,$E13,G$18:G$29)</f>
        <v>174183</v>
      </c>
      <c r="H13" s="13">
        <f t="shared" si="1"/>
        <v>1786017.049999984</v>
      </c>
      <c r="I13" s="13">
        <f t="shared" si="0"/>
        <v>1960200.049999984</v>
      </c>
      <c r="J13" s="60"/>
    </row>
    <row r="14" spans="1:11" x14ac:dyDescent="0.2">
      <c r="A14" s="4" t="s">
        <v>234</v>
      </c>
      <c r="B14" s="8">
        <v>312</v>
      </c>
      <c r="C14" s="73" t="s">
        <v>125</v>
      </c>
      <c r="D14" s="8" t="s">
        <v>222</v>
      </c>
      <c r="E14" s="8" t="s">
        <v>263</v>
      </c>
      <c r="F14" s="63">
        <f>SUMIF($E$18:$E$29,$E14,F$18:F$29)</f>
        <v>0</v>
      </c>
      <c r="G14" s="63">
        <f t="shared" si="1"/>
        <v>142047</v>
      </c>
      <c r="H14" s="63">
        <f t="shared" si="1"/>
        <v>305502.36999999499</v>
      </c>
      <c r="I14" s="63">
        <f t="shared" si="0"/>
        <v>447549.36999999499</v>
      </c>
      <c r="J14" s="60"/>
    </row>
    <row r="15" spans="1:11" x14ac:dyDescent="0.2">
      <c r="A15" s="3" t="s">
        <v>238</v>
      </c>
      <c r="B15" s="8"/>
      <c r="C15" s="73"/>
      <c r="D15" s="8"/>
      <c r="E15" s="8"/>
      <c r="F15" s="83">
        <f t="shared" ref="F15:I15" si="2">SUM(F8:F14)</f>
        <v>5532394.6900000004</v>
      </c>
      <c r="G15" s="83">
        <f t="shared" si="2"/>
        <v>316230</v>
      </c>
      <c r="H15" s="83">
        <f t="shared" si="2"/>
        <v>4171262.0999999591</v>
      </c>
      <c r="I15" s="83">
        <f t="shared" si="2"/>
        <v>10019886.78999996</v>
      </c>
      <c r="J15" s="69" t="s">
        <v>274</v>
      </c>
      <c r="K15" s="10"/>
    </row>
    <row r="16" spans="1:11" x14ac:dyDescent="0.2">
      <c r="A16" s="3"/>
      <c r="B16" s="8"/>
      <c r="C16" s="73"/>
      <c r="D16" s="8"/>
      <c r="E16" s="8"/>
      <c r="F16" s="83"/>
      <c r="G16" s="83"/>
      <c r="H16" s="83"/>
      <c r="I16" s="83"/>
      <c r="J16" s="69"/>
      <c r="K16" s="10"/>
    </row>
    <row r="17" spans="1:12" x14ac:dyDescent="0.2">
      <c r="A17" s="3"/>
      <c r="B17" s="8"/>
      <c r="C17" s="73"/>
      <c r="D17" s="8"/>
      <c r="E17" s="8"/>
      <c r="F17" s="74" t="s">
        <v>253</v>
      </c>
      <c r="G17" s="74" t="s">
        <v>254</v>
      </c>
      <c r="H17" s="74" t="s">
        <v>255</v>
      </c>
      <c r="I17" s="74" t="s">
        <v>231</v>
      </c>
      <c r="J17" s="83"/>
      <c r="K17" s="69"/>
      <c r="L17" s="10"/>
    </row>
    <row r="18" spans="1:12" x14ac:dyDescent="0.2">
      <c r="A18" s="4" t="s">
        <v>46</v>
      </c>
      <c r="B18" s="8">
        <v>312</v>
      </c>
      <c r="C18" s="73">
        <v>44773</v>
      </c>
      <c r="D18" s="8" t="s">
        <v>222</v>
      </c>
      <c r="E18" s="8" t="s">
        <v>262</v>
      </c>
      <c r="F18" s="13">
        <v>0</v>
      </c>
      <c r="G18" s="13">
        <v>0</v>
      </c>
      <c r="H18" s="13">
        <v>0</v>
      </c>
      <c r="I18" s="13">
        <f>SUM(F18:H18)</f>
        <v>0</v>
      </c>
      <c r="J18" s="13"/>
      <c r="K18" s="60"/>
    </row>
    <row r="19" spans="1:12" x14ac:dyDescent="0.2">
      <c r="A19" s="4" t="s">
        <v>40</v>
      </c>
      <c r="B19" s="8">
        <v>312</v>
      </c>
      <c r="C19" s="73">
        <v>44804</v>
      </c>
      <c r="D19" s="62" t="s">
        <v>222</v>
      </c>
      <c r="E19" s="62" t="s">
        <v>262</v>
      </c>
      <c r="F19" s="2">
        <v>0</v>
      </c>
      <c r="G19" s="13">
        <v>0</v>
      </c>
      <c r="H19" s="13">
        <v>0</v>
      </c>
      <c r="I19" s="13">
        <f t="shared" ref="I19:I29" si="3">SUM(F19:H19)</f>
        <v>0</v>
      </c>
      <c r="J19" s="13"/>
      <c r="K19" s="60"/>
    </row>
    <row r="20" spans="1:12" x14ac:dyDescent="0.2">
      <c r="A20" s="49" t="s">
        <v>47</v>
      </c>
      <c r="B20" s="56">
        <v>312</v>
      </c>
      <c r="C20" s="73">
        <v>44834</v>
      </c>
      <c r="D20" s="62" t="s">
        <v>222</v>
      </c>
      <c r="E20" s="62" t="s">
        <v>262</v>
      </c>
      <c r="F20" s="2">
        <v>0</v>
      </c>
      <c r="G20" s="77">
        <v>0</v>
      </c>
      <c r="H20" s="77">
        <v>0</v>
      </c>
      <c r="I20" s="13">
        <f t="shared" si="3"/>
        <v>0</v>
      </c>
      <c r="J20" s="77"/>
      <c r="K20" s="60"/>
    </row>
    <row r="21" spans="1:12" x14ac:dyDescent="0.2">
      <c r="A21" s="4" t="s">
        <v>51</v>
      </c>
      <c r="B21" s="8">
        <v>312</v>
      </c>
      <c r="C21" s="73">
        <v>44922</v>
      </c>
      <c r="D21" s="8" t="s">
        <v>222</v>
      </c>
      <c r="E21" s="8" t="s">
        <v>263</v>
      </c>
      <c r="F21" s="13">
        <v>0</v>
      </c>
      <c r="G21" s="2">
        <v>0</v>
      </c>
      <c r="H21" s="2">
        <v>0</v>
      </c>
      <c r="I21" s="13">
        <f t="shared" si="3"/>
        <v>0</v>
      </c>
      <c r="J21" s="2"/>
      <c r="K21" s="60"/>
    </row>
    <row r="22" spans="1:12" x14ac:dyDescent="0.2">
      <c r="A22" s="4" t="s">
        <v>50</v>
      </c>
      <c r="B22" s="8">
        <v>312</v>
      </c>
      <c r="C22" s="73">
        <v>45287</v>
      </c>
      <c r="D22" s="8" t="s">
        <v>222</v>
      </c>
      <c r="E22" s="8" t="s">
        <v>263</v>
      </c>
      <c r="F22" s="13">
        <v>0</v>
      </c>
      <c r="G22" s="13">
        <v>142047</v>
      </c>
      <c r="H22" s="13">
        <v>0</v>
      </c>
      <c r="I22" s="13">
        <f t="shared" si="3"/>
        <v>142047</v>
      </c>
      <c r="J22" s="13"/>
      <c r="K22" s="59"/>
    </row>
    <row r="23" spans="1:12" x14ac:dyDescent="0.2">
      <c r="A23" s="4" t="s">
        <v>52</v>
      </c>
      <c r="B23" s="8">
        <v>312</v>
      </c>
      <c r="C23" s="73">
        <v>45291</v>
      </c>
      <c r="D23" s="8" t="s">
        <v>222</v>
      </c>
      <c r="E23" s="8" t="s">
        <v>262</v>
      </c>
      <c r="F23" s="13">
        <v>0</v>
      </c>
      <c r="G23" s="13">
        <v>174183</v>
      </c>
      <c r="H23" s="13">
        <v>0</v>
      </c>
      <c r="I23" s="13">
        <f t="shared" si="3"/>
        <v>174183</v>
      </c>
      <c r="J23" s="13"/>
      <c r="K23" s="60"/>
    </row>
    <row r="24" spans="1:12" x14ac:dyDescent="0.2">
      <c r="A24" s="15" t="s">
        <v>43</v>
      </c>
      <c r="B24" s="67">
        <v>312</v>
      </c>
      <c r="C24" s="73">
        <v>45535</v>
      </c>
      <c r="D24" s="67" t="s">
        <v>222</v>
      </c>
      <c r="E24" s="67" t="s">
        <v>262</v>
      </c>
      <c r="F24" s="13">
        <v>0</v>
      </c>
      <c r="G24" s="13">
        <v>0</v>
      </c>
      <c r="H24" s="77">
        <v>636081.39999999455</v>
      </c>
      <c r="I24" s="13">
        <f t="shared" si="3"/>
        <v>636081.39999999455</v>
      </c>
      <c r="J24" s="13"/>
      <c r="K24" s="1"/>
    </row>
    <row r="25" spans="1:12" x14ac:dyDescent="0.2">
      <c r="A25" s="4" t="s">
        <v>42</v>
      </c>
      <c r="B25" s="8">
        <v>312</v>
      </c>
      <c r="C25" s="73">
        <v>45535</v>
      </c>
      <c r="D25" s="62" t="s">
        <v>222</v>
      </c>
      <c r="E25" s="62" t="s">
        <v>262</v>
      </c>
      <c r="F25" s="13">
        <v>0</v>
      </c>
      <c r="G25" s="13">
        <v>0</v>
      </c>
      <c r="H25" s="2">
        <v>0</v>
      </c>
      <c r="I25" s="13">
        <f t="shared" si="3"/>
        <v>0</v>
      </c>
      <c r="J25" s="13"/>
      <c r="K25" s="60"/>
    </row>
    <row r="26" spans="1:12" x14ac:dyDescent="0.2">
      <c r="A26" s="4" t="s">
        <v>41</v>
      </c>
      <c r="B26" s="8">
        <v>312</v>
      </c>
      <c r="C26" s="73">
        <v>45535</v>
      </c>
      <c r="D26" s="8" t="s">
        <v>222</v>
      </c>
      <c r="E26" s="8" t="s">
        <v>262</v>
      </c>
      <c r="F26" s="13">
        <v>0</v>
      </c>
      <c r="G26" s="2">
        <v>0</v>
      </c>
      <c r="H26" s="13">
        <v>427769.29999999586</v>
      </c>
      <c r="I26" s="13">
        <f t="shared" si="3"/>
        <v>427769.29999999586</v>
      </c>
      <c r="J26" s="2"/>
      <c r="K26" s="60"/>
    </row>
    <row r="27" spans="1:12" x14ac:dyDescent="0.2">
      <c r="A27" s="4" t="s">
        <v>44</v>
      </c>
      <c r="B27" s="8">
        <v>312</v>
      </c>
      <c r="C27" s="73">
        <v>45535</v>
      </c>
      <c r="D27" s="8" t="s">
        <v>222</v>
      </c>
      <c r="E27" s="8" t="s">
        <v>262</v>
      </c>
      <c r="F27" s="13">
        <v>0</v>
      </c>
      <c r="G27" s="13">
        <v>0</v>
      </c>
      <c r="H27" s="13">
        <v>324234.08999999729</v>
      </c>
      <c r="I27" s="13">
        <f t="shared" si="3"/>
        <v>324234.08999999729</v>
      </c>
      <c r="J27" s="13"/>
      <c r="K27" s="64"/>
    </row>
    <row r="28" spans="1:12" x14ac:dyDescent="0.2">
      <c r="A28" s="4" t="s">
        <v>53</v>
      </c>
      <c r="B28" s="8">
        <v>312</v>
      </c>
      <c r="C28" s="73">
        <v>45653</v>
      </c>
      <c r="D28" s="8" t="s">
        <v>222</v>
      </c>
      <c r="E28" s="8" t="s">
        <v>263</v>
      </c>
      <c r="F28" s="13">
        <v>0</v>
      </c>
      <c r="G28" s="13">
        <v>0</v>
      </c>
      <c r="H28" s="13">
        <v>305502.36999999499</v>
      </c>
      <c r="I28" s="13">
        <f t="shared" si="3"/>
        <v>305502.36999999499</v>
      </c>
      <c r="J28" s="13"/>
      <c r="K28" s="60"/>
    </row>
    <row r="29" spans="1:12" x14ac:dyDescent="0.2">
      <c r="A29" s="4" t="s">
        <v>49</v>
      </c>
      <c r="B29" s="8">
        <v>312</v>
      </c>
      <c r="C29" s="73">
        <v>45657</v>
      </c>
      <c r="D29" s="8" t="s">
        <v>222</v>
      </c>
      <c r="E29" s="8" t="s">
        <v>262</v>
      </c>
      <c r="F29" s="63">
        <v>0</v>
      </c>
      <c r="G29" s="63">
        <v>0</v>
      </c>
      <c r="H29" s="63">
        <v>397932.25999999617</v>
      </c>
      <c r="I29" s="63">
        <f t="shared" si="3"/>
        <v>397932.25999999617</v>
      </c>
      <c r="J29" s="13"/>
      <c r="K29" s="60"/>
    </row>
    <row r="30" spans="1:12" x14ac:dyDescent="0.2">
      <c r="B30" s="8"/>
      <c r="C30" s="73"/>
      <c r="D30" s="8"/>
      <c r="E30" s="8"/>
      <c r="F30" s="13">
        <f t="shared" ref="F30:I30" si="4">SUM(F18:F29)</f>
        <v>0</v>
      </c>
      <c r="G30" s="2">
        <f t="shared" si="4"/>
        <v>316230</v>
      </c>
      <c r="H30" s="2">
        <f t="shared" si="4"/>
        <v>2091519.419999979</v>
      </c>
      <c r="I30" s="2">
        <f t="shared" si="4"/>
        <v>2407749.419999979</v>
      </c>
      <c r="J30" s="2"/>
      <c r="K30" s="60"/>
    </row>
    <row r="31" spans="1:12" x14ac:dyDescent="0.2">
      <c r="B31" s="8"/>
      <c r="C31" s="73"/>
      <c r="D31" s="8"/>
      <c r="E31" s="8"/>
      <c r="F31" s="13"/>
      <c r="G31" s="13"/>
      <c r="H31" s="13"/>
      <c r="I31" s="13"/>
      <c r="J31" s="13"/>
      <c r="K31" s="60"/>
    </row>
    <row r="32" spans="1:12" x14ac:dyDescent="0.2">
      <c r="B32" s="8"/>
      <c r="C32" s="73"/>
      <c r="D32" s="8"/>
      <c r="E32" s="8"/>
      <c r="F32" s="13"/>
      <c r="G32" s="13"/>
      <c r="H32" s="13"/>
      <c r="I32" s="13"/>
      <c r="J32" s="13"/>
      <c r="K32" s="64"/>
    </row>
    <row r="33" spans="2:11" x14ac:dyDescent="0.2">
      <c r="B33" s="8"/>
      <c r="C33" s="73"/>
      <c r="D33" s="8"/>
      <c r="E33" s="8"/>
      <c r="F33" s="13"/>
      <c r="G33" s="13"/>
      <c r="H33" s="13"/>
      <c r="I33" s="13"/>
      <c r="J33" s="13"/>
      <c r="K33" s="60"/>
    </row>
    <row r="34" spans="2:11" x14ac:dyDescent="0.2">
      <c r="B34" s="8"/>
      <c r="C34" s="73"/>
      <c r="D34" s="8"/>
      <c r="E34" s="8"/>
      <c r="F34" s="13"/>
      <c r="G34" s="13"/>
      <c r="H34" s="13"/>
      <c r="I34" s="13"/>
      <c r="J34" s="13"/>
      <c r="K34" s="65"/>
    </row>
    <row r="35" spans="2:11" x14ac:dyDescent="0.2">
      <c r="B35" s="8"/>
      <c r="C35" s="73"/>
      <c r="D35" s="8"/>
      <c r="E35" s="8"/>
      <c r="F35" s="13"/>
      <c r="G35" s="13"/>
      <c r="H35" s="13"/>
      <c r="I35" s="13"/>
      <c r="J35" s="13"/>
      <c r="K35" s="60"/>
    </row>
    <row r="36" spans="2:11" x14ac:dyDescent="0.2">
      <c r="B36" s="8"/>
      <c r="C36" s="73"/>
      <c r="D36" s="8"/>
      <c r="E36" s="8"/>
      <c r="F36" s="13"/>
      <c r="G36" s="13"/>
      <c r="H36" s="13"/>
      <c r="I36" s="13"/>
      <c r="J36" s="13"/>
      <c r="K36" s="60"/>
    </row>
    <row r="37" spans="2:11" x14ac:dyDescent="0.2">
      <c r="B37" s="8"/>
      <c r="C37" s="73"/>
      <c r="D37" s="8"/>
      <c r="E37" s="8"/>
      <c r="F37" s="13"/>
      <c r="G37" s="13"/>
      <c r="H37" s="13"/>
      <c r="I37" s="13"/>
      <c r="J37" s="13"/>
      <c r="K37" s="60"/>
    </row>
    <row r="38" spans="2:11" x14ac:dyDescent="0.2">
      <c r="B38" s="8"/>
      <c r="C38" s="73"/>
      <c r="D38" s="8"/>
      <c r="E38" s="8"/>
      <c r="F38" s="13"/>
      <c r="G38" s="13"/>
      <c r="H38" s="13"/>
      <c r="I38" s="13"/>
      <c r="J38" s="13"/>
      <c r="K38" s="60"/>
    </row>
    <row r="39" spans="2:11" x14ac:dyDescent="0.2">
      <c r="B39" s="8"/>
      <c r="C39" s="73"/>
      <c r="D39" s="8"/>
      <c r="E39" s="8"/>
      <c r="F39" s="13"/>
      <c r="G39" s="13"/>
      <c r="H39" s="13"/>
      <c r="I39" s="13"/>
      <c r="J39" s="13"/>
    </row>
    <row r="40" spans="2:11" x14ac:dyDescent="0.2">
      <c r="B40" s="8"/>
      <c r="C40" s="73"/>
      <c r="D40" s="8"/>
      <c r="E40" s="8"/>
      <c r="F40" s="13"/>
      <c r="G40" s="13"/>
      <c r="H40" s="13"/>
      <c r="I40" s="13"/>
      <c r="J40" s="13"/>
    </row>
    <row r="41" spans="2:11" x14ac:dyDescent="0.2">
      <c r="B41" s="8"/>
      <c r="C41" s="73"/>
      <c r="D41" s="8"/>
      <c r="E41" s="8"/>
      <c r="F41" s="13"/>
      <c r="G41" s="13"/>
      <c r="H41" s="13"/>
      <c r="I41" s="13"/>
      <c r="J41" s="13"/>
      <c r="K41" s="64"/>
    </row>
    <row r="42" spans="2:11" x14ac:dyDescent="0.2">
      <c r="B42" s="8"/>
      <c r="C42" s="73"/>
      <c r="D42" s="8"/>
      <c r="E42" s="8"/>
      <c r="F42" s="13"/>
      <c r="G42" s="13"/>
      <c r="H42" s="13"/>
      <c r="I42" s="13"/>
      <c r="J42" s="13"/>
    </row>
    <row r="43" spans="2:11" x14ac:dyDescent="0.2">
      <c r="B43" s="8"/>
      <c r="C43" s="73"/>
      <c r="D43" s="8"/>
      <c r="E43" s="8"/>
      <c r="F43" s="13"/>
      <c r="G43" s="13"/>
      <c r="H43" s="13"/>
      <c r="I43" s="13"/>
      <c r="J43" s="13"/>
    </row>
    <row r="44" spans="2:11" x14ac:dyDescent="0.2">
      <c r="B44" s="8"/>
      <c r="C44" s="73"/>
      <c r="D44" s="8"/>
      <c r="E44" s="8"/>
      <c r="F44" s="2"/>
      <c r="G44" s="2"/>
      <c r="H44" s="2"/>
      <c r="I44" s="2"/>
      <c r="J44" s="2"/>
    </row>
    <row r="45" spans="2:11" x14ac:dyDescent="0.2">
      <c r="B45" s="8"/>
      <c r="C45" s="73"/>
      <c r="D45" s="8"/>
      <c r="E45" s="8"/>
      <c r="F45" s="13"/>
      <c r="G45" s="13"/>
      <c r="H45" s="13"/>
      <c r="I45" s="13"/>
      <c r="J45" s="13"/>
    </row>
    <row r="46" spans="2:11" x14ac:dyDescent="0.2">
      <c r="B46" s="8"/>
      <c r="C46" s="73"/>
      <c r="D46" s="8"/>
      <c r="E46" s="8"/>
      <c r="F46" s="13"/>
      <c r="G46" s="13"/>
      <c r="H46" s="13"/>
      <c r="I46" s="13"/>
      <c r="J46" s="13"/>
    </row>
    <row r="47" spans="2:11" x14ac:dyDescent="0.2">
      <c r="B47" s="8"/>
      <c r="C47" s="73"/>
      <c r="D47" s="8"/>
      <c r="E47" s="8"/>
      <c r="F47" s="13"/>
      <c r="G47" s="13"/>
      <c r="H47" s="13"/>
      <c r="I47" s="13"/>
      <c r="J47" s="13"/>
    </row>
    <row r="48" spans="2:11" x14ac:dyDescent="0.2">
      <c r="B48" s="8"/>
      <c r="C48" s="73"/>
      <c r="D48" s="8"/>
      <c r="E48" s="8"/>
      <c r="F48" s="13"/>
      <c r="G48" s="13"/>
      <c r="H48" s="13"/>
      <c r="I48" s="13"/>
      <c r="J48" s="13"/>
    </row>
    <row r="49" spans="2:10" x14ac:dyDescent="0.2">
      <c r="B49" s="8"/>
      <c r="C49" s="73"/>
      <c r="D49" s="8"/>
      <c r="E49" s="8"/>
      <c r="F49" s="13"/>
      <c r="G49" s="13"/>
      <c r="H49" s="13"/>
      <c r="I49" s="13"/>
      <c r="J49" s="13"/>
    </row>
    <row r="50" spans="2:10" x14ac:dyDescent="0.2">
      <c r="B50" s="8"/>
      <c r="C50" s="73"/>
      <c r="D50" s="8"/>
      <c r="E50" s="8"/>
      <c r="F50" s="13"/>
      <c r="G50" s="13"/>
      <c r="H50" s="13"/>
      <c r="I50" s="13"/>
      <c r="J50" s="13"/>
    </row>
    <row r="51" spans="2:10" x14ac:dyDescent="0.2">
      <c r="B51" s="8"/>
      <c r="C51" s="73"/>
      <c r="D51" s="8"/>
      <c r="E51" s="8"/>
      <c r="F51" s="13"/>
      <c r="G51" s="13"/>
      <c r="H51" s="13"/>
      <c r="I51" s="13"/>
      <c r="J51" s="13"/>
    </row>
    <row r="52" spans="2:10" x14ac:dyDescent="0.2">
      <c r="B52" s="8"/>
      <c r="C52" s="73"/>
      <c r="D52" s="8"/>
      <c r="E52" s="8"/>
      <c r="F52" s="13"/>
      <c r="G52" s="13"/>
      <c r="H52" s="13"/>
      <c r="I52" s="13"/>
      <c r="J52" s="13"/>
    </row>
    <row r="53" spans="2:10" x14ac:dyDescent="0.2">
      <c r="B53" s="8"/>
      <c r="C53" s="73"/>
      <c r="D53" s="8"/>
      <c r="E53" s="8"/>
      <c r="F53" s="13"/>
      <c r="G53" s="13"/>
      <c r="H53" s="13"/>
      <c r="I53" s="13"/>
      <c r="J53" s="13"/>
    </row>
    <row r="54" spans="2:10" x14ac:dyDescent="0.2">
      <c r="B54" s="8"/>
      <c r="C54" s="73"/>
      <c r="D54" s="8"/>
      <c r="E54" s="8"/>
      <c r="F54" s="13"/>
      <c r="G54" s="13"/>
      <c r="H54" s="13"/>
      <c r="I54" s="13"/>
      <c r="J54" s="13"/>
    </row>
    <row r="55" spans="2:10" x14ac:dyDescent="0.2">
      <c r="B55" s="8"/>
      <c r="C55" s="73"/>
      <c r="D55" s="8"/>
      <c r="E55" s="8"/>
      <c r="F55" s="2"/>
      <c r="G55" s="2"/>
      <c r="H55" s="2"/>
      <c r="I55" s="2"/>
      <c r="J55" s="2"/>
    </row>
    <row r="56" spans="2:10" x14ac:dyDescent="0.2">
      <c r="B56" s="8"/>
      <c r="C56" s="73"/>
      <c r="D56" s="8"/>
      <c r="E56" s="8"/>
      <c r="F56" s="13"/>
      <c r="G56" s="13"/>
      <c r="H56" s="13"/>
      <c r="I56" s="13"/>
      <c r="J56" s="13"/>
    </row>
    <row r="57" spans="2:10" x14ac:dyDescent="0.2">
      <c r="B57" s="8"/>
      <c r="C57" s="73"/>
      <c r="D57" s="8"/>
      <c r="E57" s="8"/>
      <c r="F57" s="13"/>
      <c r="G57" s="13"/>
      <c r="H57" s="13"/>
      <c r="I57" s="13"/>
      <c r="J57" s="13"/>
    </row>
    <row r="58" spans="2:10" x14ac:dyDescent="0.2">
      <c r="B58" s="8"/>
      <c r="C58" s="73"/>
      <c r="D58" s="8"/>
      <c r="E58" s="8"/>
      <c r="F58" s="13"/>
      <c r="G58" s="13"/>
      <c r="H58" s="13"/>
      <c r="I58" s="13"/>
      <c r="J58" s="13"/>
    </row>
    <row r="59" spans="2:10" x14ac:dyDescent="0.2">
      <c r="B59" s="8"/>
      <c r="C59" s="73"/>
      <c r="D59" s="8"/>
      <c r="E59" s="8"/>
      <c r="F59" s="13"/>
      <c r="G59" s="13"/>
      <c r="H59" s="13"/>
      <c r="I59" s="13"/>
      <c r="J59" s="13"/>
    </row>
    <row r="60" spans="2:10" x14ac:dyDescent="0.2">
      <c r="B60" s="8"/>
      <c r="C60" s="73"/>
      <c r="D60" s="8"/>
      <c r="E60" s="8"/>
      <c r="F60" s="13"/>
      <c r="G60" s="13"/>
      <c r="H60" s="13"/>
      <c r="I60" s="13"/>
      <c r="J60" s="13"/>
    </row>
    <row r="61" spans="2:10" x14ac:dyDescent="0.2">
      <c r="B61" s="8"/>
      <c r="C61" s="73"/>
      <c r="D61" s="8"/>
      <c r="E61" s="8"/>
      <c r="F61" s="13"/>
      <c r="G61" s="13"/>
      <c r="H61" s="13"/>
      <c r="I61" s="13"/>
      <c r="J61" s="13"/>
    </row>
    <row r="62" spans="2:10" x14ac:dyDescent="0.2">
      <c r="B62" s="8"/>
      <c r="C62" s="73"/>
      <c r="D62" s="8"/>
      <c r="E62" s="8"/>
      <c r="F62" s="13"/>
      <c r="G62" s="13"/>
      <c r="H62" s="13"/>
      <c r="I62" s="13"/>
      <c r="J62" s="13"/>
    </row>
    <row r="63" spans="2:10" x14ac:dyDescent="0.2">
      <c r="B63" s="8"/>
      <c r="C63" s="73"/>
      <c r="D63" s="8"/>
      <c r="E63" s="8"/>
      <c r="F63" s="13"/>
      <c r="G63" s="13"/>
      <c r="H63" s="13"/>
      <c r="I63" s="13"/>
      <c r="J63" s="13"/>
    </row>
    <row r="64" spans="2:10" x14ac:dyDescent="0.2">
      <c r="B64" s="8"/>
      <c r="C64" s="73"/>
      <c r="D64" s="8"/>
      <c r="E64" s="8"/>
      <c r="F64" s="13"/>
      <c r="G64" s="13"/>
      <c r="H64" s="13"/>
      <c r="I64" s="13"/>
      <c r="J64" s="13"/>
    </row>
    <row r="65" spans="2:10" x14ac:dyDescent="0.2">
      <c r="B65" s="8"/>
      <c r="C65" s="73"/>
      <c r="D65" s="8"/>
      <c r="E65" s="8"/>
      <c r="F65" s="13"/>
      <c r="G65" s="13"/>
      <c r="H65" s="13"/>
      <c r="I65" s="13"/>
      <c r="J65" s="13"/>
    </row>
    <row r="66" spans="2:10" x14ac:dyDescent="0.2">
      <c r="B66" s="8"/>
      <c r="C66" s="73"/>
      <c r="D66" s="8"/>
      <c r="E66" s="8"/>
      <c r="F66" s="13"/>
      <c r="G66" s="13"/>
      <c r="H66" s="13"/>
      <c r="I66" s="13"/>
      <c r="J66" s="13"/>
    </row>
    <row r="67" spans="2:10" x14ac:dyDescent="0.2">
      <c r="B67" s="8"/>
      <c r="C67" s="73"/>
      <c r="D67" s="8"/>
      <c r="E67" s="8"/>
      <c r="F67" s="13"/>
      <c r="G67" s="13"/>
      <c r="H67" s="13"/>
      <c r="I67" s="13"/>
      <c r="J67" s="13"/>
    </row>
    <row r="68" spans="2:10" x14ac:dyDescent="0.2">
      <c r="B68" s="8"/>
      <c r="C68" s="73"/>
      <c r="D68" s="8"/>
      <c r="E68" s="8"/>
      <c r="F68" s="13"/>
      <c r="G68" s="13"/>
      <c r="H68" s="13"/>
      <c r="I68" s="13"/>
      <c r="J68" s="13"/>
    </row>
    <row r="69" spans="2:10" x14ac:dyDescent="0.2">
      <c r="B69" s="8"/>
      <c r="C69" s="73"/>
      <c r="D69" s="8"/>
      <c r="E69" s="8"/>
      <c r="F69" s="13"/>
      <c r="G69" s="13"/>
      <c r="H69" s="13"/>
      <c r="I69" s="13"/>
      <c r="J69" s="13"/>
    </row>
    <row r="70" spans="2:10" x14ac:dyDescent="0.2">
      <c r="B70" s="8"/>
      <c r="C70" s="73"/>
      <c r="D70" s="8"/>
      <c r="E70" s="8"/>
      <c r="F70" s="13"/>
      <c r="G70" s="13"/>
      <c r="H70" s="13"/>
      <c r="I70" s="13"/>
      <c r="J70" s="13"/>
    </row>
    <row r="71" spans="2:10" x14ac:dyDescent="0.2">
      <c r="B71" s="8"/>
      <c r="C71" s="73"/>
      <c r="D71" s="8"/>
      <c r="E71" s="8"/>
      <c r="F71" s="13"/>
      <c r="G71" s="13"/>
      <c r="H71" s="13"/>
      <c r="I71" s="13"/>
      <c r="J71" s="13"/>
    </row>
    <row r="72" spans="2:10" x14ac:dyDescent="0.2">
      <c r="B72" s="8"/>
      <c r="C72" s="73"/>
      <c r="D72" s="8"/>
      <c r="E72" s="8"/>
      <c r="F72" s="13"/>
      <c r="G72" s="13"/>
      <c r="H72" s="13"/>
      <c r="I72" s="13"/>
      <c r="J72" s="13"/>
    </row>
    <row r="73" spans="2:10" x14ac:dyDescent="0.2">
      <c r="B73" s="8"/>
      <c r="C73" s="73"/>
      <c r="D73" s="8"/>
      <c r="E73" s="8"/>
      <c r="F73" s="13"/>
      <c r="G73" s="13"/>
      <c r="H73" s="13"/>
      <c r="I73" s="13"/>
      <c r="J73" s="13"/>
    </row>
    <row r="74" spans="2:10" x14ac:dyDescent="0.2">
      <c r="B74" s="8"/>
      <c r="C74" s="73"/>
      <c r="D74" s="8"/>
      <c r="E74" s="8"/>
      <c r="F74" s="13"/>
      <c r="G74" s="13"/>
      <c r="H74" s="13"/>
      <c r="I74" s="13"/>
      <c r="J74" s="13"/>
    </row>
    <row r="75" spans="2:10" x14ac:dyDescent="0.2">
      <c r="B75" s="8"/>
      <c r="C75" s="73"/>
      <c r="D75" s="8"/>
      <c r="E75" s="8"/>
      <c r="F75" s="13"/>
      <c r="G75" s="13"/>
      <c r="H75" s="13"/>
      <c r="I75" s="13"/>
      <c r="J75" s="13"/>
    </row>
    <row r="76" spans="2:10" x14ac:dyDescent="0.2">
      <c r="B76" s="8"/>
      <c r="C76" s="73"/>
      <c r="D76" s="8"/>
      <c r="E76" s="8"/>
      <c r="F76" s="13"/>
      <c r="G76" s="13"/>
      <c r="H76" s="13"/>
      <c r="I76" s="13"/>
      <c r="J76" s="13"/>
    </row>
    <row r="77" spans="2:10" x14ac:dyDescent="0.2">
      <c r="B77" s="8"/>
      <c r="C77" s="73"/>
      <c r="D77" s="8"/>
      <c r="E77" s="8"/>
      <c r="F77" s="13"/>
      <c r="G77" s="13"/>
      <c r="H77" s="13"/>
      <c r="I77" s="13"/>
      <c r="J77" s="13"/>
    </row>
    <row r="78" spans="2:10" x14ac:dyDescent="0.2">
      <c r="B78" s="8"/>
      <c r="C78" s="73"/>
      <c r="D78" s="8"/>
      <c r="E78" s="8"/>
      <c r="F78" s="13"/>
      <c r="G78" s="13"/>
      <c r="H78" s="13"/>
      <c r="I78" s="13"/>
      <c r="J78" s="13"/>
    </row>
    <row r="79" spans="2:10" x14ac:dyDescent="0.2">
      <c r="B79" s="8"/>
      <c r="C79" s="73"/>
      <c r="D79" s="8"/>
      <c r="E79" s="8"/>
      <c r="F79" s="13"/>
      <c r="G79" s="13"/>
      <c r="H79" s="13"/>
      <c r="I79" s="13"/>
      <c r="J79" s="13"/>
    </row>
    <row r="80" spans="2:10" x14ac:dyDescent="0.2">
      <c r="B80" s="8"/>
      <c r="C80" s="73"/>
      <c r="D80" s="8"/>
      <c r="E80" s="8"/>
      <c r="F80" s="13"/>
      <c r="G80" s="13"/>
      <c r="H80" s="13"/>
      <c r="I80" s="13"/>
      <c r="J80" s="13"/>
    </row>
    <row r="81" spans="2:10" x14ac:dyDescent="0.2">
      <c r="B81" s="8"/>
      <c r="C81" s="73"/>
      <c r="D81" s="8"/>
      <c r="E81" s="8"/>
      <c r="F81" s="13"/>
      <c r="G81" s="13"/>
      <c r="H81" s="13"/>
      <c r="I81" s="13"/>
      <c r="J81" s="13"/>
    </row>
    <row r="82" spans="2:10" x14ac:dyDescent="0.2">
      <c r="B82" s="8"/>
      <c r="C82" s="73"/>
      <c r="D82" s="8"/>
      <c r="E82" s="8"/>
      <c r="F82" s="13"/>
      <c r="G82" s="13"/>
      <c r="H82" s="13"/>
      <c r="I82" s="13"/>
      <c r="J82" s="13"/>
    </row>
    <row r="83" spans="2:10" x14ac:dyDescent="0.2">
      <c r="B83" s="8"/>
      <c r="C83" s="73"/>
      <c r="D83" s="62"/>
      <c r="E83" s="62"/>
      <c r="F83" s="2"/>
      <c r="G83" s="2"/>
      <c r="H83" s="2"/>
      <c r="I83" s="2"/>
      <c r="J83" s="2"/>
    </row>
    <row r="84" spans="2:10" x14ac:dyDescent="0.2">
      <c r="B84" s="8"/>
      <c r="C84" s="73"/>
      <c r="D84" s="8"/>
      <c r="E84" s="8"/>
      <c r="F84" s="13"/>
      <c r="G84" s="13"/>
      <c r="H84" s="13"/>
      <c r="I84" s="13"/>
      <c r="J84" s="13"/>
    </row>
    <row r="85" spans="2:10" x14ac:dyDescent="0.2">
      <c r="B85" s="8"/>
      <c r="C85" s="73"/>
      <c r="D85" s="8"/>
      <c r="E85" s="8"/>
      <c r="F85" s="13"/>
      <c r="G85" s="13"/>
      <c r="H85" s="13"/>
      <c r="I85" s="13"/>
      <c r="J85" s="13"/>
    </row>
    <row r="86" spans="2:10" x14ac:dyDescent="0.2">
      <c r="B86" s="8"/>
      <c r="C86" s="73"/>
      <c r="D86" s="8"/>
      <c r="E86" s="8"/>
      <c r="F86" s="13"/>
      <c r="G86" s="13"/>
      <c r="H86" s="13"/>
      <c r="I86" s="13"/>
      <c r="J86" s="13"/>
    </row>
    <row r="87" spans="2:10" x14ac:dyDescent="0.2">
      <c r="B87" s="8"/>
      <c r="C87" s="73"/>
      <c r="D87" s="8"/>
      <c r="E87" s="8"/>
      <c r="F87" s="13"/>
      <c r="G87" s="13"/>
      <c r="H87" s="13"/>
      <c r="I87" s="13"/>
      <c r="J87" s="13"/>
    </row>
    <row r="88" spans="2:10" x14ac:dyDescent="0.2">
      <c r="B88" s="8"/>
      <c r="C88" s="73"/>
      <c r="D88" s="8"/>
      <c r="E88" s="8"/>
      <c r="F88" s="13"/>
      <c r="G88" s="13"/>
      <c r="H88" s="13"/>
      <c r="I88" s="13"/>
      <c r="J88" s="13"/>
    </row>
    <row r="89" spans="2:10" x14ac:dyDescent="0.2">
      <c r="B89" s="8"/>
      <c r="C89" s="73"/>
      <c r="D89" s="8"/>
      <c r="E89" s="8"/>
      <c r="F89" s="13"/>
      <c r="G89" s="13"/>
      <c r="H89" s="13"/>
      <c r="I89" s="13"/>
      <c r="J89" s="13"/>
    </row>
    <row r="90" spans="2:10" x14ac:dyDescent="0.2">
      <c r="B90" s="8"/>
      <c r="C90" s="73"/>
      <c r="D90" s="8"/>
      <c r="E90" s="8"/>
      <c r="F90" s="13"/>
      <c r="G90" s="13"/>
      <c r="H90" s="13"/>
      <c r="I90" s="13"/>
      <c r="J90" s="13"/>
    </row>
    <row r="91" spans="2:10" x14ac:dyDescent="0.2">
      <c r="B91" s="8"/>
      <c r="C91" s="73"/>
      <c r="D91" s="8"/>
      <c r="E91" s="8"/>
      <c r="F91" s="13"/>
      <c r="G91" s="13"/>
      <c r="H91" s="13"/>
      <c r="I91" s="13"/>
      <c r="J91" s="13"/>
    </row>
    <row r="92" spans="2:10" x14ac:dyDescent="0.2">
      <c r="B92" s="8"/>
      <c r="C92" s="73"/>
      <c r="D92" s="8"/>
      <c r="E92" s="8"/>
      <c r="F92" s="13"/>
      <c r="G92" s="13"/>
      <c r="H92" s="13"/>
      <c r="I92" s="13"/>
      <c r="J92" s="13"/>
    </row>
    <row r="93" spans="2:10" x14ac:dyDescent="0.2">
      <c r="B93" s="8"/>
      <c r="C93" s="73"/>
      <c r="D93" s="62"/>
      <c r="E93" s="62"/>
      <c r="F93" s="2"/>
      <c r="G93" s="2"/>
      <c r="H93" s="2"/>
      <c r="I93" s="2"/>
      <c r="J93" s="2"/>
    </row>
    <row r="94" spans="2:10" x14ac:dyDescent="0.2">
      <c r="B94" s="8"/>
      <c r="C94" s="73"/>
      <c r="D94" s="8"/>
      <c r="E94" s="8"/>
      <c r="F94" s="13"/>
      <c r="G94" s="13"/>
      <c r="H94" s="13"/>
      <c r="I94" s="13"/>
      <c r="J94" s="13"/>
    </row>
    <row r="95" spans="2:10" x14ac:dyDescent="0.2">
      <c r="B95" s="8"/>
      <c r="C95" s="73"/>
      <c r="D95" s="8"/>
      <c r="E95" s="8"/>
      <c r="F95" s="13"/>
      <c r="G95" s="13"/>
      <c r="H95" s="13"/>
      <c r="I95" s="13"/>
      <c r="J95" s="13"/>
    </row>
    <row r="96" spans="2:10" x14ac:dyDescent="0.2">
      <c r="B96" s="8"/>
      <c r="C96" s="73"/>
      <c r="D96" s="8"/>
      <c r="E96" s="8"/>
      <c r="F96" s="13"/>
      <c r="G96" s="13"/>
      <c r="H96" s="13"/>
      <c r="I96" s="13"/>
      <c r="J96" s="13"/>
    </row>
    <row r="97" spans="2:10" x14ac:dyDescent="0.2">
      <c r="B97" s="8"/>
      <c r="C97" s="73"/>
      <c r="D97" s="8"/>
      <c r="E97" s="8"/>
      <c r="F97" s="13"/>
      <c r="G97" s="13"/>
      <c r="H97" s="13"/>
      <c r="I97" s="13"/>
      <c r="J97" s="13"/>
    </row>
    <row r="98" spans="2:10" x14ac:dyDescent="0.2">
      <c r="B98" s="8"/>
      <c r="C98" s="73"/>
      <c r="D98" s="8"/>
      <c r="E98" s="8"/>
      <c r="F98" s="13"/>
      <c r="G98" s="13"/>
      <c r="H98" s="13"/>
      <c r="I98" s="13"/>
      <c r="J98" s="13"/>
    </row>
    <row r="99" spans="2:10" x14ac:dyDescent="0.2">
      <c r="B99" s="8"/>
      <c r="C99" s="73"/>
      <c r="D99" s="8"/>
      <c r="E99" s="8"/>
      <c r="F99" s="13"/>
      <c r="G99" s="13"/>
      <c r="H99" s="13"/>
      <c r="I99" s="13"/>
      <c r="J99" s="13"/>
    </row>
    <row r="100" spans="2:10" x14ac:dyDescent="0.2">
      <c r="B100" s="8"/>
      <c r="C100" s="73"/>
      <c r="D100" s="8"/>
      <c r="E100" s="8"/>
      <c r="F100" s="13"/>
      <c r="G100" s="13"/>
      <c r="H100" s="13"/>
      <c r="I100" s="13"/>
      <c r="J100" s="13"/>
    </row>
    <row r="101" spans="2:10" x14ac:dyDescent="0.2">
      <c r="B101" s="8"/>
      <c r="C101" s="73"/>
      <c r="D101" s="8"/>
      <c r="E101" s="8"/>
      <c r="F101" s="13"/>
      <c r="G101" s="13"/>
      <c r="H101" s="13"/>
      <c r="I101" s="13"/>
      <c r="J101" s="13"/>
    </row>
    <row r="102" spans="2:10" x14ac:dyDescent="0.2">
      <c r="B102" s="8"/>
      <c r="C102" s="73"/>
      <c r="D102" s="8"/>
      <c r="E102" s="8"/>
      <c r="F102" s="13"/>
      <c r="G102" s="13"/>
      <c r="H102" s="13"/>
      <c r="I102" s="13"/>
      <c r="J102" s="13"/>
    </row>
    <row r="103" spans="2:10" x14ac:dyDescent="0.2">
      <c r="B103" s="8"/>
      <c r="C103" s="73"/>
      <c r="D103" s="8"/>
      <c r="E103" s="8"/>
      <c r="F103" s="13"/>
      <c r="G103" s="13"/>
      <c r="H103" s="13"/>
      <c r="I103" s="13"/>
      <c r="J103" s="13"/>
    </row>
    <row r="104" spans="2:10" x14ac:dyDescent="0.2">
      <c r="B104" s="8"/>
      <c r="C104" s="73"/>
      <c r="D104" s="8"/>
      <c r="E104" s="8"/>
      <c r="F104" s="13"/>
      <c r="G104" s="13"/>
      <c r="H104" s="13"/>
      <c r="I104" s="13"/>
      <c r="J104" s="13"/>
    </row>
    <row r="105" spans="2:10" x14ac:dyDescent="0.2">
      <c r="B105" s="8"/>
      <c r="C105" s="73"/>
      <c r="D105" s="8"/>
      <c r="E105" s="8"/>
      <c r="F105" s="2"/>
      <c r="G105" s="2"/>
      <c r="H105" s="2"/>
      <c r="I105" s="2"/>
      <c r="J105" s="2"/>
    </row>
    <row r="106" spans="2:10" x14ac:dyDescent="0.2">
      <c r="B106" s="8"/>
      <c r="C106" s="73"/>
      <c r="D106" s="8"/>
      <c r="E106" s="8"/>
      <c r="F106" s="13"/>
      <c r="G106" s="13"/>
      <c r="H106" s="13"/>
      <c r="I106" s="13"/>
      <c r="J106" s="13"/>
    </row>
    <row r="107" spans="2:10" x14ac:dyDescent="0.2">
      <c r="B107" s="8"/>
      <c r="C107" s="73"/>
      <c r="D107" s="8"/>
      <c r="E107" s="8"/>
      <c r="F107" s="13"/>
      <c r="G107" s="13"/>
      <c r="H107" s="13"/>
      <c r="I107" s="13"/>
      <c r="J107" s="13"/>
    </row>
    <row r="108" spans="2:10" x14ac:dyDescent="0.2">
      <c r="B108" s="8"/>
      <c r="C108" s="73"/>
      <c r="D108" s="8"/>
      <c r="E108" s="8"/>
      <c r="F108" s="13"/>
      <c r="G108" s="13"/>
      <c r="H108" s="13"/>
      <c r="I108" s="13"/>
      <c r="J108" s="13"/>
    </row>
    <row r="109" spans="2:10" x14ac:dyDescent="0.2">
      <c r="B109" s="8"/>
      <c r="C109" s="73"/>
      <c r="D109" s="8"/>
      <c r="E109" s="8"/>
      <c r="F109" s="13"/>
      <c r="G109" s="13"/>
      <c r="H109" s="13"/>
      <c r="I109" s="13"/>
      <c r="J109" s="13"/>
    </row>
    <row r="110" spans="2:10" x14ac:dyDescent="0.2">
      <c r="B110" s="8"/>
      <c r="C110" s="73"/>
      <c r="D110" s="8"/>
      <c r="E110" s="8"/>
      <c r="F110" s="13"/>
      <c r="G110" s="13"/>
      <c r="H110" s="13"/>
      <c r="I110" s="13"/>
      <c r="J110" s="13"/>
    </row>
    <row r="111" spans="2:10" x14ac:dyDescent="0.2">
      <c r="B111" s="8"/>
      <c r="C111" s="73"/>
      <c r="D111" s="8"/>
      <c r="E111" s="8"/>
      <c r="F111" s="13"/>
      <c r="G111" s="13"/>
      <c r="H111" s="13"/>
      <c r="I111" s="13"/>
      <c r="J111" s="13"/>
    </row>
    <row r="112" spans="2:10" x14ac:dyDescent="0.2">
      <c r="B112" s="8"/>
      <c r="C112" s="73"/>
      <c r="D112" s="8"/>
      <c r="E112" s="8"/>
      <c r="F112" s="13"/>
      <c r="G112" s="13"/>
      <c r="H112" s="13"/>
      <c r="I112" s="13"/>
      <c r="J112" s="13"/>
    </row>
    <row r="113" spans="2:10" x14ac:dyDescent="0.2">
      <c r="B113" s="8"/>
      <c r="C113" s="73"/>
      <c r="D113" s="8"/>
      <c r="E113" s="8"/>
      <c r="F113" s="13"/>
      <c r="G113" s="13"/>
      <c r="H113" s="13"/>
      <c r="I113" s="13"/>
      <c r="J113" s="13"/>
    </row>
    <row r="114" spans="2:10" x14ac:dyDescent="0.2">
      <c r="B114" s="8"/>
      <c r="C114" s="73"/>
      <c r="D114" s="8"/>
      <c r="E114" s="8"/>
      <c r="F114" s="13"/>
      <c r="G114" s="13"/>
      <c r="H114" s="13"/>
      <c r="I114" s="13"/>
      <c r="J114" s="13"/>
    </row>
    <row r="115" spans="2:10" x14ac:dyDescent="0.2">
      <c r="B115" s="8"/>
      <c r="C115" s="73"/>
      <c r="D115" s="8"/>
      <c r="E115" s="8"/>
      <c r="F115" s="13"/>
      <c r="G115" s="13"/>
      <c r="H115" s="13"/>
      <c r="I115" s="13"/>
      <c r="J115" s="13"/>
    </row>
    <row r="116" spans="2:10" x14ac:dyDescent="0.2">
      <c r="B116" s="8"/>
      <c r="C116" s="73"/>
      <c r="D116" s="8"/>
      <c r="E116" s="8"/>
      <c r="F116" s="13"/>
      <c r="G116" s="13"/>
      <c r="H116" s="13"/>
      <c r="I116" s="13"/>
      <c r="J116" s="13"/>
    </row>
    <row r="117" spans="2:10" x14ac:dyDescent="0.2">
      <c r="B117" s="8"/>
      <c r="C117" s="73"/>
      <c r="D117" s="8"/>
      <c r="E117" s="8"/>
      <c r="F117" s="13"/>
      <c r="G117" s="13"/>
      <c r="H117" s="13"/>
      <c r="I117" s="13"/>
      <c r="J117" s="13"/>
    </row>
    <row r="118" spans="2:10" x14ac:dyDescent="0.2">
      <c r="B118" s="8"/>
      <c r="C118" s="73"/>
      <c r="D118" s="8"/>
      <c r="E118" s="8"/>
      <c r="F118" s="13"/>
      <c r="G118" s="13"/>
      <c r="H118" s="13"/>
      <c r="I118" s="13"/>
      <c r="J118" s="13"/>
    </row>
    <row r="119" spans="2:10" x14ac:dyDescent="0.2">
      <c r="B119" s="8"/>
      <c r="C119" s="73"/>
      <c r="D119" s="8"/>
      <c r="E119" s="8"/>
      <c r="F119" s="13"/>
      <c r="G119" s="13"/>
      <c r="H119" s="13"/>
      <c r="I119" s="13"/>
      <c r="J119" s="13"/>
    </row>
    <row r="120" spans="2:10" x14ac:dyDescent="0.2">
      <c r="B120" s="8"/>
      <c r="C120" s="73"/>
      <c r="D120" s="8"/>
      <c r="E120" s="8"/>
      <c r="F120" s="13"/>
      <c r="G120" s="13"/>
      <c r="H120" s="13"/>
      <c r="I120" s="13"/>
      <c r="J120" s="13"/>
    </row>
    <row r="121" spans="2:10" x14ac:dyDescent="0.2">
      <c r="B121" s="8"/>
      <c r="C121" s="73"/>
      <c r="D121" s="8"/>
      <c r="E121" s="8"/>
      <c r="F121" s="13"/>
      <c r="G121" s="13"/>
      <c r="H121" s="13"/>
      <c r="I121" s="13"/>
      <c r="J121" s="13"/>
    </row>
    <row r="122" spans="2:10" x14ac:dyDescent="0.2">
      <c r="B122" s="8"/>
      <c r="C122" s="73"/>
      <c r="D122" s="8"/>
      <c r="E122" s="8"/>
      <c r="F122" s="13"/>
      <c r="G122" s="13"/>
      <c r="H122" s="13"/>
      <c r="I122" s="13"/>
      <c r="J122" s="13"/>
    </row>
    <row r="123" spans="2:10" x14ac:dyDescent="0.2">
      <c r="B123" s="8"/>
      <c r="C123" s="73"/>
      <c r="D123" s="8"/>
      <c r="E123" s="8"/>
      <c r="F123" s="13"/>
      <c r="G123" s="13"/>
      <c r="H123" s="13"/>
      <c r="I123" s="13"/>
      <c r="J123" s="13"/>
    </row>
    <row r="124" spans="2:10" x14ac:dyDescent="0.2">
      <c r="B124" s="8"/>
      <c r="C124" s="73"/>
      <c r="D124" s="8"/>
      <c r="E124" s="8"/>
      <c r="F124" s="13"/>
      <c r="G124" s="13"/>
      <c r="H124" s="13"/>
      <c r="I124" s="13"/>
      <c r="J124" s="13"/>
    </row>
    <row r="125" spans="2:10" x14ac:dyDescent="0.2">
      <c r="B125" s="8"/>
      <c r="C125" s="73"/>
      <c r="D125" s="8"/>
      <c r="E125" s="8"/>
      <c r="F125" s="13"/>
      <c r="G125" s="13"/>
      <c r="H125" s="13"/>
      <c r="I125" s="13"/>
      <c r="J125" s="13"/>
    </row>
    <row r="126" spans="2:10" x14ac:dyDescent="0.2">
      <c r="B126" s="8"/>
      <c r="C126" s="73"/>
      <c r="D126" s="8"/>
      <c r="E126" s="8"/>
      <c r="F126" s="13"/>
      <c r="G126" s="13"/>
      <c r="H126" s="13"/>
      <c r="I126" s="13"/>
      <c r="J126" s="13"/>
    </row>
    <row r="127" spans="2:10" x14ac:dyDescent="0.2">
      <c r="B127" s="8"/>
      <c r="C127" s="73"/>
      <c r="D127" s="8"/>
      <c r="E127" s="8"/>
      <c r="F127" s="13"/>
      <c r="G127" s="13"/>
      <c r="H127" s="13"/>
      <c r="I127" s="13"/>
      <c r="J127" s="13"/>
    </row>
    <row r="128" spans="2:10" x14ac:dyDescent="0.2">
      <c r="B128" s="8"/>
      <c r="C128" s="73"/>
      <c r="D128" s="8"/>
      <c r="E128" s="8"/>
      <c r="F128" s="13"/>
      <c r="G128" s="13"/>
      <c r="H128" s="13"/>
      <c r="I128" s="13"/>
      <c r="J128" s="13"/>
    </row>
    <row r="129" spans="2:10" x14ac:dyDescent="0.2">
      <c r="B129" s="8"/>
      <c r="C129" s="73"/>
      <c r="D129" s="8"/>
      <c r="E129" s="8"/>
      <c r="F129" s="13"/>
      <c r="G129" s="13"/>
      <c r="H129" s="13"/>
      <c r="I129" s="13"/>
      <c r="J129" s="13"/>
    </row>
    <row r="130" spans="2:10" x14ac:dyDescent="0.2">
      <c r="B130" s="8"/>
      <c r="C130" s="73"/>
      <c r="D130" s="8"/>
      <c r="E130" s="8"/>
      <c r="F130" s="13"/>
      <c r="G130" s="13"/>
      <c r="H130" s="13"/>
      <c r="I130" s="13"/>
      <c r="J130" s="13"/>
    </row>
    <row r="131" spans="2:10" x14ac:dyDescent="0.2">
      <c r="B131" s="8"/>
      <c r="C131" s="73"/>
      <c r="D131" s="8"/>
      <c r="E131" s="8"/>
      <c r="F131" s="13"/>
      <c r="G131" s="13"/>
      <c r="H131" s="13"/>
      <c r="I131" s="13"/>
      <c r="J131" s="13"/>
    </row>
    <row r="132" spans="2:10" x14ac:dyDescent="0.2">
      <c r="B132" s="8"/>
      <c r="C132" s="73"/>
      <c r="D132" s="8"/>
      <c r="E132" s="8"/>
      <c r="F132" s="13"/>
      <c r="G132" s="13"/>
      <c r="H132" s="13"/>
      <c r="I132" s="13"/>
      <c r="J132" s="13"/>
    </row>
    <row r="133" spans="2:10" x14ac:dyDescent="0.2">
      <c r="B133" s="8"/>
      <c r="C133" s="73"/>
      <c r="D133" s="8"/>
      <c r="E133" s="8"/>
      <c r="F133" s="13"/>
      <c r="G133" s="13"/>
      <c r="H133" s="13"/>
      <c r="I133" s="13"/>
      <c r="J133" s="13"/>
    </row>
    <row r="134" spans="2:10" x14ac:dyDescent="0.2">
      <c r="B134" s="8"/>
      <c r="C134" s="73"/>
      <c r="D134" s="8"/>
      <c r="E134" s="8"/>
      <c r="F134" s="13"/>
      <c r="G134" s="13"/>
      <c r="H134" s="13"/>
      <c r="I134" s="13"/>
      <c r="J134" s="13"/>
    </row>
    <row r="135" spans="2:10" x14ac:dyDescent="0.2">
      <c r="B135" s="8"/>
      <c r="C135" s="73"/>
      <c r="D135" s="8"/>
      <c r="E135" s="8"/>
      <c r="F135" s="9"/>
      <c r="G135" s="9"/>
      <c r="H135" s="9"/>
      <c r="I135" s="9"/>
      <c r="J135" s="9"/>
    </row>
    <row r="136" spans="2:10" x14ac:dyDescent="0.2">
      <c r="B136" s="8"/>
      <c r="C136" s="73"/>
      <c r="D136" s="8"/>
      <c r="E136" s="8"/>
      <c r="F136" s="13"/>
      <c r="G136" s="13"/>
      <c r="H136" s="13"/>
      <c r="I136" s="13"/>
      <c r="J136" s="13"/>
    </row>
    <row r="137" spans="2:10" x14ac:dyDescent="0.2">
      <c r="B137" s="8"/>
      <c r="C137" s="73"/>
      <c r="D137" s="8"/>
      <c r="E137" s="8"/>
      <c r="F137" s="13"/>
      <c r="G137" s="13"/>
      <c r="H137" s="13"/>
      <c r="I137" s="13"/>
      <c r="J137" s="13"/>
    </row>
    <row r="138" spans="2:10" x14ac:dyDescent="0.2">
      <c r="B138" s="8"/>
      <c r="C138" s="73"/>
      <c r="D138" s="8"/>
      <c r="E138" s="8"/>
      <c r="F138" s="13"/>
      <c r="G138" s="13"/>
      <c r="H138" s="13"/>
      <c r="I138" s="13"/>
      <c r="J138" s="13"/>
    </row>
    <row r="139" spans="2:10" x14ac:dyDescent="0.2">
      <c r="B139" s="8"/>
      <c r="C139" s="73"/>
      <c r="D139" s="62"/>
      <c r="E139" s="62"/>
      <c r="F139" s="2"/>
      <c r="G139" s="2"/>
      <c r="H139" s="2"/>
      <c r="I139" s="2"/>
      <c r="J139" s="2"/>
    </row>
    <row r="140" spans="2:10" x14ac:dyDescent="0.2">
      <c r="B140" s="8"/>
      <c r="C140" s="73"/>
      <c r="D140" s="62"/>
      <c r="E140" s="62"/>
      <c r="F140" s="13"/>
      <c r="G140" s="13"/>
      <c r="H140" s="13"/>
      <c r="I140" s="13"/>
      <c r="J140" s="13"/>
    </row>
    <row r="141" spans="2:10" x14ac:dyDescent="0.2">
      <c r="B141" s="8"/>
      <c r="C141" s="73"/>
      <c r="D141" s="8"/>
      <c r="E141" s="8"/>
      <c r="F141" s="13"/>
      <c r="G141" s="13"/>
      <c r="H141" s="13"/>
      <c r="I141" s="13"/>
      <c r="J141" s="13"/>
    </row>
    <row r="142" spans="2:10" x14ac:dyDescent="0.2">
      <c r="B142" s="8"/>
      <c r="C142" s="73"/>
      <c r="D142" s="8"/>
      <c r="E142" s="8"/>
      <c r="F142" s="13"/>
      <c r="G142" s="13"/>
      <c r="H142" s="13"/>
      <c r="I142" s="13"/>
      <c r="J142" s="13"/>
    </row>
    <row r="143" spans="2:10" x14ac:dyDescent="0.2">
      <c r="B143" s="8"/>
      <c r="C143" s="73"/>
      <c r="D143" s="8"/>
      <c r="E143" s="8"/>
      <c r="F143" s="13"/>
      <c r="G143" s="13"/>
      <c r="H143" s="13"/>
      <c r="I143" s="13"/>
      <c r="J143" s="13"/>
    </row>
    <row r="144" spans="2:10" x14ac:dyDescent="0.2">
      <c r="B144" s="8"/>
      <c r="C144" s="73"/>
      <c r="D144" s="8"/>
      <c r="E144" s="8"/>
      <c r="F144" s="13"/>
      <c r="G144" s="13"/>
      <c r="H144" s="13"/>
      <c r="I144" s="13"/>
      <c r="J144" s="13"/>
    </row>
    <row r="145" spans="2:10" x14ac:dyDescent="0.2">
      <c r="B145" s="8"/>
      <c r="C145" s="73"/>
      <c r="D145" s="8"/>
      <c r="E145" s="8"/>
      <c r="F145" s="13"/>
      <c r="G145" s="13"/>
      <c r="H145" s="13"/>
      <c r="I145" s="13"/>
      <c r="J145" s="13"/>
    </row>
    <row r="146" spans="2:10" x14ac:dyDescent="0.2">
      <c r="B146" s="8"/>
      <c r="C146" s="73"/>
      <c r="D146" s="8"/>
      <c r="E146" s="8"/>
      <c r="F146" s="13"/>
      <c r="G146" s="13"/>
      <c r="H146" s="13"/>
      <c r="I146" s="13"/>
      <c r="J146" s="13"/>
    </row>
    <row r="147" spans="2:10" x14ac:dyDescent="0.2">
      <c r="B147" s="8"/>
      <c r="C147" s="73"/>
      <c r="D147" s="8"/>
      <c r="E147" s="8"/>
      <c r="F147" s="13"/>
      <c r="G147" s="13"/>
      <c r="H147" s="13"/>
      <c r="I147" s="13"/>
      <c r="J147" s="13"/>
    </row>
    <row r="148" spans="2:10" x14ac:dyDescent="0.2">
      <c r="B148" s="8"/>
      <c r="C148" s="73"/>
      <c r="D148" s="8"/>
      <c r="E148" s="8"/>
      <c r="F148" s="13"/>
      <c r="G148" s="13"/>
      <c r="H148" s="13"/>
      <c r="I148" s="13"/>
      <c r="J148" s="13"/>
    </row>
    <row r="149" spans="2:10" x14ac:dyDescent="0.2">
      <c r="B149" s="8"/>
      <c r="C149" s="73"/>
      <c r="D149" s="8"/>
      <c r="E149" s="8"/>
      <c r="F149" s="13"/>
      <c r="G149" s="13"/>
      <c r="H149" s="13"/>
      <c r="I149" s="13"/>
      <c r="J149" s="13"/>
    </row>
    <row r="150" spans="2:10" x14ac:dyDescent="0.2">
      <c r="B150" s="8"/>
      <c r="C150" s="73"/>
      <c r="D150" s="8"/>
      <c r="E150" s="8"/>
      <c r="F150" s="13"/>
      <c r="G150" s="13"/>
      <c r="H150" s="13"/>
      <c r="I150" s="13"/>
      <c r="J150" s="13"/>
    </row>
    <row r="151" spans="2:10" x14ac:dyDescent="0.2">
      <c r="B151" s="8"/>
      <c r="C151" s="73"/>
      <c r="D151" s="8"/>
      <c r="E151" s="8"/>
      <c r="F151" s="13"/>
      <c r="G151" s="13"/>
      <c r="H151" s="13"/>
      <c r="I151" s="13"/>
      <c r="J151" s="13"/>
    </row>
    <row r="152" spans="2:10" x14ac:dyDescent="0.2">
      <c r="B152" s="8"/>
      <c r="C152" s="73"/>
      <c r="D152" s="62"/>
      <c r="E152" s="62"/>
      <c r="F152" s="2"/>
      <c r="G152" s="2"/>
      <c r="H152" s="2"/>
      <c r="I152" s="2"/>
      <c r="J152" s="2"/>
    </row>
    <row r="153" spans="2:10" x14ac:dyDescent="0.2">
      <c r="B153" s="8"/>
      <c r="C153" s="73"/>
      <c r="D153" s="8"/>
      <c r="E153" s="8"/>
      <c r="F153" s="13"/>
      <c r="G153" s="13"/>
      <c r="H153" s="13"/>
      <c r="I153" s="13"/>
      <c r="J153" s="13"/>
    </row>
    <row r="154" spans="2:10" x14ac:dyDescent="0.2">
      <c r="B154" s="8"/>
      <c r="C154" s="73"/>
      <c r="D154" s="8"/>
      <c r="E154" s="8"/>
      <c r="F154" s="13"/>
      <c r="G154" s="13"/>
      <c r="H154" s="13"/>
      <c r="I154" s="13"/>
      <c r="J154" s="13"/>
    </row>
    <row r="155" spans="2:10" x14ac:dyDescent="0.2">
      <c r="B155" s="8"/>
      <c r="C155" s="73"/>
      <c r="D155" s="8"/>
      <c r="E155" s="8"/>
      <c r="F155" s="13"/>
      <c r="G155" s="13"/>
      <c r="H155" s="13"/>
      <c r="I155" s="13"/>
      <c r="J155" s="13"/>
    </row>
    <row r="156" spans="2:10" x14ac:dyDescent="0.2">
      <c r="B156" s="8"/>
      <c r="C156" s="73"/>
      <c r="D156" s="8"/>
      <c r="E156" s="8"/>
      <c r="F156" s="13"/>
      <c r="G156" s="13"/>
      <c r="H156" s="13"/>
      <c r="I156" s="13"/>
      <c r="J156" s="13"/>
    </row>
    <row r="157" spans="2:10" x14ac:dyDescent="0.2">
      <c r="B157" s="8"/>
      <c r="C157" s="73"/>
      <c r="D157" s="8"/>
      <c r="E157" s="8"/>
      <c r="F157" s="2"/>
      <c r="G157" s="2"/>
      <c r="H157" s="2"/>
      <c r="I157" s="2"/>
      <c r="J157" s="2"/>
    </row>
    <row r="158" spans="2:10" x14ac:dyDescent="0.2">
      <c r="B158" s="8"/>
      <c r="C158" s="73"/>
      <c r="D158" s="8"/>
      <c r="E158" s="8"/>
      <c r="F158" s="13"/>
      <c r="G158" s="13"/>
      <c r="H158" s="13"/>
      <c r="I158" s="13"/>
      <c r="J158" s="13"/>
    </row>
    <row r="159" spans="2:10" x14ac:dyDescent="0.2">
      <c r="B159" s="8"/>
      <c r="C159" s="73"/>
      <c r="D159" s="8"/>
      <c r="E159" s="8"/>
      <c r="F159" s="13"/>
      <c r="G159" s="13"/>
      <c r="H159" s="13"/>
      <c r="I159" s="13"/>
      <c r="J159" s="13"/>
    </row>
    <row r="160" spans="2:10" x14ac:dyDescent="0.2">
      <c r="B160" s="8"/>
      <c r="C160" s="73"/>
      <c r="D160" s="8"/>
      <c r="E160" s="8"/>
      <c r="F160" s="13"/>
      <c r="G160" s="13"/>
      <c r="H160" s="13"/>
      <c r="I160" s="13"/>
      <c r="J160" s="13"/>
    </row>
    <row r="161" spans="2:10" x14ac:dyDescent="0.2">
      <c r="B161" s="8"/>
      <c r="C161" s="73"/>
      <c r="D161" s="8"/>
      <c r="E161" s="8"/>
      <c r="F161" s="13"/>
      <c r="G161" s="13"/>
      <c r="H161" s="13"/>
      <c r="I161" s="13"/>
      <c r="J161" s="13"/>
    </row>
    <row r="162" spans="2:10" x14ac:dyDescent="0.2">
      <c r="B162" s="8"/>
      <c r="C162" s="73"/>
      <c r="D162" s="8"/>
      <c r="E162" s="8"/>
      <c r="F162" s="2"/>
      <c r="G162" s="2"/>
      <c r="H162" s="2"/>
      <c r="I162" s="2"/>
      <c r="J162" s="2"/>
    </row>
    <row r="163" spans="2:10" x14ac:dyDescent="0.2">
      <c r="B163" s="8"/>
      <c r="C163" s="73"/>
      <c r="D163" s="8"/>
      <c r="E163" s="8"/>
      <c r="F163" s="13"/>
      <c r="G163" s="13"/>
      <c r="H163" s="13"/>
      <c r="I163" s="13"/>
      <c r="J163" s="13"/>
    </row>
    <row r="164" spans="2:10" x14ac:dyDescent="0.2">
      <c r="B164" s="8"/>
      <c r="C164" s="73"/>
      <c r="D164" s="62"/>
      <c r="E164" s="62"/>
      <c r="F164" s="2"/>
      <c r="G164" s="2"/>
      <c r="H164" s="2"/>
      <c r="I164" s="2"/>
      <c r="J164" s="2"/>
    </row>
    <row r="165" spans="2:10" x14ac:dyDescent="0.2">
      <c r="B165" s="8"/>
      <c r="C165" s="73"/>
      <c r="D165" s="8"/>
      <c r="E165" s="8"/>
      <c r="F165" s="13"/>
      <c r="G165" s="13"/>
      <c r="H165" s="13"/>
      <c r="I165" s="13"/>
      <c r="J165" s="13"/>
    </row>
    <row r="166" spans="2:10" x14ac:dyDescent="0.2">
      <c r="B166" s="8"/>
      <c r="C166" s="73"/>
      <c r="D166" s="8"/>
      <c r="E166" s="8"/>
      <c r="F166" s="13"/>
      <c r="G166" s="13"/>
      <c r="H166" s="13"/>
      <c r="I166" s="13"/>
      <c r="J166" s="13"/>
    </row>
    <row r="167" spans="2:10" x14ac:dyDescent="0.2">
      <c r="B167" s="8"/>
      <c r="C167" s="73"/>
      <c r="D167" s="8"/>
      <c r="E167" s="8"/>
      <c r="F167" s="13"/>
      <c r="G167" s="13"/>
      <c r="H167" s="13"/>
      <c r="I167" s="13"/>
      <c r="J167" s="13"/>
    </row>
    <row r="168" spans="2:10" x14ac:dyDescent="0.2">
      <c r="B168" s="8"/>
      <c r="C168" s="73"/>
      <c r="D168" s="8"/>
      <c r="E168" s="8"/>
      <c r="F168" s="13"/>
      <c r="G168" s="13"/>
      <c r="H168" s="13"/>
      <c r="I168" s="13"/>
      <c r="J168" s="13"/>
    </row>
    <row r="169" spans="2:10" x14ac:dyDescent="0.2">
      <c r="B169" s="8"/>
      <c r="C169" s="73"/>
      <c r="D169" s="8"/>
      <c r="E169" s="8"/>
      <c r="F169" s="13"/>
      <c r="G169" s="13"/>
      <c r="H169" s="13"/>
      <c r="I169" s="13"/>
      <c r="J169" s="13"/>
    </row>
    <row r="170" spans="2:10" x14ac:dyDescent="0.2">
      <c r="B170" s="8"/>
      <c r="C170" s="73"/>
      <c r="D170" s="8"/>
      <c r="E170" s="8"/>
      <c r="F170" s="13"/>
      <c r="G170" s="13"/>
      <c r="H170" s="13"/>
      <c r="I170" s="13"/>
      <c r="J170" s="13"/>
    </row>
    <row r="171" spans="2:10" x14ac:dyDescent="0.2">
      <c r="B171" s="8"/>
      <c r="C171" s="73"/>
      <c r="D171" s="8"/>
      <c r="E171" s="8"/>
      <c r="F171" s="13"/>
      <c r="G171" s="13"/>
      <c r="H171" s="13"/>
      <c r="I171" s="13"/>
      <c r="J171" s="13"/>
    </row>
    <row r="172" spans="2:10" x14ac:dyDescent="0.2">
      <c r="B172" s="8"/>
      <c r="C172" s="73"/>
      <c r="D172" s="8"/>
      <c r="E172" s="8"/>
      <c r="F172" s="13"/>
      <c r="G172" s="13"/>
      <c r="H172" s="13"/>
      <c r="I172" s="13"/>
      <c r="J172" s="13"/>
    </row>
    <row r="173" spans="2:10" x14ac:dyDescent="0.2">
      <c r="B173" s="8"/>
      <c r="C173" s="73"/>
      <c r="D173" s="8"/>
      <c r="E173" s="8"/>
      <c r="F173" s="13"/>
      <c r="G173" s="13"/>
      <c r="H173" s="13"/>
      <c r="I173" s="13"/>
      <c r="J173" s="13"/>
    </row>
    <row r="174" spans="2:10" x14ac:dyDescent="0.2">
      <c r="B174" s="8"/>
      <c r="C174" s="73"/>
      <c r="D174" s="8"/>
      <c r="E174" s="8"/>
      <c r="F174" s="13"/>
      <c r="G174" s="13"/>
      <c r="H174" s="13"/>
      <c r="I174" s="13"/>
      <c r="J174" s="13"/>
    </row>
    <row r="175" spans="2:10" x14ac:dyDescent="0.2">
      <c r="B175" s="8"/>
      <c r="C175" s="73"/>
      <c r="D175" s="8"/>
      <c r="E175" s="8"/>
      <c r="F175" s="13"/>
      <c r="G175" s="13"/>
      <c r="H175" s="13"/>
      <c r="I175" s="13"/>
      <c r="J175" s="13"/>
    </row>
    <row r="176" spans="2:10" x14ac:dyDescent="0.2">
      <c r="B176" s="8"/>
      <c r="C176" s="73"/>
      <c r="D176" s="8"/>
      <c r="E176" s="8"/>
      <c r="F176" s="13"/>
      <c r="G176" s="13"/>
      <c r="H176" s="13"/>
      <c r="I176" s="13"/>
      <c r="J176" s="13"/>
    </row>
    <row r="177" spans="2:10" x14ac:dyDescent="0.2">
      <c r="B177" s="8"/>
      <c r="C177" s="73"/>
      <c r="D177" s="8"/>
      <c r="E177" s="8"/>
      <c r="F177" s="13"/>
      <c r="G177" s="13"/>
      <c r="H177" s="13"/>
      <c r="I177" s="13"/>
      <c r="J177" s="13"/>
    </row>
    <row r="178" spans="2:10" x14ac:dyDescent="0.2">
      <c r="B178" s="8"/>
      <c r="C178" s="73"/>
      <c r="D178" s="8"/>
      <c r="E178" s="8"/>
      <c r="F178" s="13"/>
      <c r="G178" s="13"/>
      <c r="H178" s="13"/>
      <c r="I178" s="13"/>
      <c r="J178" s="13"/>
    </row>
    <row r="179" spans="2:10" x14ac:dyDescent="0.2">
      <c r="B179" s="8"/>
      <c r="C179" s="73"/>
      <c r="D179" s="8"/>
      <c r="E179" s="8"/>
      <c r="F179" s="13"/>
      <c r="G179" s="13"/>
      <c r="H179" s="13"/>
      <c r="I179" s="13"/>
      <c r="J179" s="13"/>
    </row>
    <row r="180" spans="2:10" x14ac:dyDescent="0.2">
      <c r="B180" s="8"/>
      <c r="C180" s="73"/>
      <c r="D180" s="8"/>
      <c r="E180" s="8"/>
      <c r="F180" s="13"/>
      <c r="G180" s="13"/>
      <c r="H180" s="13"/>
      <c r="I180" s="13"/>
      <c r="J180" s="13"/>
    </row>
    <row r="181" spans="2:10" x14ac:dyDescent="0.2">
      <c r="B181" s="8"/>
      <c r="C181" s="73"/>
      <c r="D181" s="8"/>
      <c r="E181" s="8"/>
      <c r="F181" s="13"/>
      <c r="G181" s="13"/>
      <c r="H181" s="13"/>
      <c r="I181" s="13"/>
      <c r="J181" s="13"/>
    </row>
    <row r="182" spans="2:10" x14ac:dyDescent="0.2">
      <c r="B182" s="8"/>
      <c r="C182" s="73"/>
      <c r="D182" s="8"/>
      <c r="E182" s="8"/>
      <c r="F182" s="13"/>
      <c r="G182" s="13"/>
      <c r="H182" s="13"/>
      <c r="I182" s="13"/>
      <c r="J182" s="13"/>
    </row>
    <row r="183" spans="2:10" x14ac:dyDescent="0.2">
      <c r="B183" s="8"/>
      <c r="C183" s="73"/>
      <c r="D183" s="8"/>
      <c r="E183" s="8"/>
      <c r="F183" s="79"/>
      <c r="G183" s="79"/>
      <c r="H183" s="79"/>
      <c r="I183" s="79"/>
      <c r="J183" s="79"/>
    </row>
    <row r="184" spans="2:10" x14ac:dyDescent="0.2">
      <c r="B184" s="8"/>
      <c r="C184" s="73"/>
      <c r="D184" s="8"/>
      <c r="E184" s="8"/>
      <c r="F184" s="13"/>
      <c r="G184" s="13"/>
      <c r="H184" s="13"/>
      <c r="I184" s="13"/>
      <c r="J184" s="13"/>
    </row>
    <row r="185" spans="2:10" x14ac:dyDescent="0.2">
      <c r="B185" s="8"/>
      <c r="C185" s="73"/>
      <c r="D185" s="8"/>
      <c r="E185" s="8"/>
      <c r="F185" s="13"/>
      <c r="G185" s="13"/>
      <c r="H185" s="13"/>
      <c r="I185" s="13"/>
      <c r="J185" s="13"/>
    </row>
    <row r="186" spans="2:10" x14ac:dyDescent="0.2">
      <c r="B186" s="8"/>
      <c r="C186" s="73"/>
      <c r="D186" s="8"/>
      <c r="E186" s="8"/>
      <c r="F186" s="13"/>
      <c r="G186" s="13"/>
      <c r="H186" s="13"/>
      <c r="I186" s="13"/>
      <c r="J186" s="13"/>
    </row>
    <row r="187" spans="2:10" x14ac:dyDescent="0.2">
      <c r="B187" s="8"/>
      <c r="C187" s="73"/>
      <c r="D187" s="8"/>
      <c r="E187" s="8"/>
      <c r="F187" s="13"/>
      <c r="G187" s="13"/>
      <c r="H187" s="13"/>
      <c r="I187" s="13"/>
      <c r="J187" s="13"/>
    </row>
    <row r="188" spans="2:10" x14ac:dyDescent="0.2">
      <c r="B188" s="8"/>
      <c r="C188" s="73"/>
      <c r="D188" s="8"/>
      <c r="E188" s="8"/>
      <c r="F188" s="13"/>
      <c r="G188" s="13"/>
      <c r="H188" s="13"/>
      <c r="I188" s="13"/>
      <c r="J188" s="13"/>
    </row>
    <row r="189" spans="2:10" x14ac:dyDescent="0.2">
      <c r="B189" s="8"/>
      <c r="C189" s="73"/>
      <c r="D189" s="8"/>
      <c r="E189" s="8"/>
      <c r="F189" s="79"/>
      <c r="G189" s="79"/>
      <c r="H189" s="79"/>
      <c r="I189" s="79"/>
      <c r="J189" s="79"/>
    </row>
    <row r="190" spans="2:10" x14ac:dyDescent="0.2">
      <c r="B190" s="8"/>
      <c r="C190" s="73"/>
      <c r="D190" s="8"/>
      <c r="E190" s="8"/>
      <c r="F190" s="13"/>
      <c r="G190" s="13"/>
      <c r="H190" s="13"/>
      <c r="I190" s="13"/>
      <c r="J190" s="13"/>
    </row>
    <row r="191" spans="2:10" x14ac:dyDescent="0.2">
      <c r="B191" s="8"/>
      <c r="C191" s="73"/>
      <c r="D191" s="62"/>
      <c r="E191" s="62"/>
      <c r="F191" s="78"/>
      <c r="G191" s="78"/>
      <c r="H191" s="78"/>
      <c r="I191" s="78"/>
      <c r="J191" s="78"/>
    </row>
    <row r="192" spans="2:10" x14ac:dyDescent="0.2">
      <c r="B192" s="8"/>
      <c r="C192" s="73"/>
      <c r="D192" s="8"/>
      <c r="E192" s="8"/>
      <c r="F192" s="13"/>
      <c r="G192" s="13"/>
      <c r="H192" s="13"/>
      <c r="I192" s="13"/>
      <c r="J192" s="13"/>
    </row>
    <row r="193" spans="1:10" x14ac:dyDescent="0.2">
      <c r="B193" s="8"/>
      <c r="C193" s="73"/>
      <c r="D193" s="8"/>
      <c r="E193" s="8"/>
      <c r="F193" s="13"/>
      <c r="G193" s="13"/>
      <c r="H193" s="13"/>
      <c r="I193" s="13"/>
      <c r="J193" s="13"/>
    </row>
    <row r="194" spans="1:10" x14ac:dyDescent="0.2">
      <c r="B194" s="8"/>
      <c r="C194" s="73"/>
      <c r="D194" s="8"/>
      <c r="E194" s="8"/>
      <c r="F194" s="13"/>
      <c r="G194" s="13"/>
      <c r="H194" s="13"/>
      <c r="I194" s="13"/>
      <c r="J194" s="13"/>
    </row>
    <row r="195" spans="1:10" x14ac:dyDescent="0.2">
      <c r="B195" s="8"/>
      <c r="C195" s="73"/>
      <c r="D195" s="8"/>
      <c r="E195" s="8"/>
      <c r="F195" s="13"/>
      <c r="G195" s="13"/>
      <c r="H195" s="13"/>
      <c r="I195" s="13"/>
      <c r="J195" s="13"/>
    </row>
    <row r="196" spans="1:10" x14ac:dyDescent="0.2">
      <c r="B196" s="8"/>
      <c r="C196" s="73"/>
      <c r="D196" s="62"/>
      <c r="E196" s="62"/>
      <c r="F196" s="2"/>
      <c r="G196" s="2"/>
      <c r="H196" s="2"/>
      <c r="I196" s="2"/>
      <c r="J196" s="2"/>
    </row>
    <row r="197" spans="1:10" x14ac:dyDescent="0.2">
      <c r="B197" s="8"/>
      <c r="C197" s="73"/>
      <c r="D197" s="8"/>
      <c r="E197" s="8"/>
      <c r="F197" s="13"/>
      <c r="G197" s="13"/>
      <c r="H197" s="13"/>
      <c r="I197" s="13"/>
      <c r="J197" s="13"/>
    </row>
    <row r="198" spans="1:10" x14ac:dyDescent="0.2">
      <c r="A198" s="49"/>
      <c r="B198" s="56"/>
      <c r="C198" s="73"/>
      <c r="D198" s="62"/>
      <c r="E198" s="62"/>
      <c r="F198" s="2"/>
      <c r="G198" s="2"/>
      <c r="H198" s="2"/>
      <c r="I198" s="2"/>
      <c r="J198" s="2"/>
    </row>
    <row r="199" spans="1:10" x14ac:dyDescent="0.2">
      <c r="B199" s="8"/>
      <c r="C199" s="73"/>
      <c r="D199" s="8"/>
      <c r="E199" s="8"/>
      <c r="F199" s="13"/>
      <c r="G199" s="13"/>
      <c r="H199" s="13"/>
      <c r="I199" s="13"/>
      <c r="J199" s="13"/>
    </row>
    <row r="200" spans="1:10" x14ac:dyDescent="0.2">
      <c r="B200" s="8"/>
      <c r="C200" s="73"/>
      <c r="D200" s="8"/>
      <c r="E200" s="8"/>
      <c r="F200" s="13"/>
      <c r="G200" s="13"/>
      <c r="H200" s="13"/>
      <c r="I200" s="13"/>
      <c r="J200" s="13"/>
    </row>
    <row r="201" spans="1:10" x14ac:dyDescent="0.2">
      <c r="B201" s="8"/>
      <c r="C201" s="73"/>
      <c r="D201" s="8"/>
      <c r="E201" s="8"/>
      <c r="F201" s="13"/>
      <c r="G201" s="13"/>
      <c r="H201" s="13"/>
      <c r="I201" s="13"/>
      <c r="J201" s="13"/>
    </row>
    <row r="202" spans="1:10" x14ac:dyDescent="0.2">
      <c r="B202" s="8"/>
      <c r="C202" s="73"/>
      <c r="D202" s="8"/>
      <c r="E202" s="8"/>
      <c r="F202" s="13"/>
      <c r="G202" s="13"/>
      <c r="H202" s="13"/>
      <c r="I202" s="13"/>
      <c r="J202" s="13"/>
    </row>
    <row r="203" spans="1:10" x14ac:dyDescent="0.2">
      <c r="B203" s="8"/>
      <c r="C203" s="73"/>
      <c r="D203" s="8"/>
      <c r="E203" s="8"/>
      <c r="F203" s="13"/>
      <c r="G203" s="13"/>
      <c r="H203" s="13"/>
      <c r="I203" s="13"/>
      <c r="J203" s="13"/>
    </row>
    <row r="204" spans="1:10" x14ac:dyDescent="0.2">
      <c r="B204" s="8"/>
      <c r="C204" s="73"/>
      <c r="D204" s="8"/>
      <c r="E204" s="8"/>
      <c r="F204" s="13"/>
      <c r="G204" s="13"/>
      <c r="H204" s="13"/>
      <c r="I204" s="13"/>
      <c r="J204" s="13"/>
    </row>
    <row r="205" spans="1:10" x14ac:dyDescent="0.2">
      <c r="B205" s="8"/>
      <c r="C205" s="73"/>
      <c r="D205" s="8"/>
      <c r="E205" s="8"/>
      <c r="F205" s="13"/>
      <c r="G205" s="13"/>
      <c r="H205" s="13"/>
      <c r="I205" s="13"/>
      <c r="J205" s="13"/>
    </row>
    <row r="206" spans="1:10" x14ac:dyDescent="0.2">
      <c r="B206" s="8"/>
      <c r="C206" s="73"/>
      <c r="D206" s="62"/>
      <c r="E206" s="62"/>
      <c r="F206" s="2"/>
      <c r="G206" s="2"/>
      <c r="H206" s="2"/>
      <c r="I206" s="2"/>
      <c r="J206" s="2"/>
    </row>
    <row r="207" spans="1:10" x14ac:dyDescent="0.2">
      <c r="B207" s="8"/>
      <c r="C207" s="73"/>
      <c r="D207" s="8"/>
      <c r="E207" s="8"/>
      <c r="F207" s="13"/>
      <c r="G207" s="13"/>
      <c r="H207" s="13"/>
      <c r="I207" s="13"/>
      <c r="J207" s="13"/>
    </row>
    <row r="208" spans="1:10" x14ac:dyDescent="0.2">
      <c r="B208" s="8"/>
      <c r="C208" s="73"/>
      <c r="D208" s="8"/>
      <c r="E208" s="8"/>
      <c r="F208" s="13"/>
      <c r="G208" s="13"/>
      <c r="H208" s="13"/>
      <c r="I208" s="13"/>
      <c r="J208" s="13"/>
    </row>
    <row r="209" spans="2:10" x14ac:dyDescent="0.2">
      <c r="B209" s="8"/>
      <c r="C209" s="73"/>
      <c r="D209" s="62"/>
      <c r="E209" s="62"/>
      <c r="F209" s="2"/>
      <c r="G209" s="2"/>
      <c r="H209" s="2"/>
      <c r="I209" s="2"/>
      <c r="J209" s="2"/>
    </row>
    <row r="210" spans="2:10" x14ac:dyDescent="0.2">
      <c r="B210" s="8"/>
      <c r="C210" s="73"/>
      <c r="D210" s="8"/>
      <c r="E210" s="8"/>
      <c r="F210" s="13"/>
      <c r="G210" s="13"/>
      <c r="H210" s="13"/>
      <c r="I210" s="13"/>
      <c r="J210" s="13"/>
    </row>
    <row r="211" spans="2:10" x14ac:dyDescent="0.2">
      <c r="B211" s="8"/>
      <c r="C211" s="73"/>
      <c r="D211" s="8"/>
      <c r="E211" s="8"/>
      <c r="F211" s="13"/>
      <c r="G211" s="13"/>
      <c r="H211" s="13"/>
      <c r="I211" s="13"/>
      <c r="J211" s="13"/>
    </row>
    <row r="212" spans="2:10" x14ac:dyDescent="0.2">
      <c r="B212" s="8"/>
      <c r="C212" s="73"/>
      <c r="D212" s="8"/>
      <c r="E212" s="8"/>
      <c r="F212" s="13"/>
      <c r="G212" s="13"/>
      <c r="H212" s="13"/>
      <c r="I212" s="13"/>
      <c r="J212" s="13"/>
    </row>
    <row r="213" spans="2:10" x14ac:dyDescent="0.2">
      <c r="B213" s="8"/>
      <c r="C213" s="73"/>
      <c r="D213" s="8"/>
      <c r="E213" s="8"/>
      <c r="F213" s="13"/>
      <c r="G213" s="13"/>
      <c r="H213" s="13"/>
      <c r="I213" s="13"/>
      <c r="J213" s="13"/>
    </row>
    <row r="214" spans="2:10" x14ac:dyDescent="0.2">
      <c r="B214" s="8"/>
      <c r="C214" s="73"/>
      <c r="D214" s="8"/>
      <c r="E214" s="8"/>
      <c r="F214" s="13"/>
      <c r="G214" s="13"/>
      <c r="H214" s="13"/>
      <c r="I214" s="13"/>
      <c r="J214" s="13"/>
    </row>
    <row r="215" spans="2:10" x14ac:dyDescent="0.2">
      <c r="B215" s="8"/>
      <c r="C215" s="73"/>
      <c r="D215" s="8"/>
      <c r="E215" s="8"/>
      <c r="F215" s="13"/>
      <c r="G215" s="13"/>
      <c r="H215" s="13"/>
      <c r="I215" s="13"/>
      <c r="J215" s="13"/>
    </row>
    <row r="216" spans="2:10" x14ac:dyDescent="0.2">
      <c r="B216" s="8"/>
      <c r="C216" s="73"/>
      <c r="D216" s="8"/>
      <c r="E216" s="8"/>
      <c r="F216" s="13"/>
      <c r="G216" s="13"/>
      <c r="H216" s="13"/>
      <c r="I216" s="13"/>
      <c r="J216" s="13"/>
    </row>
    <row r="217" spans="2:10" x14ac:dyDescent="0.2">
      <c r="B217" s="8"/>
      <c r="C217" s="73"/>
      <c r="D217" s="8"/>
      <c r="E217" s="8"/>
      <c r="F217" s="13"/>
      <c r="G217" s="13"/>
      <c r="H217" s="13"/>
      <c r="I217" s="13"/>
      <c r="J217" s="13"/>
    </row>
    <row r="218" spans="2:10" x14ac:dyDescent="0.2">
      <c r="B218" s="8"/>
      <c r="C218" s="73"/>
      <c r="D218" s="8"/>
      <c r="E218" s="8"/>
      <c r="F218" s="13"/>
      <c r="G218" s="13"/>
      <c r="H218" s="13"/>
      <c r="I218" s="13"/>
      <c r="J218" s="13"/>
    </row>
    <row r="219" spans="2:10" x14ac:dyDescent="0.2">
      <c r="B219" s="8"/>
      <c r="C219" s="73"/>
      <c r="D219" s="8"/>
      <c r="E219" s="8"/>
      <c r="F219" s="13"/>
      <c r="G219" s="13"/>
      <c r="H219" s="13"/>
      <c r="I219" s="13"/>
      <c r="J219" s="13"/>
    </row>
    <row r="220" spans="2:10" x14ac:dyDescent="0.2">
      <c r="B220" s="8"/>
      <c r="C220" s="73"/>
      <c r="D220" s="8"/>
      <c r="E220" s="8"/>
      <c r="F220" s="13"/>
      <c r="G220" s="13"/>
      <c r="H220" s="13"/>
      <c r="I220" s="13"/>
      <c r="J220" s="13"/>
    </row>
    <row r="221" spans="2:10" x14ac:dyDescent="0.2">
      <c r="B221" s="8"/>
      <c r="C221" s="73"/>
      <c r="D221" s="8"/>
      <c r="E221" s="8"/>
      <c r="F221" s="13"/>
      <c r="G221" s="13"/>
      <c r="H221" s="13"/>
      <c r="I221" s="13"/>
      <c r="J221" s="13"/>
    </row>
    <row r="222" spans="2:10" x14ac:dyDescent="0.2">
      <c r="B222" s="8"/>
      <c r="C222" s="73"/>
      <c r="D222" s="8"/>
      <c r="E222" s="8"/>
      <c r="F222" s="13"/>
      <c r="G222" s="13"/>
      <c r="H222" s="13"/>
      <c r="I222" s="13"/>
      <c r="J222" s="13"/>
    </row>
    <row r="223" spans="2:10" x14ac:dyDescent="0.2">
      <c r="B223" s="8"/>
      <c r="C223" s="73"/>
      <c r="D223" s="8"/>
      <c r="E223" s="8"/>
      <c r="F223" s="13"/>
      <c r="G223" s="13"/>
      <c r="H223" s="13"/>
      <c r="I223" s="13"/>
      <c r="J223" s="13"/>
    </row>
    <row r="224" spans="2:10" x14ac:dyDescent="0.2">
      <c r="B224" s="8"/>
      <c r="C224" s="73"/>
      <c r="D224" s="8"/>
      <c r="E224" s="8"/>
      <c r="F224" s="13"/>
      <c r="G224" s="13"/>
      <c r="H224" s="13"/>
      <c r="I224" s="13"/>
      <c r="J224" s="13"/>
    </row>
    <row r="225" spans="2:10" x14ac:dyDescent="0.2">
      <c r="B225" s="8"/>
      <c r="C225" s="73"/>
      <c r="D225" s="8"/>
      <c r="E225" s="8"/>
      <c r="F225" s="13"/>
      <c r="G225" s="13"/>
      <c r="H225" s="13"/>
      <c r="I225" s="13"/>
      <c r="J225" s="13"/>
    </row>
    <row r="226" spans="2:10" x14ac:dyDescent="0.2">
      <c r="B226" s="8"/>
      <c r="C226" s="73"/>
      <c r="D226" s="8"/>
      <c r="E226" s="8"/>
      <c r="F226" s="13"/>
      <c r="G226" s="13"/>
      <c r="H226" s="13"/>
      <c r="I226" s="13"/>
      <c r="J226" s="13"/>
    </row>
    <row r="227" spans="2:10" x14ac:dyDescent="0.2">
      <c r="B227" s="8"/>
      <c r="C227" s="73"/>
      <c r="D227" s="8"/>
      <c r="E227" s="8"/>
      <c r="F227" s="13"/>
      <c r="G227" s="13"/>
      <c r="H227" s="13"/>
      <c r="I227" s="13"/>
      <c r="J227" s="13"/>
    </row>
    <row r="228" spans="2:10" x14ac:dyDescent="0.2">
      <c r="B228" s="8"/>
      <c r="C228" s="73"/>
      <c r="D228" s="8"/>
      <c r="E228" s="8"/>
      <c r="F228" s="13"/>
      <c r="G228" s="13"/>
      <c r="H228" s="13"/>
      <c r="I228" s="13"/>
      <c r="J228" s="13"/>
    </row>
    <row r="229" spans="2:10" x14ac:dyDescent="0.2">
      <c r="B229" s="8"/>
      <c r="C229" s="73"/>
      <c r="D229" s="8"/>
      <c r="E229" s="8"/>
      <c r="F229" s="13"/>
      <c r="G229" s="13"/>
      <c r="H229" s="13"/>
      <c r="I229" s="13"/>
      <c r="J229" s="13"/>
    </row>
    <row r="230" spans="2:10" x14ac:dyDescent="0.2">
      <c r="B230" s="8"/>
      <c r="C230" s="73"/>
      <c r="D230" s="8"/>
      <c r="E230" s="8"/>
      <c r="F230" s="13"/>
      <c r="G230" s="13"/>
      <c r="H230" s="13"/>
      <c r="I230" s="13"/>
      <c r="J230" s="13"/>
    </row>
    <row r="231" spans="2:10" x14ac:dyDescent="0.2">
      <c r="B231" s="8"/>
      <c r="C231" s="73"/>
      <c r="D231" s="8"/>
      <c r="E231" s="8"/>
      <c r="F231" s="13"/>
      <c r="G231" s="13"/>
      <c r="H231" s="13"/>
      <c r="I231" s="13"/>
      <c r="J231" s="13"/>
    </row>
    <row r="232" spans="2:10" x14ac:dyDescent="0.2">
      <c r="B232" s="8"/>
      <c r="C232" s="73"/>
      <c r="D232" s="8"/>
      <c r="E232" s="8"/>
      <c r="F232" s="13"/>
      <c r="G232" s="13"/>
      <c r="H232" s="13"/>
      <c r="I232" s="13"/>
      <c r="J232" s="13"/>
    </row>
    <row r="233" spans="2:10" x14ac:dyDescent="0.2">
      <c r="B233" s="8"/>
      <c r="C233" s="73"/>
      <c r="D233" s="8"/>
      <c r="E233" s="8"/>
      <c r="F233" s="13"/>
      <c r="G233" s="13"/>
      <c r="H233" s="13"/>
      <c r="I233" s="13"/>
      <c r="J233" s="13"/>
    </row>
    <row r="234" spans="2:10" x14ac:dyDescent="0.2">
      <c r="B234" s="8"/>
      <c r="C234" s="73"/>
      <c r="D234" s="8"/>
      <c r="E234" s="8"/>
      <c r="F234" s="13"/>
      <c r="G234" s="13"/>
      <c r="H234" s="13"/>
      <c r="I234" s="13"/>
      <c r="J234" s="13"/>
    </row>
    <row r="235" spans="2:10" x14ac:dyDescent="0.2">
      <c r="B235" s="8"/>
      <c r="C235" s="73"/>
      <c r="D235" s="8"/>
      <c r="E235" s="8"/>
      <c r="F235" s="13"/>
      <c r="G235" s="13"/>
      <c r="H235" s="13"/>
      <c r="I235" s="13"/>
      <c r="J235" s="13"/>
    </row>
    <row r="236" spans="2:10" x14ac:dyDescent="0.2">
      <c r="B236" s="8"/>
      <c r="C236" s="73"/>
      <c r="D236" s="8"/>
      <c r="E236" s="8"/>
      <c r="F236" s="13"/>
      <c r="G236" s="13"/>
      <c r="H236" s="13"/>
      <c r="I236" s="13"/>
      <c r="J236" s="13"/>
    </row>
    <row r="237" spans="2:10" x14ac:dyDescent="0.2">
      <c r="B237" s="8"/>
      <c r="C237" s="73"/>
      <c r="D237" s="8"/>
      <c r="E237" s="8"/>
      <c r="F237" s="13"/>
      <c r="G237" s="13"/>
      <c r="H237" s="13"/>
      <c r="I237" s="13"/>
      <c r="J237" s="13"/>
    </row>
    <row r="238" spans="2:10" x14ac:dyDescent="0.2">
      <c r="B238" s="8"/>
      <c r="C238" s="73"/>
      <c r="D238" s="8"/>
      <c r="E238" s="8"/>
      <c r="F238" s="13"/>
      <c r="G238" s="13"/>
      <c r="H238" s="13"/>
      <c r="I238" s="13"/>
      <c r="J238" s="13"/>
    </row>
    <row r="239" spans="2:10" x14ac:dyDescent="0.2">
      <c r="B239" s="8"/>
      <c r="C239" s="73"/>
      <c r="D239" s="8"/>
      <c r="E239" s="8"/>
      <c r="F239" s="13"/>
      <c r="G239" s="13"/>
      <c r="H239" s="13"/>
      <c r="I239" s="13"/>
      <c r="J239" s="13"/>
    </row>
    <row r="240" spans="2:10" x14ac:dyDescent="0.2">
      <c r="B240" s="8"/>
      <c r="C240" s="73"/>
      <c r="D240" s="8"/>
      <c r="E240" s="8"/>
      <c r="F240" s="13"/>
      <c r="G240" s="13"/>
      <c r="H240" s="13"/>
      <c r="I240" s="13"/>
      <c r="J240" s="13"/>
    </row>
    <row r="241" spans="2:10" x14ac:dyDescent="0.2">
      <c r="B241" s="8"/>
      <c r="C241" s="73"/>
      <c r="D241" s="8"/>
      <c r="E241" s="8"/>
      <c r="F241" s="13"/>
      <c r="G241" s="13"/>
      <c r="H241" s="13"/>
      <c r="I241" s="13"/>
      <c r="J241" s="13"/>
    </row>
    <row r="242" spans="2:10" x14ac:dyDescent="0.2">
      <c r="B242" s="8"/>
      <c r="C242" s="73"/>
      <c r="D242" s="8"/>
      <c r="E242" s="8"/>
      <c r="F242" s="13"/>
      <c r="G242" s="13"/>
      <c r="H242" s="13"/>
      <c r="I242" s="13"/>
      <c r="J242" s="13"/>
    </row>
    <row r="243" spans="2:10" x14ac:dyDescent="0.2">
      <c r="B243" s="8"/>
      <c r="C243" s="73"/>
      <c r="D243" s="8"/>
      <c r="E243" s="8"/>
      <c r="F243" s="13"/>
      <c r="G243" s="13"/>
      <c r="H243" s="13"/>
      <c r="I243" s="13"/>
      <c r="J243" s="13"/>
    </row>
    <row r="244" spans="2:10" x14ac:dyDescent="0.2">
      <c r="B244" s="8"/>
      <c r="C244" s="73"/>
      <c r="D244" s="8"/>
      <c r="E244" s="8"/>
      <c r="F244" s="13"/>
      <c r="G244" s="13"/>
      <c r="H244" s="13"/>
      <c r="I244" s="13"/>
      <c r="J244" s="13"/>
    </row>
    <row r="245" spans="2:10" x14ac:dyDescent="0.2">
      <c r="B245" s="8"/>
      <c r="C245" s="73"/>
      <c r="D245" s="62"/>
      <c r="E245" s="62"/>
      <c r="F245" s="13"/>
      <c r="G245" s="13"/>
      <c r="H245" s="13"/>
      <c r="I245" s="13"/>
      <c r="J245" s="13"/>
    </row>
    <row r="246" spans="2:10" x14ac:dyDescent="0.2">
      <c r="B246" s="8"/>
      <c r="C246" s="73"/>
      <c r="D246" s="8"/>
      <c r="E246" s="8"/>
      <c r="F246" s="13"/>
      <c r="G246" s="13"/>
      <c r="H246" s="13"/>
      <c r="I246" s="13"/>
      <c r="J246" s="13"/>
    </row>
    <row r="247" spans="2:10" x14ac:dyDescent="0.2">
      <c r="B247" s="8"/>
      <c r="C247" s="73"/>
      <c r="D247" s="8"/>
      <c r="E247" s="8"/>
      <c r="F247" s="13"/>
      <c r="G247" s="13"/>
      <c r="H247" s="13"/>
      <c r="I247" s="13"/>
      <c r="J247" s="13"/>
    </row>
    <row r="248" spans="2:10" x14ac:dyDescent="0.2">
      <c r="B248" s="8"/>
      <c r="C248" s="73"/>
      <c r="D248" s="8"/>
      <c r="E248" s="8"/>
      <c r="F248" s="13"/>
      <c r="G248" s="13"/>
      <c r="H248" s="13"/>
      <c r="I248" s="13"/>
      <c r="J248" s="13"/>
    </row>
    <row r="249" spans="2:10" x14ac:dyDescent="0.2">
      <c r="B249" s="8"/>
      <c r="C249" s="73"/>
      <c r="D249" s="8"/>
      <c r="E249" s="8"/>
      <c r="F249" s="13"/>
      <c r="G249" s="13"/>
      <c r="H249" s="13"/>
      <c r="I249" s="13"/>
      <c r="J249" s="13"/>
    </row>
    <row r="250" spans="2:10" x14ac:dyDescent="0.2">
      <c r="B250" s="8"/>
      <c r="C250" s="73"/>
      <c r="D250" s="62"/>
      <c r="E250" s="62"/>
      <c r="F250" s="2"/>
      <c r="G250" s="2"/>
      <c r="H250" s="2"/>
      <c r="I250" s="2"/>
      <c r="J250" s="2"/>
    </row>
    <row r="251" spans="2:10" x14ac:dyDescent="0.2">
      <c r="B251" s="8"/>
      <c r="C251" s="73"/>
      <c r="D251" s="62"/>
      <c r="E251" s="62"/>
      <c r="F251" s="2"/>
      <c r="G251" s="2"/>
      <c r="H251" s="2"/>
      <c r="I251" s="2"/>
      <c r="J251" s="2"/>
    </row>
    <row r="252" spans="2:10" x14ac:dyDescent="0.2">
      <c r="B252" s="8"/>
      <c r="C252" s="73"/>
      <c r="D252" s="8"/>
      <c r="E252" s="8"/>
      <c r="F252" s="13"/>
      <c r="G252" s="13"/>
      <c r="H252" s="13"/>
      <c r="I252" s="13"/>
      <c r="J252" s="13"/>
    </row>
    <row r="253" spans="2:10" x14ac:dyDescent="0.2">
      <c r="B253" s="8"/>
      <c r="C253" s="73"/>
      <c r="D253" s="8"/>
      <c r="E253" s="8"/>
      <c r="F253" s="13"/>
      <c r="G253" s="13"/>
      <c r="H253" s="13"/>
      <c r="I253" s="13"/>
      <c r="J253" s="13"/>
    </row>
    <row r="254" spans="2:10" x14ac:dyDescent="0.2">
      <c r="B254" s="8"/>
      <c r="C254" s="73"/>
      <c r="D254" s="8"/>
      <c r="E254" s="8"/>
      <c r="F254" s="13"/>
      <c r="G254" s="13"/>
      <c r="H254" s="13"/>
      <c r="I254" s="13"/>
      <c r="J254" s="13"/>
    </row>
    <row r="255" spans="2:10" x14ac:dyDescent="0.2">
      <c r="B255" s="8"/>
      <c r="C255" s="73"/>
      <c r="D255" s="8"/>
      <c r="E255" s="8"/>
      <c r="F255" s="13"/>
      <c r="G255" s="13"/>
      <c r="H255" s="13"/>
      <c r="I255" s="13"/>
      <c r="J255" s="13"/>
    </row>
    <row r="256" spans="2:10" x14ac:dyDescent="0.2">
      <c r="B256" s="8"/>
      <c r="C256" s="73"/>
      <c r="D256" s="8"/>
      <c r="E256" s="8"/>
      <c r="F256" s="13"/>
      <c r="G256" s="13"/>
      <c r="H256" s="13"/>
      <c r="I256" s="13"/>
      <c r="J256" s="13"/>
    </row>
  </sheetData>
  <pageMargins left="0.7" right="0.7" top="0.75" bottom="0.75" header="0.3" footer="0.3"/>
  <pageSetup scale="78" orientation="landscape" r:id="rId1"/>
  <headerFooter>
    <oddHeader xml:space="preserve">&amp;R
</oddHeader>
    <oddFooter>&amp;C&amp;"Arial,Regular"&amp;10Page 10.6.3_R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C66D-27CD-437F-A51E-3E0BEEB412B8}">
  <dimension ref="A1:P59"/>
  <sheetViews>
    <sheetView view="pageBreakPreview" zoomScale="90" zoomScaleNormal="100" zoomScaleSheetLayoutView="90" workbookViewId="0">
      <selection activeCell="A5" sqref="A5"/>
    </sheetView>
  </sheetViews>
  <sheetFormatPr defaultRowHeight="12.75" outlineLevelRow="2" x14ac:dyDescent="0.2"/>
  <cols>
    <col min="1" max="1" width="9.140625" style="4"/>
    <col min="2" max="2" width="10.85546875" style="4" customWidth="1"/>
    <col min="3" max="3" width="14.140625" style="4" bestFit="1" customWidth="1"/>
    <col min="4" max="6" width="11.28515625" style="4" bestFit="1" customWidth="1"/>
    <col min="7" max="7" width="17.85546875" style="4" bestFit="1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3" t="s">
        <v>8</v>
      </c>
      <c r="G1" s="58" t="s">
        <v>277</v>
      </c>
    </row>
    <row r="2" spans="1:16" x14ac:dyDescent="0.2">
      <c r="A2" s="3" t="s">
        <v>28</v>
      </c>
    </row>
    <row r="3" spans="1:16" x14ac:dyDescent="0.2">
      <c r="A3" s="3" t="s">
        <v>240</v>
      </c>
    </row>
    <row r="4" spans="1:16" x14ac:dyDescent="0.2">
      <c r="A4" s="3" t="s">
        <v>249</v>
      </c>
    </row>
    <row r="6" spans="1:16" x14ac:dyDescent="0.2">
      <c r="A6" s="74" t="s">
        <v>32</v>
      </c>
      <c r="B6" s="74" t="s">
        <v>1</v>
      </c>
      <c r="C6" s="74" t="s">
        <v>27</v>
      </c>
      <c r="D6" s="74" t="s">
        <v>35</v>
      </c>
      <c r="E6" s="74" t="s">
        <v>38</v>
      </c>
      <c r="F6" s="74" t="s">
        <v>34</v>
      </c>
      <c r="G6" s="74" t="s">
        <v>33</v>
      </c>
      <c r="K6" s="4" t="s">
        <v>23</v>
      </c>
      <c r="L6" s="4" t="s">
        <v>32</v>
      </c>
      <c r="N6" s="4" t="s">
        <v>31</v>
      </c>
      <c r="O6" s="82">
        <v>45992</v>
      </c>
    </row>
    <row r="7" spans="1:16" outlineLevel="2" x14ac:dyDescent="0.2">
      <c r="A7" s="8">
        <v>2022</v>
      </c>
      <c r="B7" s="71">
        <v>44743</v>
      </c>
      <c r="C7" s="13">
        <v>2628791.8800000004</v>
      </c>
      <c r="D7" s="4">
        <f t="shared" ref="D7:D12" si="0">((K$12-K7)+1)+COUNT($K$14:$K$54)</f>
        <v>42</v>
      </c>
      <c r="E7" s="4">
        <f t="shared" ref="E7:E54" si="1">D7+$O$8</f>
        <v>186</v>
      </c>
      <c r="F7" s="80">
        <f t="shared" ref="F7:F54" si="2">D7/E7</f>
        <v>0.22580645161290322</v>
      </c>
      <c r="G7" s="10">
        <f t="shared" ref="G7:G54" si="3">F7*C7</f>
        <v>593598.16645161295</v>
      </c>
      <c r="K7" s="4">
        <f t="shared" ref="K7:K54" si="4">MONTH(B7)</f>
        <v>7</v>
      </c>
      <c r="L7" s="4">
        <f t="shared" ref="L7:L54" si="5">YEAR(B7)</f>
        <v>2022</v>
      </c>
      <c r="N7" s="4" t="s">
        <v>30</v>
      </c>
      <c r="O7" s="82">
        <v>50375</v>
      </c>
    </row>
    <row r="8" spans="1:16" outlineLevel="2" x14ac:dyDescent="0.2">
      <c r="A8" s="8">
        <v>2022</v>
      </c>
      <c r="B8" s="71">
        <v>44774</v>
      </c>
      <c r="C8" s="13">
        <v>962945.38999999978</v>
      </c>
      <c r="D8" s="4">
        <f t="shared" si="0"/>
        <v>41</v>
      </c>
      <c r="E8" s="4">
        <f t="shared" si="1"/>
        <v>185</v>
      </c>
      <c r="F8" s="80">
        <f t="shared" si="2"/>
        <v>0.22162162162162163</v>
      </c>
      <c r="G8" s="13">
        <f t="shared" si="3"/>
        <v>213409.51886486483</v>
      </c>
      <c r="K8" s="4">
        <f t="shared" si="4"/>
        <v>8</v>
      </c>
      <c r="L8" s="4">
        <f t="shared" si="5"/>
        <v>2022</v>
      </c>
      <c r="O8" s="4">
        <v>144</v>
      </c>
      <c r="P8" s="4" t="s">
        <v>29</v>
      </c>
    </row>
    <row r="9" spans="1:16" outlineLevel="2" x14ac:dyDescent="0.2">
      <c r="A9" s="8">
        <v>2022</v>
      </c>
      <c r="B9" s="71">
        <v>44805</v>
      </c>
      <c r="C9" s="13">
        <v>737539.57999999984</v>
      </c>
      <c r="D9" s="4">
        <f t="shared" si="0"/>
        <v>40</v>
      </c>
      <c r="E9" s="4">
        <f t="shared" si="1"/>
        <v>184</v>
      </c>
      <c r="F9" s="80">
        <f t="shared" si="2"/>
        <v>0.21739130434782608</v>
      </c>
      <c r="G9" s="13">
        <f t="shared" si="3"/>
        <v>160334.6913043478</v>
      </c>
      <c r="K9" s="4">
        <f t="shared" si="4"/>
        <v>9</v>
      </c>
      <c r="L9" s="4">
        <f t="shared" si="5"/>
        <v>2022</v>
      </c>
    </row>
    <row r="10" spans="1:16" outlineLevel="2" x14ac:dyDescent="0.2">
      <c r="A10" s="8">
        <v>2022</v>
      </c>
      <c r="B10" s="71">
        <v>44835</v>
      </c>
      <c r="C10" s="13">
        <v>491669.85</v>
      </c>
      <c r="D10" s="4">
        <f t="shared" si="0"/>
        <v>39</v>
      </c>
      <c r="E10" s="4">
        <f t="shared" si="1"/>
        <v>183</v>
      </c>
      <c r="F10" s="80">
        <f t="shared" si="2"/>
        <v>0.21311475409836064</v>
      </c>
      <c r="G10" s="13">
        <f t="shared" si="3"/>
        <v>104782.09918032786</v>
      </c>
      <c r="K10" s="4">
        <f t="shared" si="4"/>
        <v>10</v>
      </c>
      <c r="L10" s="4">
        <f t="shared" si="5"/>
        <v>2022</v>
      </c>
    </row>
    <row r="11" spans="1:16" outlineLevel="2" x14ac:dyDescent="0.2">
      <c r="A11" s="8">
        <v>2022</v>
      </c>
      <c r="B11" s="71">
        <v>44866</v>
      </c>
      <c r="C11" s="13">
        <v>128352.51999999997</v>
      </c>
      <c r="D11" s="4">
        <f t="shared" si="0"/>
        <v>38</v>
      </c>
      <c r="E11" s="4">
        <f t="shared" si="1"/>
        <v>182</v>
      </c>
      <c r="F11" s="80">
        <f t="shared" si="2"/>
        <v>0.2087912087912088</v>
      </c>
      <c r="G11" s="13">
        <f t="shared" si="3"/>
        <v>26798.8778021978</v>
      </c>
      <c r="K11" s="4">
        <f t="shared" si="4"/>
        <v>11</v>
      </c>
      <c r="L11" s="4">
        <f t="shared" si="5"/>
        <v>2022</v>
      </c>
    </row>
    <row r="12" spans="1:16" outlineLevel="2" x14ac:dyDescent="0.2">
      <c r="A12" s="8">
        <v>2022</v>
      </c>
      <c r="B12" s="71">
        <v>44896</v>
      </c>
      <c r="C12" s="63">
        <v>59890.55</v>
      </c>
      <c r="D12" s="4">
        <f t="shared" si="0"/>
        <v>37</v>
      </c>
      <c r="E12" s="4">
        <f t="shared" si="1"/>
        <v>181</v>
      </c>
      <c r="F12" s="80">
        <f t="shared" si="2"/>
        <v>0.20441988950276244</v>
      </c>
      <c r="G12" s="63">
        <f t="shared" si="3"/>
        <v>12242.819613259669</v>
      </c>
      <c r="K12" s="4">
        <f t="shared" si="4"/>
        <v>12</v>
      </c>
      <c r="L12" s="4">
        <f t="shared" si="5"/>
        <v>2022</v>
      </c>
    </row>
    <row r="13" spans="1:16" outlineLevel="1" x14ac:dyDescent="0.2">
      <c r="A13" s="74" t="s">
        <v>258</v>
      </c>
      <c r="B13" s="71"/>
      <c r="C13" s="83">
        <f>SUBTOTAL(9,C7:C12)</f>
        <v>5009189.7699999986</v>
      </c>
      <c r="F13" s="80"/>
      <c r="G13" s="83">
        <f>SUBTOTAL(9,G7:G12)</f>
        <v>1111166.1732166111</v>
      </c>
    </row>
    <row r="14" spans="1:16" outlineLevel="2" x14ac:dyDescent="0.2">
      <c r="A14" s="8">
        <v>2023</v>
      </c>
      <c r="B14" s="71">
        <v>44927</v>
      </c>
      <c r="C14" s="13">
        <v>250585.49999999997</v>
      </c>
      <c r="D14" s="4">
        <f t="shared" ref="D14:D25" si="6">((K$25-K14)+1)+COUNT(K$27:K$54)</f>
        <v>36</v>
      </c>
      <c r="E14" s="4">
        <f t="shared" si="1"/>
        <v>180</v>
      </c>
      <c r="F14" s="80">
        <f t="shared" si="2"/>
        <v>0.2</v>
      </c>
      <c r="G14" s="13">
        <f t="shared" si="3"/>
        <v>50117.1</v>
      </c>
      <c r="K14" s="4">
        <f t="shared" si="4"/>
        <v>1</v>
      </c>
      <c r="L14" s="4">
        <f t="shared" si="5"/>
        <v>2023</v>
      </c>
    </row>
    <row r="15" spans="1:16" outlineLevel="2" x14ac:dyDescent="0.2">
      <c r="A15" s="8">
        <v>2023</v>
      </c>
      <c r="B15" s="71">
        <v>44958</v>
      </c>
      <c r="C15" s="13">
        <v>250585.49999999997</v>
      </c>
      <c r="D15" s="4">
        <f t="shared" si="6"/>
        <v>35</v>
      </c>
      <c r="E15" s="4">
        <f t="shared" si="1"/>
        <v>179</v>
      </c>
      <c r="F15" s="80">
        <f t="shared" si="2"/>
        <v>0.19553072625698323</v>
      </c>
      <c r="G15" s="13">
        <f t="shared" si="3"/>
        <v>48997.164804469263</v>
      </c>
      <c r="K15" s="4">
        <f t="shared" si="4"/>
        <v>2</v>
      </c>
      <c r="L15" s="4">
        <f t="shared" si="5"/>
        <v>2023</v>
      </c>
    </row>
    <row r="16" spans="1:16" outlineLevel="2" x14ac:dyDescent="0.2">
      <c r="A16" s="8">
        <v>2023</v>
      </c>
      <c r="B16" s="71">
        <v>44986</v>
      </c>
      <c r="C16" s="13">
        <v>250585.49999999997</v>
      </c>
      <c r="D16" s="4">
        <f t="shared" si="6"/>
        <v>34</v>
      </c>
      <c r="E16" s="4">
        <f t="shared" si="1"/>
        <v>178</v>
      </c>
      <c r="F16" s="80">
        <f t="shared" si="2"/>
        <v>0.19101123595505617</v>
      </c>
      <c r="G16" s="13">
        <f t="shared" si="3"/>
        <v>47864.646067415721</v>
      </c>
      <c r="K16" s="4">
        <f t="shared" si="4"/>
        <v>3</v>
      </c>
      <c r="L16" s="4">
        <f t="shared" si="5"/>
        <v>2023</v>
      </c>
    </row>
    <row r="17" spans="1:12" outlineLevel="2" x14ac:dyDescent="0.2">
      <c r="A17" s="8">
        <v>2023</v>
      </c>
      <c r="B17" s="71">
        <v>45017</v>
      </c>
      <c r="C17" s="13">
        <v>250585.50000000003</v>
      </c>
      <c r="D17" s="4">
        <f t="shared" si="6"/>
        <v>33</v>
      </c>
      <c r="E17" s="4">
        <f t="shared" si="1"/>
        <v>177</v>
      </c>
      <c r="F17" s="80">
        <f t="shared" si="2"/>
        <v>0.1864406779661017</v>
      </c>
      <c r="G17" s="13">
        <f t="shared" si="3"/>
        <v>46719.330508474581</v>
      </c>
      <c r="K17" s="4">
        <f t="shared" si="4"/>
        <v>4</v>
      </c>
      <c r="L17" s="4">
        <f t="shared" si="5"/>
        <v>2023</v>
      </c>
    </row>
    <row r="18" spans="1:12" outlineLevel="2" x14ac:dyDescent="0.2">
      <c r="A18" s="8">
        <v>2023</v>
      </c>
      <c r="B18" s="71">
        <v>45047</v>
      </c>
      <c r="C18" s="13">
        <v>250585.50000000003</v>
      </c>
      <c r="D18" s="4">
        <f t="shared" si="6"/>
        <v>32</v>
      </c>
      <c r="E18" s="4">
        <f t="shared" si="1"/>
        <v>176</v>
      </c>
      <c r="F18" s="80">
        <f t="shared" si="2"/>
        <v>0.18181818181818182</v>
      </c>
      <c r="G18" s="13">
        <f t="shared" si="3"/>
        <v>45561.000000000007</v>
      </c>
      <c r="K18" s="4">
        <f t="shared" si="4"/>
        <v>5</v>
      </c>
      <c r="L18" s="4">
        <f t="shared" si="5"/>
        <v>2023</v>
      </c>
    </row>
    <row r="19" spans="1:12" outlineLevel="2" x14ac:dyDescent="0.2">
      <c r="A19" s="8">
        <v>2023</v>
      </c>
      <c r="B19" s="71">
        <v>45078</v>
      </c>
      <c r="C19" s="13">
        <v>20926234.170000002</v>
      </c>
      <c r="D19" s="4">
        <f t="shared" si="6"/>
        <v>31</v>
      </c>
      <c r="E19" s="4">
        <f t="shared" si="1"/>
        <v>175</v>
      </c>
      <c r="F19" s="80">
        <f t="shared" si="2"/>
        <v>0.17714285714285713</v>
      </c>
      <c r="G19" s="13">
        <f t="shared" si="3"/>
        <v>3706932.9101142855</v>
      </c>
      <c r="K19" s="4">
        <f t="shared" si="4"/>
        <v>6</v>
      </c>
      <c r="L19" s="4">
        <f t="shared" si="5"/>
        <v>2023</v>
      </c>
    </row>
    <row r="20" spans="1:12" outlineLevel="2" x14ac:dyDescent="0.2">
      <c r="A20" s="8">
        <v>2023</v>
      </c>
      <c r="B20" s="71">
        <v>45108</v>
      </c>
      <c r="C20" s="13">
        <v>250585.50000000003</v>
      </c>
      <c r="D20" s="4">
        <f t="shared" si="6"/>
        <v>30</v>
      </c>
      <c r="E20" s="4">
        <f t="shared" si="1"/>
        <v>174</v>
      </c>
      <c r="F20" s="80">
        <f t="shared" si="2"/>
        <v>0.17241379310344829</v>
      </c>
      <c r="G20" s="13">
        <f t="shared" si="3"/>
        <v>43204.396551724145</v>
      </c>
      <c r="K20" s="4">
        <f t="shared" si="4"/>
        <v>7</v>
      </c>
      <c r="L20" s="4">
        <f t="shared" si="5"/>
        <v>2023</v>
      </c>
    </row>
    <row r="21" spans="1:12" outlineLevel="2" x14ac:dyDescent="0.2">
      <c r="A21" s="8">
        <v>2023</v>
      </c>
      <c r="B21" s="71">
        <v>45139</v>
      </c>
      <c r="C21" s="13">
        <v>250585.50000000006</v>
      </c>
      <c r="D21" s="4">
        <f t="shared" si="6"/>
        <v>29</v>
      </c>
      <c r="E21" s="4">
        <f t="shared" si="1"/>
        <v>173</v>
      </c>
      <c r="F21" s="80">
        <f t="shared" si="2"/>
        <v>0.16763005780346821</v>
      </c>
      <c r="G21" s="13">
        <f t="shared" si="3"/>
        <v>42005.661849710996</v>
      </c>
      <c r="K21" s="4">
        <f t="shared" si="4"/>
        <v>8</v>
      </c>
      <c r="L21" s="4">
        <f t="shared" si="5"/>
        <v>2023</v>
      </c>
    </row>
    <row r="22" spans="1:12" outlineLevel="2" x14ac:dyDescent="0.2">
      <c r="A22" s="8">
        <v>2023</v>
      </c>
      <c r="B22" s="71">
        <v>45170</v>
      </c>
      <c r="C22" s="13">
        <v>38977942.189999998</v>
      </c>
      <c r="D22" s="4">
        <f t="shared" si="6"/>
        <v>28</v>
      </c>
      <c r="E22" s="4">
        <f t="shared" si="1"/>
        <v>172</v>
      </c>
      <c r="F22" s="80">
        <f t="shared" si="2"/>
        <v>0.16279069767441862</v>
      </c>
      <c r="G22" s="13">
        <f t="shared" si="3"/>
        <v>6345246.403023256</v>
      </c>
      <c r="K22" s="4">
        <f t="shared" si="4"/>
        <v>9</v>
      </c>
      <c r="L22" s="4">
        <f t="shared" si="5"/>
        <v>2023</v>
      </c>
    </row>
    <row r="23" spans="1:12" outlineLevel="2" x14ac:dyDescent="0.2">
      <c r="A23" s="8">
        <v>2023</v>
      </c>
      <c r="B23" s="71">
        <v>45200</v>
      </c>
      <c r="C23" s="13">
        <v>515918.82999999821</v>
      </c>
      <c r="D23" s="4">
        <f t="shared" si="6"/>
        <v>27</v>
      </c>
      <c r="E23" s="4">
        <f t="shared" si="1"/>
        <v>171</v>
      </c>
      <c r="F23" s="80">
        <f t="shared" si="2"/>
        <v>0.15789473684210525</v>
      </c>
      <c r="G23" s="13">
        <f t="shared" si="3"/>
        <v>81460.867894736555</v>
      </c>
      <c r="K23" s="4">
        <f t="shared" si="4"/>
        <v>10</v>
      </c>
      <c r="L23" s="4">
        <f t="shared" si="5"/>
        <v>2023</v>
      </c>
    </row>
    <row r="24" spans="1:12" outlineLevel="2" x14ac:dyDescent="0.2">
      <c r="A24" s="8">
        <v>2023</v>
      </c>
      <c r="B24" s="71">
        <v>45231</v>
      </c>
      <c r="C24" s="13">
        <v>425918.82999999821</v>
      </c>
      <c r="D24" s="4">
        <f t="shared" si="6"/>
        <v>26</v>
      </c>
      <c r="E24" s="4">
        <f t="shared" si="1"/>
        <v>170</v>
      </c>
      <c r="F24" s="80">
        <f t="shared" si="2"/>
        <v>0.15294117647058825</v>
      </c>
      <c r="G24" s="13">
        <f t="shared" si="3"/>
        <v>65140.526941176206</v>
      </c>
      <c r="K24" s="4">
        <f t="shared" si="4"/>
        <v>11</v>
      </c>
      <c r="L24" s="4">
        <f t="shared" si="5"/>
        <v>2023</v>
      </c>
    </row>
    <row r="25" spans="1:12" outlineLevel="2" x14ac:dyDescent="0.2">
      <c r="A25" s="8">
        <v>2023</v>
      </c>
      <c r="B25" s="71">
        <v>45261</v>
      </c>
      <c r="C25" s="63">
        <v>5190283.8700000029</v>
      </c>
      <c r="D25" s="4">
        <f t="shared" si="6"/>
        <v>25</v>
      </c>
      <c r="E25" s="4">
        <f t="shared" si="1"/>
        <v>169</v>
      </c>
      <c r="F25" s="80">
        <f t="shared" si="2"/>
        <v>0.14792899408284024</v>
      </c>
      <c r="G25" s="63">
        <f t="shared" si="3"/>
        <v>767793.47189349157</v>
      </c>
      <c r="K25" s="4">
        <f t="shared" si="4"/>
        <v>12</v>
      </c>
      <c r="L25" s="4">
        <f t="shared" si="5"/>
        <v>2023</v>
      </c>
    </row>
    <row r="26" spans="1:12" outlineLevel="1" x14ac:dyDescent="0.2">
      <c r="A26" s="74" t="s">
        <v>259</v>
      </c>
      <c r="B26" s="71"/>
      <c r="C26" s="83">
        <f>SUBTOTAL(9,C14:C25)</f>
        <v>67790396.390000001</v>
      </c>
      <c r="F26" s="80"/>
      <c r="G26" s="83">
        <f>SUBTOTAL(9,G14:G25)</f>
        <v>11291043.479648741</v>
      </c>
    </row>
    <row r="27" spans="1:12" outlineLevel="2" x14ac:dyDescent="0.2">
      <c r="A27" s="8">
        <v>2024</v>
      </c>
      <c r="B27" s="71">
        <v>45292</v>
      </c>
      <c r="C27" s="13">
        <v>582843.52585832868</v>
      </c>
      <c r="D27" s="4">
        <f t="shared" ref="D27:D38" si="7">((K$38-K27)+1)+COUNT($K$43:$K$54)</f>
        <v>24</v>
      </c>
      <c r="E27" s="4">
        <f t="shared" si="1"/>
        <v>168</v>
      </c>
      <c r="F27" s="80">
        <f t="shared" si="2"/>
        <v>0.14285714285714285</v>
      </c>
      <c r="G27" s="13">
        <f t="shared" si="3"/>
        <v>83263.360836904089</v>
      </c>
      <c r="K27" s="4">
        <f t="shared" si="4"/>
        <v>1</v>
      </c>
      <c r="L27" s="4">
        <f t="shared" si="5"/>
        <v>2024</v>
      </c>
    </row>
    <row r="28" spans="1:12" outlineLevel="2" x14ac:dyDescent="0.2">
      <c r="A28" s="8">
        <v>2024</v>
      </c>
      <c r="B28" s="71">
        <v>45323</v>
      </c>
      <c r="C28" s="13">
        <v>582843.52585832868</v>
      </c>
      <c r="D28" s="4">
        <f t="shared" si="7"/>
        <v>23</v>
      </c>
      <c r="E28" s="4">
        <f t="shared" si="1"/>
        <v>167</v>
      </c>
      <c r="F28" s="80">
        <f t="shared" si="2"/>
        <v>0.1377245508982036</v>
      </c>
      <c r="G28" s="13">
        <f t="shared" si="3"/>
        <v>80271.862842763832</v>
      </c>
      <c r="K28" s="4">
        <f t="shared" si="4"/>
        <v>2</v>
      </c>
      <c r="L28" s="4">
        <f t="shared" si="5"/>
        <v>2024</v>
      </c>
    </row>
    <row r="29" spans="1:12" outlineLevel="2" x14ac:dyDescent="0.2">
      <c r="A29" s="8">
        <v>2024</v>
      </c>
      <c r="B29" s="71">
        <v>45352</v>
      </c>
      <c r="C29" s="13">
        <v>582843.52585832868</v>
      </c>
      <c r="D29" s="4">
        <f t="shared" si="7"/>
        <v>22</v>
      </c>
      <c r="E29" s="4">
        <f t="shared" si="1"/>
        <v>166</v>
      </c>
      <c r="F29" s="80">
        <f t="shared" si="2"/>
        <v>0.13253012048192772</v>
      </c>
      <c r="G29" s="13">
        <f t="shared" si="3"/>
        <v>77244.322704115853</v>
      </c>
      <c r="K29" s="4">
        <f t="shared" si="4"/>
        <v>3</v>
      </c>
      <c r="L29" s="4">
        <f t="shared" si="5"/>
        <v>2024</v>
      </c>
    </row>
    <row r="30" spans="1:12" outlineLevel="2" x14ac:dyDescent="0.2">
      <c r="A30" s="8">
        <v>2024</v>
      </c>
      <c r="B30" s="71">
        <v>45383</v>
      </c>
      <c r="C30" s="13">
        <v>230789.52585833112</v>
      </c>
      <c r="D30" s="4">
        <f t="shared" si="7"/>
        <v>21</v>
      </c>
      <c r="E30" s="4">
        <f t="shared" si="1"/>
        <v>165</v>
      </c>
      <c r="F30" s="80">
        <f t="shared" si="2"/>
        <v>0.12727272727272726</v>
      </c>
      <c r="G30" s="13">
        <f t="shared" si="3"/>
        <v>29373.212381969413</v>
      </c>
      <c r="K30" s="4">
        <f t="shared" si="4"/>
        <v>4</v>
      </c>
      <c r="L30" s="4">
        <f t="shared" si="5"/>
        <v>2024</v>
      </c>
    </row>
    <row r="31" spans="1:12" outlineLevel="2" x14ac:dyDescent="0.2">
      <c r="A31" s="8">
        <v>2024</v>
      </c>
      <c r="B31" s="71">
        <v>45413</v>
      </c>
      <c r="C31" s="13">
        <v>230789.52585833112</v>
      </c>
      <c r="D31" s="4">
        <f t="shared" si="7"/>
        <v>20</v>
      </c>
      <c r="E31" s="4">
        <f t="shared" si="1"/>
        <v>164</v>
      </c>
      <c r="F31" s="80">
        <f t="shared" si="2"/>
        <v>0.12195121951219512</v>
      </c>
      <c r="G31" s="13">
        <f t="shared" si="3"/>
        <v>28145.064129064769</v>
      </c>
      <c r="K31" s="4">
        <f t="shared" si="4"/>
        <v>5</v>
      </c>
      <c r="L31" s="4">
        <f t="shared" si="5"/>
        <v>2024</v>
      </c>
    </row>
    <row r="32" spans="1:12" outlineLevel="2" x14ac:dyDescent="0.2">
      <c r="A32" s="8">
        <v>2024</v>
      </c>
      <c r="B32" s="71">
        <v>45444</v>
      </c>
      <c r="C32" s="13">
        <v>265630.64575833076</v>
      </c>
      <c r="D32" s="4">
        <f t="shared" si="7"/>
        <v>19</v>
      </c>
      <c r="E32" s="4">
        <f t="shared" si="1"/>
        <v>163</v>
      </c>
      <c r="F32" s="80">
        <f t="shared" si="2"/>
        <v>0.1165644171779141</v>
      </c>
      <c r="G32" s="13">
        <f t="shared" si="3"/>
        <v>30963.081407412788</v>
      </c>
      <c r="K32" s="4">
        <f t="shared" si="4"/>
        <v>6</v>
      </c>
      <c r="L32" s="4">
        <f t="shared" si="5"/>
        <v>2024</v>
      </c>
    </row>
    <row r="33" spans="1:12" outlineLevel="2" x14ac:dyDescent="0.2">
      <c r="A33" s="8">
        <v>2024</v>
      </c>
      <c r="B33" s="71">
        <v>45474</v>
      </c>
      <c r="C33" s="13">
        <v>230789.52585833112</v>
      </c>
      <c r="D33" s="4">
        <f t="shared" si="7"/>
        <v>18</v>
      </c>
      <c r="E33" s="4">
        <f t="shared" si="1"/>
        <v>162</v>
      </c>
      <c r="F33" s="80">
        <f t="shared" si="2"/>
        <v>0.1111111111111111</v>
      </c>
      <c r="G33" s="13">
        <f t="shared" si="3"/>
        <v>25643.280650925677</v>
      </c>
      <c r="K33" s="4">
        <f t="shared" si="4"/>
        <v>7</v>
      </c>
      <c r="L33" s="4">
        <f t="shared" si="5"/>
        <v>2024</v>
      </c>
    </row>
    <row r="34" spans="1:12" outlineLevel="2" x14ac:dyDescent="0.2">
      <c r="A34" s="8">
        <v>2024</v>
      </c>
      <c r="B34" s="71">
        <v>45505</v>
      </c>
      <c r="C34" s="13">
        <v>230789.52585833112</v>
      </c>
      <c r="D34" s="4">
        <f t="shared" si="7"/>
        <v>17</v>
      </c>
      <c r="E34" s="4">
        <f t="shared" si="1"/>
        <v>161</v>
      </c>
      <c r="F34" s="80">
        <f t="shared" si="2"/>
        <v>0.10559006211180125</v>
      </c>
      <c r="G34" s="13">
        <f t="shared" si="3"/>
        <v>24369.080370134343</v>
      </c>
      <c r="K34" s="4">
        <f t="shared" si="4"/>
        <v>8</v>
      </c>
      <c r="L34" s="4">
        <f t="shared" si="5"/>
        <v>2024</v>
      </c>
    </row>
    <row r="35" spans="1:12" outlineLevel="2" x14ac:dyDescent="0.2">
      <c r="A35" s="8">
        <v>2024</v>
      </c>
      <c r="B35" s="71">
        <v>45536</v>
      </c>
      <c r="C35" s="13">
        <v>230789.52585833112</v>
      </c>
      <c r="D35" s="4">
        <f t="shared" si="7"/>
        <v>16</v>
      </c>
      <c r="E35" s="4">
        <f t="shared" si="1"/>
        <v>160</v>
      </c>
      <c r="F35" s="80">
        <f t="shared" si="2"/>
        <v>0.1</v>
      </c>
      <c r="G35" s="13">
        <f t="shared" si="3"/>
        <v>23078.952585833114</v>
      </c>
      <c r="K35" s="4">
        <f t="shared" si="4"/>
        <v>9</v>
      </c>
      <c r="L35" s="4">
        <f t="shared" si="5"/>
        <v>2024</v>
      </c>
    </row>
    <row r="36" spans="1:12" outlineLevel="2" x14ac:dyDescent="0.2">
      <c r="A36" s="8">
        <v>2024</v>
      </c>
      <c r="B36" s="71">
        <v>45566</v>
      </c>
      <c r="C36" s="13">
        <v>230789.52585833112</v>
      </c>
      <c r="D36" s="4">
        <f t="shared" si="7"/>
        <v>15</v>
      </c>
      <c r="E36" s="4">
        <f t="shared" si="1"/>
        <v>159</v>
      </c>
      <c r="F36" s="80">
        <f t="shared" si="2"/>
        <v>9.4339622641509441E-2</v>
      </c>
      <c r="G36" s="13">
        <f t="shared" si="3"/>
        <v>21772.596779087842</v>
      </c>
      <c r="K36" s="4">
        <f t="shared" si="4"/>
        <v>10</v>
      </c>
      <c r="L36" s="4">
        <f t="shared" si="5"/>
        <v>2024</v>
      </c>
    </row>
    <row r="37" spans="1:12" outlineLevel="2" x14ac:dyDescent="0.2">
      <c r="A37" s="8">
        <v>2024</v>
      </c>
      <c r="B37" s="71">
        <v>45597</v>
      </c>
      <c r="C37" s="13">
        <v>230789.52585833112</v>
      </c>
      <c r="D37" s="4">
        <f t="shared" si="7"/>
        <v>14</v>
      </c>
      <c r="E37" s="4">
        <f t="shared" si="1"/>
        <v>158</v>
      </c>
      <c r="F37" s="80">
        <f t="shared" si="2"/>
        <v>8.8607594936708861E-2</v>
      </c>
      <c r="G37" s="13">
        <f t="shared" si="3"/>
        <v>20449.7048228901</v>
      </c>
      <c r="K37" s="4">
        <f t="shared" si="4"/>
        <v>11</v>
      </c>
      <c r="L37" s="4">
        <f t="shared" si="5"/>
        <v>2024</v>
      </c>
    </row>
    <row r="38" spans="1:12" outlineLevel="2" x14ac:dyDescent="0.2">
      <c r="A38" s="8">
        <v>2024</v>
      </c>
      <c r="B38" s="71">
        <v>45627</v>
      </c>
      <c r="C38" s="63">
        <v>2111849.3562583132</v>
      </c>
      <c r="D38" s="4">
        <f t="shared" si="7"/>
        <v>13</v>
      </c>
      <c r="E38" s="4">
        <f t="shared" si="1"/>
        <v>157</v>
      </c>
      <c r="F38" s="80">
        <f t="shared" si="2"/>
        <v>8.2802547770700632E-2</v>
      </c>
      <c r="G38" s="63">
        <f t="shared" si="3"/>
        <v>174866.50720610237</v>
      </c>
      <c r="K38" s="4">
        <f t="shared" si="4"/>
        <v>12</v>
      </c>
      <c r="L38" s="4">
        <f t="shared" si="5"/>
        <v>2024</v>
      </c>
    </row>
    <row r="39" spans="1:12" outlineLevel="1" x14ac:dyDescent="0.2">
      <c r="A39" s="3" t="s">
        <v>260</v>
      </c>
      <c r="B39" s="71"/>
      <c r="C39" s="93">
        <f>SUBTOTAL(9,C27:C38)</f>
        <v>5741537.2605999466</v>
      </c>
      <c r="F39" s="80"/>
      <c r="G39" s="93">
        <f>SUBTOTAL(9,G27:G38)</f>
        <v>619441.02671720413</v>
      </c>
    </row>
    <row r="40" spans="1:12" x14ac:dyDescent="0.2">
      <c r="A40" s="3" t="s">
        <v>2</v>
      </c>
      <c r="B40" s="71"/>
      <c r="C40" s="93">
        <f>SUBTOTAL(9,C7:C38)</f>
        <v>78541123.420599923</v>
      </c>
      <c r="F40" s="80"/>
      <c r="G40" s="93">
        <f>SUBTOTAL(9,G7:G38)</f>
        <v>13021650.679582559</v>
      </c>
    </row>
    <row r="41" spans="1:12" x14ac:dyDescent="0.2">
      <c r="B41" s="71"/>
      <c r="C41" s="76" t="s">
        <v>275</v>
      </c>
      <c r="F41" s="80"/>
      <c r="G41" s="86" t="s">
        <v>276</v>
      </c>
    </row>
    <row r="42" spans="1:12" x14ac:dyDescent="0.2">
      <c r="B42" s="71"/>
      <c r="C42" s="13"/>
      <c r="F42" s="80"/>
      <c r="G42" s="13"/>
    </row>
    <row r="43" spans="1:12" x14ac:dyDescent="0.2">
      <c r="B43" s="71">
        <v>45658</v>
      </c>
      <c r="C43" s="13">
        <v>201642.84459299815</v>
      </c>
      <c r="D43" s="4">
        <f t="shared" ref="D43:D54" si="8">(K$54-K43)+1</f>
        <v>12</v>
      </c>
      <c r="E43" s="4">
        <f t="shared" si="1"/>
        <v>156</v>
      </c>
      <c r="F43" s="80">
        <f t="shared" si="2"/>
        <v>7.6923076923076927E-2</v>
      </c>
      <c r="G43" s="13">
        <f t="shared" si="3"/>
        <v>15510.988045615244</v>
      </c>
      <c r="K43" s="4">
        <f t="shared" si="4"/>
        <v>1</v>
      </c>
      <c r="L43" s="4">
        <f t="shared" si="5"/>
        <v>2025</v>
      </c>
    </row>
    <row r="44" spans="1:12" x14ac:dyDescent="0.2">
      <c r="B44" s="71">
        <v>45689</v>
      </c>
      <c r="C44" s="13">
        <v>201642.84459299815</v>
      </c>
      <c r="D44" s="4">
        <f t="shared" si="8"/>
        <v>11</v>
      </c>
      <c r="E44" s="4">
        <f t="shared" si="1"/>
        <v>155</v>
      </c>
      <c r="F44" s="80">
        <f t="shared" si="2"/>
        <v>7.0967741935483872E-2</v>
      </c>
      <c r="G44" s="13">
        <f t="shared" si="3"/>
        <v>14310.137358212773</v>
      </c>
      <c r="K44" s="4">
        <f t="shared" si="4"/>
        <v>2</v>
      </c>
      <c r="L44" s="4">
        <f t="shared" si="5"/>
        <v>2025</v>
      </c>
    </row>
    <row r="45" spans="1:12" x14ac:dyDescent="0.2">
      <c r="B45" s="71">
        <v>45717</v>
      </c>
      <c r="C45" s="13">
        <v>201642.84459299815</v>
      </c>
      <c r="D45" s="4">
        <f t="shared" si="8"/>
        <v>10</v>
      </c>
      <c r="E45" s="4">
        <f t="shared" si="1"/>
        <v>154</v>
      </c>
      <c r="F45" s="80">
        <f t="shared" si="2"/>
        <v>6.4935064935064929E-2</v>
      </c>
      <c r="G45" s="13">
        <f t="shared" si="3"/>
        <v>13093.691207337541</v>
      </c>
      <c r="K45" s="4">
        <f t="shared" si="4"/>
        <v>3</v>
      </c>
      <c r="L45" s="4">
        <f t="shared" si="5"/>
        <v>2025</v>
      </c>
    </row>
    <row r="46" spans="1:12" x14ac:dyDescent="0.2">
      <c r="B46" s="71">
        <v>45748</v>
      </c>
      <c r="C46" s="13">
        <v>201642.84459299815</v>
      </c>
      <c r="D46" s="4">
        <f t="shared" si="8"/>
        <v>9</v>
      </c>
      <c r="E46" s="4">
        <f t="shared" si="1"/>
        <v>153</v>
      </c>
      <c r="F46" s="80">
        <f t="shared" si="2"/>
        <v>5.8823529411764705E-2</v>
      </c>
      <c r="G46" s="13">
        <f t="shared" si="3"/>
        <v>11861.343799588127</v>
      </c>
      <c r="K46" s="4">
        <f t="shared" si="4"/>
        <v>4</v>
      </c>
      <c r="L46" s="4">
        <f t="shared" si="5"/>
        <v>2025</v>
      </c>
    </row>
    <row r="47" spans="1:12" x14ac:dyDescent="0.2">
      <c r="B47" s="71">
        <v>45778</v>
      </c>
      <c r="C47" s="13">
        <v>536923.04100699502</v>
      </c>
      <c r="D47" s="4">
        <f t="shared" si="8"/>
        <v>8</v>
      </c>
      <c r="E47" s="4">
        <f t="shared" si="1"/>
        <v>152</v>
      </c>
      <c r="F47" s="80">
        <f t="shared" si="2"/>
        <v>5.2631578947368418E-2</v>
      </c>
      <c r="G47" s="13">
        <f t="shared" si="3"/>
        <v>28259.107421420787</v>
      </c>
      <c r="K47" s="4">
        <f t="shared" si="4"/>
        <v>5</v>
      </c>
      <c r="L47" s="4">
        <f t="shared" si="5"/>
        <v>2025</v>
      </c>
    </row>
    <row r="48" spans="1:12" x14ac:dyDescent="0.2">
      <c r="B48" s="71">
        <v>45809</v>
      </c>
      <c r="C48" s="13">
        <v>19741941.165228814</v>
      </c>
      <c r="D48" s="4">
        <f t="shared" si="8"/>
        <v>7</v>
      </c>
      <c r="E48" s="4">
        <f t="shared" si="1"/>
        <v>151</v>
      </c>
      <c r="F48" s="80">
        <f t="shared" si="2"/>
        <v>4.6357615894039736E-2</v>
      </c>
      <c r="G48" s="13">
        <f t="shared" si="3"/>
        <v>915189.32554040861</v>
      </c>
      <c r="K48" s="4">
        <f t="shared" si="4"/>
        <v>6</v>
      </c>
      <c r="L48" s="4">
        <f t="shared" si="5"/>
        <v>2025</v>
      </c>
    </row>
    <row r="49" spans="2:12" x14ac:dyDescent="0.2">
      <c r="B49" s="71">
        <v>45839</v>
      </c>
      <c r="C49" s="13">
        <v>201642.84459299815</v>
      </c>
      <c r="D49" s="4">
        <f t="shared" si="8"/>
        <v>6</v>
      </c>
      <c r="E49" s="4">
        <f t="shared" si="1"/>
        <v>150</v>
      </c>
      <c r="F49" s="80">
        <f t="shared" si="2"/>
        <v>0.04</v>
      </c>
      <c r="G49" s="13">
        <f t="shared" si="3"/>
        <v>8065.7137837199261</v>
      </c>
      <c r="K49" s="4">
        <f t="shared" si="4"/>
        <v>7</v>
      </c>
      <c r="L49" s="4">
        <f t="shared" si="5"/>
        <v>2025</v>
      </c>
    </row>
    <row r="50" spans="2:12" x14ac:dyDescent="0.2">
      <c r="B50" s="71">
        <v>45870</v>
      </c>
      <c r="C50" s="13">
        <v>201642.84459299815</v>
      </c>
      <c r="D50" s="4">
        <f t="shared" si="8"/>
        <v>5</v>
      </c>
      <c r="E50" s="4">
        <f t="shared" si="1"/>
        <v>149</v>
      </c>
      <c r="F50" s="80">
        <f t="shared" si="2"/>
        <v>3.3557046979865772E-2</v>
      </c>
      <c r="G50" s="13">
        <f t="shared" si="3"/>
        <v>6766.5384091610122</v>
      </c>
      <c r="K50" s="4">
        <f t="shared" si="4"/>
        <v>8</v>
      </c>
      <c r="L50" s="4">
        <f t="shared" si="5"/>
        <v>2025</v>
      </c>
    </row>
    <row r="51" spans="2:12" x14ac:dyDescent="0.2">
      <c r="B51" s="71">
        <v>45901</v>
      </c>
      <c r="C51" s="13">
        <v>201642.84459299815</v>
      </c>
      <c r="D51" s="4">
        <f t="shared" si="8"/>
        <v>4</v>
      </c>
      <c r="E51" s="4">
        <f t="shared" si="1"/>
        <v>148</v>
      </c>
      <c r="F51" s="80">
        <f t="shared" si="2"/>
        <v>2.7027027027027029E-2</v>
      </c>
      <c r="G51" s="13">
        <f t="shared" si="3"/>
        <v>5449.806610621572</v>
      </c>
      <c r="K51" s="4">
        <f t="shared" si="4"/>
        <v>9</v>
      </c>
      <c r="L51" s="4">
        <f t="shared" si="5"/>
        <v>2025</v>
      </c>
    </row>
    <row r="52" spans="2:12" x14ac:dyDescent="0.2">
      <c r="B52" s="71">
        <v>45931</v>
      </c>
      <c r="C52" s="13">
        <v>201642.84459299815</v>
      </c>
      <c r="D52" s="4">
        <f t="shared" si="8"/>
        <v>3</v>
      </c>
      <c r="E52" s="4">
        <f t="shared" si="1"/>
        <v>147</v>
      </c>
      <c r="F52" s="80">
        <f t="shared" si="2"/>
        <v>2.0408163265306121E-2</v>
      </c>
      <c r="G52" s="13">
        <f t="shared" si="3"/>
        <v>4115.1600937346557</v>
      </c>
      <c r="K52" s="4">
        <f t="shared" si="4"/>
        <v>10</v>
      </c>
      <c r="L52" s="4">
        <f t="shared" si="5"/>
        <v>2025</v>
      </c>
    </row>
    <row r="53" spans="2:12" x14ac:dyDescent="0.2">
      <c r="B53" s="71">
        <v>45962</v>
      </c>
      <c r="C53" s="13">
        <v>201642.84459299815</v>
      </c>
      <c r="D53" s="4">
        <f t="shared" si="8"/>
        <v>2</v>
      </c>
      <c r="E53" s="4">
        <f t="shared" si="1"/>
        <v>146</v>
      </c>
      <c r="F53" s="80">
        <f t="shared" si="2"/>
        <v>1.3698630136986301E-2</v>
      </c>
      <c r="G53" s="13">
        <f t="shared" si="3"/>
        <v>2762.2307478492894</v>
      </c>
      <c r="K53" s="4">
        <f t="shared" si="4"/>
        <v>11</v>
      </c>
      <c r="L53" s="4">
        <f t="shared" si="5"/>
        <v>2025</v>
      </c>
    </row>
    <row r="54" spans="2:12" x14ac:dyDescent="0.2">
      <c r="B54" s="71">
        <v>45992</v>
      </c>
      <c r="C54" s="63">
        <v>2635442.3969509751</v>
      </c>
      <c r="D54" s="4">
        <f t="shared" si="8"/>
        <v>1</v>
      </c>
      <c r="E54" s="4">
        <f t="shared" si="1"/>
        <v>145</v>
      </c>
      <c r="F54" s="80">
        <f t="shared" si="2"/>
        <v>6.8965517241379309E-3</v>
      </c>
      <c r="G54" s="63">
        <f t="shared" si="3"/>
        <v>18175.464806558448</v>
      </c>
      <c r="K54" s="4">
        <f t="shared" si="4"/>
        <v>12</v>
      </c>
      <c r="L54" s="4">
        <f t="shared" si="5"/>
        <v>2025</v>
      </c>
    </row>
    <row r="55" spans="2:12" x14ac:dyDescent="0.2">
      <c r="B55" s="71"/>
      <c r="C55" s="81">
        <f>C40+SUM(C43:C54)</f>
        <v>103270215.62512369</v>
      </c>
      <c r="G55" s="81">
        <f>G40+SUM(G43:G54)</f>
        <v>14065210.187406786</v>
      </c>
    </row>
    <row r="56" spans="2:12" x14ac:dyDescent="0.2">
      <c r="B56" s="71"/>
      <c r="C56" s="74"/>
    </row>
    <row r="57" spans="2:12" x14ac:dyDescent="0.2">
      <c r="B57" s="71"/>
      <c r="C57" s="10"/>
      <c r="G57" s="10"/>
    </row>
    <row r="58" spans="2:12" x14ac:dyDescent="0.2">
      <c r="B58" s="71"/>
    </row>
    <row r="59" spans="2:12" x14ac:dyDescent="0.2">
      <c r="B59" s="70"/>
    </row>
  </sheetData>
  <pageMargins left="0.7" right="0.7" top="0.75" bottom="0.75" header="0.3" footer="0.3"/>
  <pageSetup scale="96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0DC90-1203-4FBE-94A9-A2EFB3BFE482}">
  <dimension ref="A1:P59"/>
  <sheetViews>
    <sheetView view="pageBreakPreview" zoomScale="90" zoomScaleNormal="100" zoomScaleSheetLayoutView="90" workbookViewId="0">
      <selection activeCell="A5" sqref="A5"/>
    </sheetView>
  </sheetViews>
  <sheetFormatPr defaultRowHeight="12.75" outlineLevelRow="2" x14ac:dyDescent="0.2"/>
  <cols>
    <col min="1" max="1" width="11.7109375" style="4" bestFit="1" customWidth="1"/>
    <col min="2" max="2" width="10.85546875" style="4" customWidth="1"/>
    <col min="3" max="3" width="14.140625" style="4" bestFit="1" customWidth="1"/>
    <col min="4" max="6" width="11.28515625" style="4" bestFit="1" customWidth="1"/>
    <col min="7" max="7" width="17.85546875" style="4" bestFit="1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3" t="s">
        <v>8</v>
      </c>
      <c r="G1" s="58" t="s">
        <v>278</v>
      </c>
    </row>
    <row r="2" spans="1:16" x14ac:dyDescent="0.2">
      <c r="A2" s="3" t="s">
        <v>28</v>
      </c>
    </row>
    <row r="3" spans="1:16" x14ac:dyDescent="0.2">
      <c r="A3" s="3" t="s">
        <v>240</v>
      </c>
    </row>
    <row r="4" spans="1:16" x14ac:dyDescent="0.2">
      <c r="A4" s="3" t="s">
        <v>245</v>
      </c>
    </row>
    <row r="6" spans="1:16" x14ac:dyDescent="0.2">
      <c r="A6" s="74" t="s">
        <v>32</v>
      </c>
      <c r="B6" s="74" t="s">
        <v>1</v>
      </c>
      <c r="C6" s="74" t="s">
        <v>27</v>
      </c>
      <c r="D6" s="74" t="s">
        <v>35</v>
      </c>
      <c r="E6" s="74" t="s">
        <v>38</v>
      </c>
      <c r="F6" s="74" t="s">
        <v>34</v>
      </c>
      <c r="G6" s="74" t="s">
        <v>33</v>
      </c>
      <c r="K6" s="4" t="s">
        <v>23</v>
      </c>
      <c r="L6" s="4" t="s">
        <v>32</v>
      </c>
      <c r="N6" s="4" t="s">
        <v>31</v>
      </c>
      <c r="O6" s="82">
        <v>45992</v>
      </c>
    </row>
    <row r="7" spans="1:16" outlineLevel="2" x14ac:dyDescent="0.2">
      <c r="A7" s="8">
        <v>2022</v>
      </c>
      <c r="B7" s="71">
        <v>44743</v>
      </c>
      <c r="C7" s="13">
        <v>0</v>
      </c>
      <c r="D7" s="4">
        <f t="shared" ref="D7:D12" si="0">((K$12-K7)+1)+COUNT($K$14:$K$54)</f>
        <v>42</v>
      </c>
      <c r="E7" s="4">
        <f t="shared" ref="E7:E54" si="1">D7+$O$8</f>
        <v>186</v>
      </c>
      <c r="F7" s="80">
        <f t="shared" ref="F7:F54" si="2">D7/E7</f>
        <v>0.22580645161290322</v>
      </c>
      <c r="G7" s="10">
        <f t="shared" ref="G7:G54" si="3">F7*C7</f>
        <v>0</v>
      </c>
      <c r="K7" s="4">
        <f t="shared" ref="K7:K54" si="4">MONTH(B7)</f>
        <v>7</v>
      </c>
      <c r="L7" s="4">
        <f t="shared" ref="L7:L54" si="5">YEAR(B7)</f>
        <v>2022</v>
      </c>
      <c r="N7" s="4" t="s">
        <v>30</v>
      </c>
      <c r="O7" s="82">
        <v>50375</v>
      </c>
    </row>
    <row r="8" spans="1:16" outlineLevel="2" x14ac:dyDescent="0.2">
      <c r="A8" s="8">
        <v>2022</v>
      </c>
      <c r="B8" s="71">
        <v>44774</v>
      </c>
      <c r="C8" s="13">
        <v>0</v>
      </c>
      <c r="D8" s="4">
        <f t="shared" si="0"/>
        <v>41</v>
      </c>
      <c r="E8" s="4">
        <f t="shared" si="1"/>
        <v>185</v>
      </c>
      <c r="F8" s="80">
        <f t="shared" si="2"/>
        <v>0.22162162162162163</v>
      </c>
      <c r="G8" s="13">
        <f t="shared" si="3"/>
        <v>0</v>
      </c>
      <c r="K8" s="4">
        <f t="shared" si="4"/>
        <v>8</v>
      </c>
      <c r="L8" s="4">
        <f t="shared" si="5"/>
        <v>2022</v>
      </c>
      <c r="O8" s="4">
        <v>144</v>
      </c>
      <c r="P8" s="4" t="s">
        <v>29</v>
      </c>
    </row>
    <row r="9" spans="1:16" outlineLevel="2" x14ac:dyDescent="0.2">
      <c r="A9" s="8">
        <v>2022</v>
      </c>
      <c r="B9" s="71">
        <v>44805</v>
      </c>
      <c r="C9" s="13">
        <v>0</v>
      </c>
      <c r="D9" s="4">
        <f t="shared" si="0"/>
        <v>40</v>
      </c>
      <c r="E9" s="4">
        <f t="shared" si="1"/>
        <v>184</v>
      </c>
      <c r="F9" s="80">
        <f t="shared" si="2"/>
        <v>0.21739130434782608</v>
      </c>
      <c r="G9" s="13">
        <f t="shared" si="3"/>
        <v>0</v>
      </c>
      <c r="K9" s="4">
        <f t="shared" si="4"/>
        <v>9</v>
      </c>
      <c r="L9" s="4">
        <f t="shared" si="5"/>
        <v>2022</v>
      </c>
    </row>
    <row r="10" spans="1:16" outlineLevel="2" x14ac:dyDescent="0.2">
      <c r="A10" s="8">
        <v>2022</v>
      </c>
      <c r="B10" s="71">
        <v>44835</v>
      </c>
      <c r="C10" s="13">
        <v>0</v>
      </c>
      <c r="D10" s="4">
        <f t="shared" si="0"/>
        <v>39</v>
      </c>
      <c r="E10" s="4">
        <f t="shared" si="1"/>
        <v>183</v>
      </c>
      <c r="F10" s="80">
        <f t="shared" si="2"/>
        <v>0.21311475409836064</v>
      </c>
      <c r="G10" s="13">
        <f t="shared" si="3"/>
        <v>0</v>
      </c>
      <c r="K10" s="4">
        <f t="shared" si="4"/>
        <v>10</v>
      </c>
      <c r="L10" s="4">
        <f t="shared" si="5"/>
        <v>2022</v>
      </c>
    </row>
    <row r="11" spans="1:16" outlineLevel="2" x14ac:dyDescent="0.2">
      <c r="A11" s="8">
        <v>2022</v>
      </c>
      <c r="B11" s="71">
        <v>44866</v>
      </c>
      <c r="C11" s="13">
        <v>0</v>
      </c>
      <c r="D11" s="4">
        <f t="shared" si="0"/>
        <v>38</v>
      </c>
      <c r="E11" s="4">
        <f t="shared" si="1"/>
        <v>182</v>
      </c>
      <c r="F11" s="80">
        <f t="shared" si="2"/>
        <v>0.2087912087912088</v>
      </c>
      <c r="G11" s="13">
        <f t="shared" si="3"/>
        <v>0</v>
      </c>
      <c r="K11" s="4">
        <f t="shared" si="4"/>
        <v>11</v>
      </c>
      <c r="L11" s="4">
        <f t="shared" si="5"/>
        <v>2022</v>
      </c>
    </row>
    <row r="12" spans="1:16" outlineLevel="2" x14ac:dyDescent="0.2">
      <c r="A12" s="8">
        <v>2022</v>
      </c>
      <c r="B12" s="71">
        <v>44896</v>
      </c>
      <c r="C12" s="63">
        <v>0</v>
      </c>
      <c r="D12" s="15">
        <f t="shared" si="0"/>
        <v>37</v>
      </c>
      <c r="E12" s="15">
        <f t="shared" si="1"/>
        <v>181</v>
      </c>
      <c r="F12" s="92">
        <f t="shared" si="2"/>
        <v>0.20441988950276244</v>
      </c>
      <c r="G12" s="63">
        <f t="shared" si="3"/>
        <v>0</v>
      </c>
      <c r="K12" s="4">
        <f t="shared" si="4"/>
        <v>12</v>
      </c>
      <c r="L12" s="4">
        <f t="shared" si="5"/>
        <v>2022</v>
      </c>
    </row>
    <row r="13" spans="1:16" outlineLevel="1" x14ac:dyDescent="0.2">
      <c r="A13" s="74" t="s">
        <v>258</v>
      </c>
      <c r="B13" s="71"/>
      <c r="C13" s="83">
        <f>SUBTOTAL(9,C7:C12)</f>
        <v>0</v>
      </c>
      <c r="D13" s="3"/>
      <c r="E13" s="3"/>
      <c r="F13" s="91"/>
      <c r="G13" s="83">
        <f>SUBTOTAL(9,G7:G12)</f>
        <v>0</v>
      </c>
    </row>
    <row r="14" spans="1:16" outlineLevel="2" x14ac:dyDescent="0.2">
      <c r="A14" s="8">
        <v>2023</v>
      </c>
      <c r="B14" s="71">
        <v>44927</v>
      </c>
      <c r="C14" s="13">
        <v>3880.58</v>
      </c>
      <c r="D14" s="4">
        <f t="shared" ref="D14:D25" si="6">((K$25-K14)+1)+COUNT(K$27:K$54)</f>
        <v>36</v>
      </c>
      <c r="E14" s="4">
        <f t="shared" si="1"/>
        <v>180</v>
      </c>
      <c r="F14" s="80">
        <f t="shared" si="2"/>
        <v>0.2</v>
      </c>
      <c r="G14" s="13">
        <f t="shared" si="3"/>
        <v>776.11599999999999</v>
      </c>
      <c r="K14" s="4">
        <f t="shared" si="4"/>
        <v>1</v>
      </c>
      <c r="L14" s="4">
        <f t="shared" si="5"/>
        <v>2023</v>
      </c>
    </row>
    <row r="15" spans="1:16" outlineLevel="2" x14ac:dyDescent="0.2">
      <c r="A15" s="8">
        <v>2023</v>
      </c>
      <c r="B15" s="71">
        <v>44958</v>
      </c>
      <c r="C15" s="13">
        <v>3880.58</v>
      </c>
      <c r="D15" s="4">
        <f t="shared" si="6"/>
        <v>35</v>
      </c>
      <c r="E15" s="4">
        <f t="shared" si="1"/>
        <v>179</v>
      </c>
      <c r="F15" s="80">
        <f t="shared" si="2"/>
        <v>0.19553072625698323</v>
      </c>
      <c r="G15" s="13">
        <f t="shared" si="3"/>
        <v>758.77262569832396</v>
      </c>
      <c r="K15" s="4">
        <f t="shared" si="4"/>
        <v>2</v>
      </c>
      <c r="L15" s="4">
        <f t="shared" si="5"/>
        <v>2023</v>
      </c>
    </row>
    <row r="16" spans="1:16" outlineLevel="2" x14ac:dyDescent="0.2">
      <c r="A16" s="8">
        <v>2023</v>
      </c>
      <c r="B16" s="71">
        <v>44986</v>
      </c>
      <c r="C16" s="13">
        <v>3880.58</v>
      </c>
      <c r="D16" s="4">
        <f t="shared" si="6"/>
        <v>34</v>
      </c>
      <c r="E16" s="4">
        <f t="shared" si="1"/>
        <v>178</v>
      </c>
      <c r="F16" s="80">
        <f t="shared" si="2"/>
        <v>0.19101123595505617</v>
      </c>
      <c r="G16" s="13">
        <f t="shared" si="3"/>
        <v>741.23438202247189</v>
      </c>
      <c r="K16" s="4">
        <f t="shared" si="4"/>
        <v>3</v>
      </c>
      <c r="L16" s="4">
        <f t="shared" si="5"/>
        <v>2023</v>
      </c>
    </row>
    <row r="17" spans="1:12" outlineLevel="2" x14ac:dyDescent="0.2">
      <c r="A17" s="8">
        <v>2023</v>
      </c>
      <c r="B17" s="71">
        <v>45017</v>
      </c>
      <c r="C17" s="13">
        <v>3880.58</v>
      </c>
      <c r="D17" s="4">
        <f t="shared" si="6"/>
        <v>33</v>
      </c>
      <c r="E17" s="4">
        <f t="shared" si="1"/>
        <v>177</v>
      </c>
      <c r="F17" s="80">
        <f t="shared" si="2"/>
        <v>0.1864406779661017</v>
      </c>
      <c r="G17" s="13">
        <f t="shared" si="3"/>
        <v>723.49796610169494</v>
      </c>
      <c r="K17" s="4">
        <f t="shared" si="4"/>
        <v>4</v>
      </c>
      <c r="L17" s="4">
        <f t="shared" si="5"/>
        <v>2023</v>
      </c>
    </row>
    <row r="18" spans="1:12" outlineLevel="2" x14ac:dyDescent="0.2">
      <c r="A18" s="8">
        <v>2023</v>
      </c>
      <c r="B18" s="71">
        <v>45047</v>
      </c>
      <c r="C18" s="13">
        <v>3880.5800000000017</v>
      </c>
      <c r="D18" s="4">
        <f t="shared" si="6"/>
        <v>32</v>
      </c>
      <c r="E18" s="4">
        <f t="shared" si="1"/>
        <v>176</v>
      </c>
      <c r="F18" s="80">
        <f t="shared" si="2"/>
        <v>0.18181818181818182</v>
      </c>
      <c r="G18" s="13">
        <f t="shared" si="3"/>
        <v>705.56000000000029</v>
      </c>
      <c r="K18" s="4">
        <f t="shared" si="4"/>
        <v>5</v>
      </c>
      <c r="L18" s="4">
        <f t="shared" si="5"/>
        <v>2023</v>
      </c>
    </row>
    <row r="19" spans="1:12" outlineLevel="2" x14ac:dyDescent="0.2">
      <c r="A19" s="8">
        <v>2023</v>
      </c>
      <c r="B19" s="71">
        <v>45078</v>
      </c>
      <c r="C19" s="13">
        <v>3880.5800000000017</v>
      </c>
      <c r="D19" s="4">
        <f t="shared" si="6"/>
        <v>31</v>
      </c>
      <c r="E19" s="4">
        <f t="shared" si="1"/>
        <v>175</v>
      </c>
      <c r="F19" s="80">
        <f t="shared" si="2"/>
        <v>0.17714285714285713</v>
      </c>
      <c r="G19" s="13">
        <f t="shared" si="3"/>
        <v>687.41702857142877</v>
      </c>
      <c r="K19" s="4">
        <f t="shared" si="4"/>
        <v>6</v>
      </c>
      <c r="L19" s="4">
        <f t="shared" si="5"/>
        <v>2023</v>
      </c>
    </row>
    <row r="20" spans="1:12" outlineLevel="2" x14ac:dyDescent="0.2">
      <c r="A20" s="8">
        <v>2023</v>
      </c>
      <c r="B20" s="71">
        <v>45108</v>
      </c>
      <c r="C20" s="13">
        <v>3880.5800000000017</v>
      </c>
      <c r="D20" s="4">
        <f t="shared" si="6"/>
        <v>30</v>
      </c>
      <c r="E20" s="4">
        <f t="shared" si="1"/>
        <v>174</v>
      </c>
      <c r="F20" s="80">
        <f t="shared" si="2"/>
        <v>0.17241379310344829</v>
      </c>
      <c r="G20" s="13">
        <f t="shared" si="3"/>
        <v>669.06551724137967</v>
      </c>
      <c r="K20" s="4">
        <f t="shared" si="4"/>
        <v>7</v>
      </c>
      <c r="L20" s="4">
        <f t="shared" si="5"/>
        <v>2023</v>
      </c>
    </row>
    <row r="21" spans="1:12" outlineLevel="2" x14ac:dyDescent="0.2">
      <c r="A21" s="8">
        <v>2023</v>
      </c>
      <c r="B21" s="71">
        <v>45139</v>
      </c>
      <c r="C21" s="13">
        <v>3880.5800000000017</v>
      </c>
      <c r="D21" s="4">
        <f t="shared" si="6"/>
        <v>29</v>
      </c>
      <c r="E21" s="4">
        <f t="shared" si="1"/>
        <v>173</v>
      </c>
      <c r="F21" s="80">
        <f t="shared" si="2"/>
        <v>0.16763005780346821</v>
      </c>
      <c r="G21" s="13">
        <f t="shared" si="3"/>
        <v>650.50184971098292</v>
      </c>
      <c r="K21" s="4">
        <f t="shared" si="4"/>
        <v>8</v>
      </c>
      <c r="L21" s="4">
        <f t="shared" si="5"/>
        <v>2023</v>
      </c>
    </row>
    <row r="22" spans="1:12" outlineLevel="2" x14ac:dyDescent="0.2">
      <c r="A22" s="8">
        <v>2023</v>
      </c>
      <c r="B22" s="71">
        <v>45170</v>
      </c>
      <c r="C22" s="13">
        <v>3880.5800000000017</v>
      </c>
      <c r="D22" s="4">
        <f t="shared" si="6"/>
        <v>28</v>
      </c>
      <c r="E22" s="4">
        <f t="shared" si="1"/>
        <v>172</v>
      </c>
      <c r="F22" s="80">
        <f t="shared" si="2"/>
        <v>0.16279069767441862</v>
      </c>
      <c r="G22" s="13">
        <f t="shared" si="3"/>
        <v>631.72232558139569</v>
      </c>
      <c r="K22" s="4">
        <f t="shared" si="4"/>
        <v>9</v>
      </c>
      <c r="L22" s="4">
        <f t="shared" si="5"/>
        <v>2023</v>
      </c>
    </row>
    <row r="23" spans="1:12" outlineLevel="2" x14ac:dyDescent="0.2">
      <c r="A23" s="8">
        <v>2023</v>
      </c>
      <c r="B23" s="71">
        <v>45200</v>
      </c>
      <c r="C23" s="13">
        <v>3880.5800000000017</v>
      </c>
      <c r="D23" s="4">
        <f t="shared" si="6"/>
        <v>27</v>
      </c>
      <c r="E23" s="4">
        <f t="shared" si="1"/>
        <v>171</v>
      </c>
      <c r="F23" s="80">
        <f t="shared" si="2"/>
        <v>0.15789473684210525</v>
      </c>
      <c r="G23" s="13">
        <f t="shared" si="3"/>
        <v>612.72315789473703</v>
      </c>
      <c r="K23" s="4">
        <f t="shared" si="4"/>
        <v>10</v>
      </c>
      <c r="L23" s="4">
        <f t="shared" si="5"/>
        <v>2023</v>
      </c>
    </row>
    <row r="24" spans="1:12" outlineLevel="2" x14ac:dyDescent="0.2">
      <c r="A24" s="8">
        <v>2023</v>
      </c>
      <c r="B24" s="71">
        <v>45231</v>
      </c>
      <c r="C24" s="13">
        <v>3880.5800000000017</v>
      </c>
      <c r="D24" s="4">
        <f t="shared" si="6"/>
        <v>26</v>
      </c>
      <c r="E24" s="4">
        <f t="shared" si="1"/>
        <v>170</v>
      </c>
      <c r="F24" s="80">
        <f t="shared" si="2"/>
        <v>0.15294117647058825</v>
      </c>
      <c r="G24" s="13">
        <f t="shared" si="3"/>
        <v>593.50047058823566</v>
      </c>
      <c r="K24" s="4">
        <f t="shared" si="4"/>
        <v>11</v>
      </c>
      <c r="L24" s="4">
        <f t="shared" si="5"/>
        <v>2023</v>
      </c>
    </row>
    <row r="25" spans="1:12" outlineLevel="2" x14ac:dyDescent="0.2">
      <c r="A25" s="8">
        <v>2023</v>
      </c>
      <c r="B25" s="71">
        <v>45261</v>
      </c>
      <c r="C25" s="63">
        <v>3880.6200000000026</v>
      </c>
      <c r="D25" s="15">
        <f t="shared" si="6"/>
        <v>25</v>
      </c>
      <c r="E25" s="15">
        <f t="shared" si="1"/>
        <v>169</v>
      </c>
      <c r="F25" s="92">
        <f t="shared" si="2"/>
        <v>0.14792899408284024</v>
      </c>
      <c r="G25" s="63">
        <f t="shared" si="3"/>
        <v>574.05621301775193</v>
      </c>
      <c r="K25" s="4">
        <f t="shared" si="4"/>
        <v>12</v>
      </c>
      <c r="L25" s="4">
        <f t="shared" si="5"/>
        <v>2023</v>
      </c>
    </row>
    <row r="26" spans="1:12" outlineLevel="1" x14ac:dyDescent="0.2">
      <c r="A26" s="74" t="s">
        <v>259</v>
      </c>
      <c r="B26" s="71"/>
      <c r="C26" s="83">
        <f>SUBTOTAL(9,C14:C25)</f>
        <v>46567.000000000015</v>
      </c>
      <c r="F26" s="80"/>
      <c r="G26" s="83">
        <f>SUBTOTAL(9,G14:G25)</f>
        <v>8124.1675364284038</v>
      </c>
    </row>
    <row r="27" spans="1:12" outlineLevel="2" x14ac:dyDescent="0.2">
      <c r="A27" s="8">
        <v>2024</v>
      </c>
      <c r="B27" s="71">
        <v>45292</v>
      </c>
      <c r="C27" s="13">
        <v>0</v>
      </c>
      <c r="D27" s="4">
        <f t="shared" ref="D27:D38" si="7">((K$38-K27)+1)+COUNT($K$43:$K$54)</f>
        <v>24</v>
      </c>
      <c r="E27" s="4">
        <f t="shared" si="1"/>
        <v>168</v>
      </c>
      <c r="F27" s="80">
        <f t="shared" si="2"/>
        <v>0.14285714285714285</v>
      </c>
      <c r="G27" s="13">
        <f t="shared" si="3"/>
        <v>0</v>
      </c>
      <c r="K27" s="4">
        <f t="shared" si="4"/>
        <v>1</v>
      </c>
      <c r="L27" s="4">
        <f t="shared" si="5"/>
        <v>2024</v>
      </c>
    </row>
    <row r="28" spans="1:12" outlineLevel="2" x14ac:dyDescent="0.2">
      <c r="A28" s="8">
        <v>2024</v>
      </c>
      <c r="B28" s="71">
        <v>45323</v>
      </c>
      <c r="C28" s="13">
        <v>0</v>
      </c>
      <c r="D28" s="4">
        <f t="shared" si="7"/>
        <v>23</v>
      </c>
      <c r="E28" s="4">
        <f t="shared" si="1"/>
        <v>167</v>
      </c>
      <c r="F28" s="80">
        <f t="shared" si="2"/>
        <v>0.1377245508982036</v>
      </c>
      <c r="G28" s="13">
        <f t="shared" si="3"/>
        <v>0</v>
      </c>
      <c r="K28" s="4">
        <f t="shared" si="4"/>
        <v>2</v>
      </c>
      <c r="L28" s="4">
        <f t="shared" si="5"/>
        <v>2024</v>
      </c>
    </row>
    <row r="29" spans="1:12" outlineLevel="2" x14ac:dyDescent="0.2">
      <c r="A29" s="8">
        <v>2024</v>
      </c>
      <c r="B29" s="71">
        <v>45352</v>
      </c>
      <c r="C29" s="13">
        <v>0</v>
      </c>
      <c r="D29" s="4">
        <f t="shared" si="7"/>
        <v>22</v>
      </c>
      <c r="E29" s="4">
        <f t="shared" si="1"/>
        <v>166</v>
      </c>
      <c r="F29" s="80">
        <f t="shared" si="2"/>
        <v>0.13253012048192772</v>
      </c>
      <c r="G29" s="13">
        <f t="shared" si="3"/>
        <v>0</v>
      </c>
      <c r="K29" s="4">
        <f t="shared" si="4"/>
        <v>3</v>
      </c>
      <c r="L29" s="4">
        <f t="shared" si="5"/>
        <v>2024</v>
      </c>
    </row>
    <row r="30" spans="1:12" outlineLevel="2" x14ac:dyDescent="0.2">
      <c r="A30" s="8">
        <v>2024</v>
      </c>
      <c r="B30" s="71">
        <v>45383</v>
      </c>
      <c r="C30" s="13">
        <v>0</v>
      </c>
      <c r="D30" s="4">
        <f t="shared" si="7"/>
        <v>21</v>
      </c>
      <c r="E30" s="4">
        <f t="shared" si="1"/>
        <v>165</v>
      </c>
      <c r="F30" s="80">
        <f t="shared" si="2"/>
        <v>0.12727272727272726</v>
      </c>
      <c r="G30" s="13">
        <f t="shared" si="3"/>
        <v>0</v>
      </c>
      <c r="K30" s="4">
        <f t="shared" si="4"/>
        <v>4</v>
      </c>
      <c r="L30" s="4">
        <f t="shared" si="5"/>
        <v>2024</v>
      </c>
    </row>
    <row r="31" spans="1:12" outlineLevel="2" x14ac:dyDescent="0.2">
      <c r="A31" s="8">
        <v>2024</v>
      </c>
      <c r="B31" s="71">
        <v>45413</v>
      </c>
      <c r="C31" s="13">
        <v>0</v>
      </c>
      <c r="D31" s="4">
        <f t="shared" si="7"/>
        <v>20</v>
      </c>
      <c r="E31" s="4">
        <f t="shared" si="1"/>
        <v>164</v>
      </c>
      <c r="F31" s="80">
        <f t="shared" si="2"/>
        <v>0.12195121951219512</v>
      </c>
      <c r="G31" s="13">
        <f t="shared" si="3"/>
        <v>0</v>
      </c>
      <c r="K31" s="4">
        <f t="shared" si="4"/>
        <v>5</v>
      </c>
      <c r="L31" s="4">
        <f t="shared" si="5"/>
        <v>2024</v>
      </c>
    </row>
    <row r="32" spans="1:12" outlineLevel="2" x14ac:dyDescent="0.2">
      <c r="A32" s="8">
        <v>2024</v>
      </c>
      <c r="B32" s="71">
        <v>45444</v>
      </c>
      <c r="C32" s="13">
        <v>0</v>
      </c>
      <c r="D32" s="4">
        <f t="shared" si="7"/>
        <v>19</v>
      </c>
      <c r="E32" s="4">
        <f t="shared" si="1"/>
        <v>163</v>
      </c>
      <c r="F32" s="80">
        <f t="shared" si="2"/>
        <v>0.1165644171779141</v>
      </c>
      <c r="G32" s="13">
        <f t="shared" si="3"/>
        <v>0</v>
      </c>
      <c r="K32" s="4">
        <f t="shared" si="4"/>
        <v>6</v>
      </c>
      <c r="L32" s="4">
        <f t="shared" si="5"/>
        <v>2024</v>
      </c>
    </row>
    <row r="33" spans="1:12" outlineLevel="2" x14ac:dyDescent="0.2">
      <c r="A33" s="8">
        <v>2024</v>
      </c>
      <c r="B33" s="71">
        <v>45474</v>
      </c>
      <c r="C33" s="13">
        <v>0</v>
      </c>
      <c r="D33" s="4">
        <f t="shared" si="7"/>
        <v>18</v>
      </c>
      <c r="E33" s="4">
        <f t="shared" si="1"/>
        <v>162</v>
      </c>
      <c r="F33" s="80">
        <f t="shared" si="2"/>
        <v>0.1111111111111111</v>
      </c>
      <c r="G33" s="13">
        <f t="shared" si="3"/>
        <v>0</v>
      </c>
      <c r="K33" s="4">
        <f t="shared" si="4"/>
        <v>7</v>
      </c>
      <c r="L33" s="4">
        <f t="shared" si="5"/>
        <v>2024</v>
      </c>
    </row>
    <row r="34" spans="1:12" outlineLevel="2" x14ac:dyDescent="0.2">
      <c r="A34" s="8">
        <v>2024</v>
      </c>
      <c r="B34" s="71">
        <v>45505</v>
      </c>
      <c r="C34" s="13">
        <v>0</v>
      </c>
      <c r="D34" s="4">
        <f t="shared" si="7"/>
        <v>17</v>
      </c>
      <c r="E34" s="4">
        <f t="shared" si="1"/>
        <v>161</v>
      </c>
      <c r="F34" s="80">
        <f t="shared" si="2"/>
        <v>0.10559006211180125</v>
      </c>
      <c r="G34" s="13">
        <f t="shared" si="3"/>
        <v>0</v>
      </c>
      <c r="K34" s="4">
        <f t="shared" si="4"/>
        <v>8</v>
      </c>
      <c r="L34" s="4">
        <f t="shared" si="5"/>
        <v>2024</v>
      </c>
    </row>
    <row r="35" spans="1:12" outlineLevel="2" x14ac:dyDescent="0.2">
      <c r="A35" s="8">
        <v>2024</v>
      </c>
      <c r="B35" s="71">
        <v>45536</v>
      </c>
      <c r="C35" s="13">
        <v>0</v>
      </c>
      <c r="D35" s="4">
        <f t="shared" si="7"/>
        <v>16</v>
      </c>
      <c r="E35" s="4">
        <f t="shared" si="1"/>
        <v>160</v>
      </c>
      <c r="F35" s="80">
        <f t="shared" si="2"/>
        <v>0.1</v>
      </c>
      <c r="G35" s="13">
        <f t="shared" si="3"/>
        <v>0</v>
      </c>
      <c r="K35" s="4">
        <f t="shared" si="4"/>
        <v>9</v>
      </c>
      <c r="L35" s="4">
        <f t="shared" si="5"/>
        <v>2024</v>
      </c>
    </row>
    <row r="36" spans="1:12" outlineLevel="2" x14ac:dyDescent="0.2">
      <c r="A36" s="8">
        <v>2024</v>
      </c>
      <c r="B36" s="71">
        <v>45566</v>
      </c>
      <c r="C36" s="13">
        <v>0</v>
      </c>
      <c r="D36" s="4">
        <f t="shared" si="7"/>
        <v>15</v>
      </c>
      <c r="E36" s="4">
        <f t="shared" si="1"/>
        <v>159</v>
      </c>
      <c r="F36" s="80">
        <f t="shared" si="2"/>
        <v>9.4339622641509441E-2</v>
      </c>
      <c r="G36" s="13">
        <f t="shared" si="3"/>
        <v>0</v>
      </c>
      <c r="K36" s="4">
        <f t="shared" si="4"/>
        <v>10</v>
      </c>
      <c r="L36" s="4">
        <f t="shared" si="5"/>
        <v>2024</v>
      </c>
    </row>
    <row r="37" spans="1:12" outlineLevel="2" x14ac:dyDescent="0.2">
      <c r="A37" s="8">
        <v>2024</v>
      </c>
      <c r="B37" s="71">
        <v>45597</v>
      </c>
      <c r="C37" s="13">
        <v>0</v>
      </c>
      <c r="D37" s="4">
        <f t="shared" si="7"/>
        <v>14</v>
      </c>
      <c r="E37" s="4">
        <f t="shared" si="1"/>
        <v>158</v>
      </c>
      <c r="F37" s="80">
        <f t="shared" si="2"/>
        <v>8.8607594936708861E-2</v>
      </c>
      <c r="G37" s="13">
        <f t="shared" si="3"/>
        <v>0</v>
      </c>
      <c r="K37" s="4">
        <f t="shared" si="4"/>
        <v>11</v>
      </c>
      <c r="L37" s="4">
        <f t="shared" si="5"/>
        <v>2024</v>
      </c>
    </row>
    <row r="38" spans="1:12" outlineLevel="2" x14ac:dyDescent="0.2">
      <c r="A38" s="8">
        <v>2024</v>
      </c>
      <c r="B38" s="71">
        <v>45627</v>
      </c>
      <c r="C38" s="63">
        <v>0</v>
      </c>
      <c r="D38" s="4">
        <f t="shared" si="7"/>
        <v>13</v>
      </c>
      <c r="E38" s="4">
        <f t="shared" si="1"/>
        <v>157</v>
      </c>
      <c r="F38" s="80">
        <f t="shared" si="2"/>
        <v>8.2802547770700632E-2</v>
      </c>
      <c r="G38" s="63">
        <f t="shared" si="3"/>
        <v>0</v>
      </c>
      <c r="K38" s="4">
        <f t="shared" si="4"/>
        <v>12</v>
      </c>
      <c r="L38" s="4">
        <f t="shared" si="5"/>
        <v>2024</v>
      </c>
    </row>
    <row r="39" spans="1:12" outlineLevel="1" x14ac:dyDescent="0.2">
      <c r="A39" s="3" t="s">
        <v>260</v>
      </c>
      <c r="B39" s="71"/>
      <c r="C39" s="93">
        <f>SUBTOTAL(9,C27:C38)</f>
        <v>0</v>
      </c>
      <c r="F39" s="80"/>
      <c r="G39" s="93">
        <f>SUBTOTAL(9,G27:G38)</f>
        <v>0</v>
      </c>
    </row>
    <row r="40" spans="1:12" x14ac:dyDescent="0.2">
      <c r="A40" s="3" t="s">
        <v>2</v>
      </c>
      <c r="B40" s="72"/>
      <c r="C40" s="93">
        <f>SUBTOTAL(9,C7:C38)</f>
        <v>46567.000000000015</v>
      </c>
      <c r="F40" s="80"/>
      <c r="G40" s="93">
        <f>SUBTOTAL(9,G7:G38)</f>
        <v>8124.1675364284038</v>
      </c>
    </row>
    <row r="41" spans="1:12" x14ac:dyDescent="0.2">
      <c r="B41" s="71"/>
      <c r="C41" s="76" t="s">
        <v>275</v>
      </c>
      <c r="F41" s="80"/>
      <c r="G41" s="75" t="s">
        <v>276</v>
      </c>
    </row>
    <row r="42" spans="1:12" x14ac:dyDescent="0.2">
      <c r="B42" s="71"/>
      <c r="C42" s="13"/>
      <c r="F42" s="80"/>
      <c r="G42" s="13"/>
    </row>
    <row r="43" spans="1:12" x14ac:dyDescent="0.2">
      <c r="B43" s="71">
        <v>45658</v>
      </c>
      <c r="C43" s="13">
        <v>0</v>
      </c>
      <c r="D43" s="4">
        <f t="shared" ref="D43:D54" si="8">(K$54-K43)+1</f>
        <v>12</v>
      </c>
      <c r="E43" s="4">
        <f t="shared" si="1"/>
        <v>156</v>
      </c>
      <c r="F43" s="80">
        <f t="shared" si="2"/>
        <v>7.6923076923076927E-2</v>
      </c>
      <c r="G43" s="13">
        <f t="shared" si="3"/>
        <v>0</v>
      </c>
      <c r="K43" s="4">
        <f t="shared" si="4"/>
        <v>1</v>
      </c>
      <c r="L43" s="4">
        <f t="shared" si="5"/>
        <v>2025</v>
      </c>
    </row>
    <row r="44" spans="1:12" x14ac:dyDescent="0.2">
      <c r="B44" s="71">
        <v>45689</v>
      </c>
      <c r="C44" s="13">
        <v>0</v>
      </c>
      <c r="D44" s="4">
        <f t="shared" si="8"/>
        <v>11</v>
      </c>
      <c r="E44" s="4">
        <f t="shared" si="1"/>
        <v>155</v>
      </c>
      <c r="F44" s="80">
        <f t="shared" si="2"/>
        <v>7.0967741935483872E-2</v>
      </c>
      <c r="G44" s="13">
        <f t="shared" si="3"/>
        <v>0</v>
      </c>
      <c r="K44" s="4">
        <f t="shared" si="4"/>
        <v>2</v>
      </c>
      <c r="L44" s="4">
        <f t="shared" si="5"/>
        <v>2025</v>
      </c>
    </row>
    <row r="45" spans="1:12" x14ac:dyDescent="0.2">
      <c r="B45" s="71">
        <v>45717</v>
      </c>
      <c r="C45" s="13">
        <v>0</v>
      </c>
      <c r="D45" s="4">
        <f t="shared" si="8"/>
        <v>10</v>
      </c>
      <c r="E45" s="4">
        <f t="shared" si="1"/>
        <v>154</v>
      </c>
      <c r="F45" s="80">
        <f t="shared" si="2"/>
        <v>6.4935064935064929E-2</v>
      </c>
      <c r="G45" s="13">
        <f t="shared" si="3"/>
        <v>0</v>
      </c>
      <c r="K45" s="4">
        <f t="shared" si="4"/>
        <v>3</v>
      </c>
      <c r="L45" s="4">
        <f t="shared" si="5"/>
        <v>2025</v>
      </c>
    </row>
    <row r="46" spans="1:12" x14ac:dyDescent="0.2">
      <c r="B46" s="71">
        <v>45748</v>
      </c>
      <c r="C46" s="13">
        <v>0</v>
      </c>
      <c r="D46" s="4">
        <f t="shared" si="8"/>
        <v>9</v>
      </c>
      <c r="E46" s="4">
        <f t="shared" si="1"/>
        <v>153</v>
      </c>
      <c r="F46" s="80">
        <f t="shared" si="2"/>
        <v>5.8823529411764705E-2</v>
      </c>
      <c r="G46" s="13">
        <f t="shared" si="3"/>
        <v>0</v>
      </c>
      <c r="K46" s="4">
        <f t="shared" si="4"/>
        <v>4</v>
      </c>
      <c r="L46" s="4">
        <f t="shared" si="5"/>
        <v>2025</v>
      </c>
    </row>
    <row r="47" spans="1:12" x14ac:dyDescent="0.2">
      <c r="B47" s="71">
        <v>45778</v>
      </c>
      <c r="C47" s="13">
        <v>0</v>
      </c>
      <c r="D47" s="4">
        <f t="shared" si="8"/>
        <v>8</v>
      </c>
      <c r="E47" s="4">
        <f t="shared" si="1"/>
        <v>152</v>
      </c>
      <c r="F47" s="80">
        <f t="shared" si="2"/>
        <v>5.2631578947368418E-2</v>
      </c>
      <c r="G47" s="13">
        <f t="shared" si="3"/>
        <v>0</v>
      </c>
      <c r="K47" s="4">
        <f t="shared" si="4"/>
        <v>5</v>
      </c>
      <c r="L47" s="4">
        <f t="shared" si="5"/>
        <v>2025</v>
      </c>
    </row>
    <row r="48" spans="1:12" x14ac:dyDescent="0.2">
      <c r="B48" s="71">
        <v>45809</v>
      </c>
      <c r="C48" s="13">
        <v>0</v>
      </c>
      <c r="D48" s="4">
        <f t="shared" si="8"/>
        <v>7</v>
      </c>
      <c r="E48" s="4">
        <f t="shared" si="1"/>
        <v>151</v>
      </c>
      <c r="F48" s="80">
        <f t="shared" si="2"/>
        <v>4.6357615894039736E-2</v>
      </c>
      <c r="G48" s="13">
        <f t="shared" si="3"/>
        <v>0</v>
      </c>
      <c r="K48" s="4">
        <f t="shared" si="4"/>
        <v>6</v>
      </c>
      <c r="L48" s="4">
        <f t="shared" si="5"/>
        <v>2025</v>
      </c>
    </row>
    <row r="49" spans="2:12" x14ac:dyDescent="0.2">
      <c r="B49" s="71">
        <v>45839</v>
      </c>
      <c r="C49" s="13">
        <v>0</v>
      </c>
      <c r="D49" s="4">
        <f t="shared" si="8"/>
        <v>6</v>
      </c>
      <c r="E49" s="4">
        <f t="shared" si="1"/>
        <v>150</v>
      </c>
      <c r="F49" s="80">
        <f t="shared" si="2"/>
        <v>0.04</v>
      </c>
      <c r="G49" s="13">
        <f t="shared" si="3"/>
        <v>0</v>
      </c>
      <c r="K49" s="4">
        <f t="shared" si="4"/>
        <v>7</v>
      </c>
      <c r="L49" s="4">
        <f t="shared" si="5"/>
        <v>2025</v>
      </c>
    </row>
    <row r="50" spans="2:12" x14ac:dyDescent="0.2">
      <c r="B50" s="71">
        <v>45870</v>
      </c>
      <c r="C50" s="13">
        <v>0</v>
      </c>
      <c r="D50" s="4">
        <f t="shared" si="8"/>
        <v>5</v>
      </c>
      <c r="E50" s="4">
        <f t="shared" si="1"/>
        <v>149</v>
      </c>
      <c r="F50" s="80">
        <f t="shared" si="2"/>
        <v>3.3557046979865772E-2</v>
      </c>
      <c r="G50" s="13">
        <f t="shared" si="3"/>
        <v>0</v>
      </c>
      <c r="K50" s="4">
        <f t="shared" si="4"/>
        <v>8</v>
      </c>
      <c r="L50" s="4">
        <f t="shared" si="5"/>
        <v>2025</v>
      </c>
    </row>
    <row r="51" spans="2:12" x14ac:dyDescent="0.2">
      <c r="B51" s="71">
        <v>45901</v>
      </c>
      <c r="C51" s="13">
        <v>0</v>
      </c>
      <c r="D51" s="4">
        <f t="shared" si="8"/>
        <v>4</v>
      </c>
      <c r="E51" s="4">
        <f t="shared" si="1"/>
        <v>148</v>
      </c>
      <c r="F51" s="80">
        <f t="shared" si="2"/>
        <v>2.7027027027027029E-2</v>
      </c>
      <c r="G51" s="13">
        <f t="shared" si="3"/>
        <v>0</v>
      </c>
      <c r="K51" s="4">
        <f t="shared" si="4"/>
        <v>9</v>
      </c>
      <c r="L51" s="4">
        <f t="shared" si="5"/>
        <v>2025</v>
      </c>
    </row>
    <row r="52" spans="2:12" x14ac:dyDescent="0.2">
      <c r="B52" s="71">
        <v>45931</v>
      </c>
      <c r="C52" s="13">
        <v>0</v>
      </c>
      <c r="D52" s="4">
        <f t="shared" si="8"/>
        <v>3</v>
      </c>
      <c r="E52" s="4">
        <f t="shared" si="1"/>
        <v>147</v>
      </c>
      <c r="F52" s="80">
        <f t="shared" si="2"/>
        <v>2.0408163265306121E-2</v>
      </c>
      <c r="G52" s="13">
        <f t="shared" si="3"/>
        <v>0</v>
      </c>
      <c r="K52" s="4">
        <f t="shared" si="4"/>
        <v>10</v>
      </c>
      <c r="L52" s="4">
        <f t="shared" si="5"/>
        <v>2025</v>
      </c>
    </row>
    <row r="53" spans="2:12" x14ac:dyDescent="0.2">
      <c r="B53" s="71">
        <v>45962</v>
      </c>
      <c r="C53" s="13">
        <v>0</v>
      </c>
      <c r="D53" s="4">
        <f t="shared" si="8"/>
        <v>2</v>
      </c>
      <c r="E53" s="4">
        <f t="shared" si="1"/>
        <v>146</v>
      </c>
      <c r="F53" s="80">
        <f t="shared" si="2"/>
        <v>1.3698630136986301E-2</v>
      </c>
      <c r="G53" s="13">
        <f t="shared" si="3"/>
        <v>0</v>
      </c>
      <c r="K53" s="4">
        <f t="shared" si="4"/>
        <v>11</v>
      </c>
      <c r="L53" s="4">
        <f t="shared" si="5"/>
        <v>2025</v>
      </c>
    </row>
    <row r="54" spans="2:12" x14ac:dyDescent="0.2">
      <c r="B54" s="71">
        <v>45992</v>
      </c>
      <c r="C54" s="63">
        <v>0</v>
      </c>
      <c r="D54" s="4">
        <f t="shared" si="8"/>
        <v>1</v>
      </c>
      <c r="E54" s="4">
        <f t="shared" si="1"/>
        <v>145</v>
      </c>
      <c r="F54" s="80">
        <f t="shared" si="2"/>
        <v>6.8965517241379309E-3</v>
      </c>
      <c r="G54" s="63">
        <f t="shared" si="3"/>
        <v>0</v>
      </c>
      <c r="K54" s="4">
        <f t="shared" si="4"/>
        <v>12</v>
      </c>
      <c r="L54" s="4">
        <f t="shared" si="5"/>
        <v>2025</v>
      </c>
    </row>
    <row r="55" spans="2:12" x14ac:dyDescent="0.2">
      <c r="B55" s="71"/>
      <c r="C55" s="81">
        <f>C40+SUM(C43:C54)</f>
        <v>46567.000000000015</v>
      </c>
      <c r="G55" s="81">
        <f>G40+SUM(G43:G54)</f>
        <v>8124.1675364284038</v>
      </c>
    </row>
    <row r="56" spans="2:12" x14ac:dyDescent="0.2">
      <c r="B56" s="71"/>
      <c r="C56" s="74"/>
    </row>
    <row r="57" spans="2:12" x14ac:dyDescent="0.2">
      <c r="B57" s="71"/>
      <c r="C57" s="10"/>
      <c r="G57" s="10"/>
    </row>
    <row r="58" spans="2:12" x14ac:dyDescent="0.2">
      <c r="B58" s="71"/>
    </row>
    <row r="59" spans="2:12" x14ac:dyDescent="0.2">
      <c r="B59" s="70"/>
    </row>
  </sheetData>
  <pageMargins left="0.7" right="0.7" top="0.75" bottom="0.75" header="0.3" footer="0.3"/>
  <pageSetup scale="96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B3C3C-F525-4447-89AE-8ECF05DFBB90}">
  <dimension ref="A1:P59"/>
  <sheetViews>
    <sheetView view="pageBreakPreview" zoomScale="90" zoomScaleNormal="100" zoomScaleSheetLayoutView="90" workbookViewId="0">
      <selection activeCell="A4" sqref="A4"/>
    </sheetView>
  </sheetViews>
  <sheetFormatPr defaultRowHeight="12.75" outlineLevelRow="2" x14ac:dyDescent="0.2"/>
  <cols>
    <col min="1" max="1" width="9.140625" style="4"/>
    <col min="2" max="2" width="10.140625" style="4" bestFit="1" customWidth="1"/>
    <col min="3" max="3" width="13.28515625" style="4" bestFit="1" customWidth="1"/>
    <col min="4" max="4" width="11.28515625" style="4" bestFit="1" customWidth="1"/>
    <col min="5" max="5" width="16.5703125" style="4" bestFit="1" customWidth="1"/>
    <col min="6" max="6" width="11.28515625" style="4" bestFit="1" customWidth="1"/>
    <col min="7" max="7" width="17.7109375" style="4" bestFit="1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3" t="s">
        <v>8</v>
      </c>
      <c r="G1" s="58" t="s">
        <v>279</v>
      </c>
    </row>
    <row r="2" spans="1:16" x14ac:dyDescent="0.2">
      <c r="A2" s="3" t="s">
        <v>28</v>
      </c>
    </row>
    <row r="3" spans="1:16" x14ac:dyDescent="0.2">
      <c r="A3" s="3" t="s">
        <v>239</v>
      </c>
    </row>
    <row r="4" spans="1:16" x14ac:dyDescent="0.2">
      <c r="B4" s="3"/>
    </row>
    <row r="6" spans="1:16" x14ac:dyDescent="0.2">
      <c r="A6" s="74" t="s">
        <v>32</v>
      </c>
      <c r="B6" s="74" t="s">
        <v>1</v>
      </c>
      <c r="C6" s="74" t="s">
        <v>27</v>
      </c>
      <c r="D6" s="74" t="s">
        <v>35</v>
      </c>
      <c r="E6" s="74" t="s">
        <v>38</v>
      </c>
      <c r="F6" s="74" t="s">
        <v>34</v>
      </c>
      <c r="G6" s="74" t="s">
        <v>33</v>
      </c>
      <c r="K6" s="4" t="s">
        <v>23</v>
      </c>
      <c r="L6" s="4" t="s">
        <v>32</v>
      </c>
      <c r="N6" s="4" t="s">
        <v>31</v>
      </c>
      <c r="O6" s="82">
        <v>45992</v>
      </c>
    </row>
    <row r="7" spans="1:16" outlineLevel="2" x14ac:dyDescent="0.2">
      <c r="A7" s="8">
        <v>2022</v>
      </c>
      <c r="B7" s="71">
        <v>44743</v>
      </c>
      <c r="C7" s="13">
        <v>0</v>
      </c>
      <c r="D7" s="4">
        <f t="shared" ref="D7:D12" si="0">((K$12-K7)+1)+COUNT($K$14:$K$54)</f>
        <v>42</v>
      </c>
      <c r="E7" s="4">
        <f t="shared" ref="E7:E54" si="1">D7+$O$8</f>
        <v>66</v>
      </c>
      <c r="F7" s="80">
        <f t="shared" ref="F7:F54" si="2">D7/E7</f>
        <v>0.63636363636363635</v>
      </c>
      <c r="G7" s="10">
        <f t="shared" ref="G7:G54" si="3">F7*C7</f>
        <v>0</v>
      </c>
      <c r="K7" s="4">
        <f t="shared" ref="K7:K54" si="4">MONTH(B7)</f>
        <v>7</v>
      </c>
      <c r="L7" s="4">
        <f t="shared" ref="L7:L54" si="5">YEAR(B7)</f>
        <v>2022</v>
      </c>
      <c r="N7" s="4" t="s">
        <v>30</v>
      </c>
      <c r="O7" s="82">
        <v>46722</v>
      </c>
    </row>
    <row r="8" spans="1:16" outlineLevel="2" x14ac:dyDescent="0.2">
      <c r="A8" s="8">
        <v>2022</v>
      </c>
      <c r="B8" s="71">
        <v>44774</v>
      </c>
      <c r="C8" s="13">
        <v>344293.67000000004</v>
      </c>
      <c r="D8" s="4">
        <f t="shared" si="0"/>
        <v>41</v>
      </c>
      <c r="E8" s="4">
        <f t="shared" si="1"/>
        <v>65</v>
      </c>
      <c r="F8" s="80">
        <f t="shared" si="2"/>
        <v>0.63076923076923075</v>
      </c>
      <c r="G8" s="13">
        <f t="shared" si="3"/>
        <v>217169.85338461542</v>
      </c>
      <c r="K8" s="4">
        <f t="shared" si="4"/>
        <v>8</v>
      </c>
      <c r="L8" s="4">
        <f t="shared" si="5"/>
        <v>2022</v>
      </c>
      <c r="O8" s="4">
        <v>24</v>
      </c>
      <c r="P8" s="4" t="s">
        <v>37</v>
      </c>
    </row>
    <row r="9" spans="1:16" outlineLevel="2" x14ac:dyDescent="0.2">
      <c r="A9" s="8">
        <v>2022</v>
      </c>
      <c r="B9" s="71">
        <v>44805</v>
      </c>
      <c r="C9" s="13">
        <v>0</v>
      </c>
      <c r="D9" s="4">
        <f t="shared" si="0"/>
        <v>40</v>
      </c>
      <c r="E9" s="4">
        <f t="shared" si="1"/>
        <v>64</v>
      </c>
      <c r="F9" s="80">
        <f t="shared" si="2"/>
        <v>0.625</v>
      </c>
      <c r="G9" s="13">
        <f t="shared" si="3"/>
        <v>0</v>
      </c>
      <c r="K9" s="4">
        <f t="shared" si="4"/>
        <v>9</v>
      </c>
      <c r="L9" s="4">
        <f t="shared" si="5"/>
        <v>2022</v>
      </c>
    </row>
    <row r="10" spans="1:16" outlineLevel="2" x14ac:dyDescent="0.2">
      <c r="A10" s="8">
        <v>2022</v>
      </c>
      <c r="B10" s="71">
        <v>44835</v>
      </c>
      <c r="C10" s="13">
        <v>129336.21</v>
      </c>
      <c r="D10" s="4">
        <f t="shared" si="0"/>
        <v>39</v>
      </c>
      <c r="E10" s="4">
        <f t="shared" si="1"/>
        <v>63</v>
      </c>
      <c r="F10" s="80">
        <f t="shared" si="2"/>
        <v>0.61904761904761907</v>
      </c>
      <c r="G10" s="13">
        <f t="shared" si="3"/>
        <v>80065.27285714286</v>
      </c>
      <c r="K10" s="4">
        <f t="shared" si="4"/>
        <v>10</v>
      </c>
      <c r="L10" s="4">
        <f t="shared" si="5"/>
        <v>2022</v>
      </c>
    </row>
    <row r="11" spans="1:16" outlineLevel="2" x14ac:dyDescent="0.2">
      <c r="A11" s="8">
        <v>2022</v>
      </c>
      <c r="B11" s="71">
        <v>44866</v>
      </c>
      <c r="C11" s="13">
        <v>4842018.49</v>
      </c>
      <c r="D11" s="4">
        <f t="shared" si="0"/>
        <v>38</v>
      </c>
      <c r="E11" s="4">
        <f t="shared" si="1"/>
        <v>62</v>
      </c>
      <c r="F11" s="80">
        <f t="shared" si="2"/>
        <v>0.61290322580645162</v>
      </c>
      <c r="G11" s="13">
        <f t="shared" si="3"/>
        <v>2967688.7519354839</v>
      </c>
      <c r="K11" s="4">
        <f t="shared" si="4"/>
        <v>11</v>
      </c>
      <c r="L11" s="4">
        <f t="shared" si="5"/>
        <v>2022</v>
      </c>
    </row>
    <row r="12" spans="1:16" outlineLevel="2" x14ac:dyDescent="0.2">
      <c r="A12" s="8">
        <v>2022</v>
      </c>
      <c r="B12" s="71">
        <v>44896</v>
      </c>
      <c r="C12" s="63">
        <v>216746.31999999998</v>
      </c>
      <c r="D12" s="4">
        <f t="shared" si="0"/>
        <v>37</v>
      </c>
      <c r="E12" s="4">
        <f t="shared" si="1"/>
        <v>61</v>
      </c>
      <c r="F12" s="80">
        <f t="shared" si="2"/>
        <v>0.60655737704918034</v>
      </c>
      <c r="G12" s="63">
        <f t="shared" si="3"/>
        <v>131469.07934426228</v>
      </c>
      <c r="K12" s="4">
        <f t="shared" si="4"/>
        <v>12</v>
      </c>
      <c r="L12" s="4">
        <f t="shared" si="5"/>
        <v>2022</v>
      </c>
    </row>
    <row r="13" spans="1:16" outlineLevel="1" x14ac:dyDescent="0.2">
      <c r="A13" s="74" t="s">
        <v>258</v>
      </c>
      <c r="B13" s="71"/>
      <c r="C13" s="83">
        <f>SUBTOTAL(9,C7:C12)</f>
        <v>5532394.6900000004</v>
      </c>
      <c r="F13" s="80"/>
      <c r="G13" s="83">
        <f>SUBTOTAL(9,G7:G12)</f>
        <v>3396392.9575215047</v>
      </c>
    </row>
    <row r="14" spans="1:16" outlineLevel="2" x14ac:dyDescent="0.2">
      <c r="A14" s="8">
        <v>2023</v>
      </c>
      <c r="B14" s="71">
        <v>44927</v>
      </c>
      <c r="C14" s="13">
        <v>0</v>
      </c>
      <c r="D14" s="4">
        <f t="shared" ref="D14:D25" si="6">((K$25-K14)+1)+COUNT(K$27:K$54)</f>
        <v>36</v>
      </c>
      <c r="E14" s="4">
        <f t="shared" si="1"/>
        <v>60</v>
      </c>
      <c r="F14" s="80">
        <f t="shared" si="2"/>
        <v>0.6</v>
      </c>
      <c r="G14" s="13">
        <f t="shared" si="3"/>
        <v>0</v>
      </c>
      <c r="K14" s="4">
        <f t="shared" si="4"/>
        <v>1</v>
      </c>
      <c r="L14" s="4">
        <f t="shared" si="5"/>
        <v>2023</v>
      </c>
    </row>
    <row r="15" spans="1:16" outlineLevel="2" x14ac:dyDescent="0.2">
      <c r="A15" s="8">
        <v>2023</v>
      </c>
      <c r="B15" s="71">
        <v>44958</v>
      </c>
      <c r="C15" s="13">
        <v>0</v>
      </c>
      <c r="D15" s="4">
        <f t="shared" si="6"/>
        <v>35</v>
      </c>
      <c r="E15" s="4">
        <f t="shared" si="1"/>
        <v>59</v>
      </c>
      <c r="F15" s="80">
        <f t="shared" si="2"/>
        <v>0.59322033898305082</v>
      </c>
      <c r="G15" s="13">
        <f t="shared" si="3"/>
        <v>0</v>
      </c>
      <c r="K15" s="4">
        <f t="shared" si="4"/>
        <v>2</v>
      </c>
      <c r="L15" s="4">
        <f t="shared" si="5"/>
        <v>2023</v>
      </c>
    </row>
    <row r="16" spans="1:16" outlineLevel="2" x14ac:dyDescent="0.2">
      <c r="A16" s="8">
        <v>2023</v>
      </c>
      <c r="B16" s="71">
        <v>44986</v>
      </c>
      <c r="C16" s="13">
        <v>0</v>
      </c>
      <c r="D16" s="4">
        <f t="shared" si="6"/>
        <v>34</v>
      </c>
      <c r="E16" s="4">
        <f t="shared" si="1"/>
        <v>58</v>
      </c>
      <c r="F16" s="80">
        <f t="shared" si="2"/>
        <v>0.58620689655172409</v>
      </c>
      <c r="G16" s="13">
        <f t="shared" si="3"/>
        <v>0</v>
      </c>
      <c r="K16" s="4">
        <f t="shared" si="4"/>
        <v>3</v>
      </c>
      <c r="L16" s="4">
        <f t="shared" si="5"/>
        <v>2023</v>
      </c>
    </row>
    <row r="17" spans="1:12" outlineLevel="2" x14ac:dyDescent="0.2">
      <c r="A17" s="8">
        <v>2023</v>
      </c>
      <c r="B17" s="71">
        <v>45017</v>
      </c>
      <c r="C17" s="13">
        <v>0</v>
      </c>
      <c r="D17" s="4">
        <f t="shared" si="6"/>
        <v>33</v>
      </c>
      <c r="E17" s="4">
        <f t="shared" si="1"/>
        <v>57</v>
      </c>
      <c r="F17" s="80">
        <f t="shared" si="2"/>
        <v>0.57894736842105265</v>
      </c>
      <c r="G17" s="13">
        <f t="shared" si="3"/>
        <v>0</v>
      </c>
      <c r="K17" s="4">
        <f t="shared" si="4"/>
        <v>4</v>
      </c>
      <c r="L17" s="4">
        <f t="shared" si="5"/>
        <v>2023</v>
      </c>
    </row>
    <row r="18" spans="1:12" outlineLevel="2" x14ac:dyDescent="0.2">
      <c r="A18" s="8">
        <v>2023</v>
      </c>
      <c r="B18" s="71">
        <v>45047</v>
      </c>
      <c r="C18" s="13">
        <v>0</v>
      </c>
      <c r="D18" s="4">
        <f t="shared" si="6"/>
        <v>32</v>
      </c>
      <c r="E18" s="4">
        <f t="shared" si="1"/>
        <v>56</v>
      </c>
      <c r="F18" s="80">
        <f t="shared" si="2"/>
        <v>0.5714285714285714</v>
      </c>
      <c r="G18" s="13">
        <f t="shared" si="3"/>
        <v>0</v>
      </c>
      <c r="K18" s="4">
        <f t="shared" si="4"/>
        <v>5</v>
      </c>
      <c r="L18" s="4">
        <f t="shared" si="5"/>
        <v>2023</v>
      </c>
    </row>
    <row r="19" spans="1:12" outlineLevel="2" x14ac:dyDescent="0.2">
      <c r="A19" s="8">
        <v>2023</v>
      </c>
      <c r="B19" s="71">
        <v>45078</v>
      </c>
      <c r="C19" s="13">
        <v>0</v>
      </c>
      <c r="D19" s="4">
        <f t="shared" si="6"/>
        <v>31</v>
      </c>
      <c r="E19" s="4">
        <f t="shared" si="1"/>
        <v>55</v>
      </c>
      <c r="F19" s="80">
        <f t="shared" si="2"/>
        <v>0.5636363636363636</v>
      </c>
      <c r="G19" s="13">
        <f t="shared" si="3"/>
        <v>0</v>
      </c>
      <c r="K19" s="4">
        <f t="shared" si="4"/>
        <v>6</v>
      </c>
      <c r="L19" s="4">
        <f t="shared" si="5"/>
        <v>2023</v>
      </c>
    </row>
    <row r="20" spans="1:12" outlineLevel="2" x14ac:dyDescent="0.2">
      <c r="A20" s="8">
        <v>2023</v>
      </c>
      <c r="B20" s="71">
        <v>45108</v>
      </c>
      <c r="C20" s="13">
        <v>0</v>
      </c>
      <c r="D20" s="4">
        <f t="shared" si="6"/>
        <v>30</v>
      </c>
      <c r="E20" s="4">
        <f t="shared" si="1"/>
        <v>54</v>
      </c>
      <c r="F20" s="80">
        <f t="shared" si="2"/>
        <v>0.55555555555555558</v>
      </c>
      <c r="G20" s="13">
        <f t="shared" si="3"/>
        <v>0</v>
      </c>
      <c r="K20" s="4">
        <f t="shared" si="4"/>
        <v>7</v>
      </c>
      <c r="L20" s="4">
        <f t="shared" si="5"/>
        <v>2023</v>
      </c>
    </row>
    <row r="21" spans="1:12" outlineLevel="2" x14ac:dyDescent="0.2">
      <c r="A21" s="8">
        <v>2023</v>
      </c>
      <c r="B21" s="71">
        <v>45139</v>
      </c>
      <c r="C21" s="13">
        <v>0</v>
      </c>
      <c r="D21" s="4">
        <f t="shared" si="6"/>
        <v>29</v>
      </c>
      <c r="E21" s="4">
        <f t="shared" si="1"/>
        <v>53</v>
      </c>
      <c r="F21" s="80">
        <f t="shared" si="2"/>
        <v>0.54716981132075471</v>
      </c>
      <c r="G21" s="13">
        <f t="shared" si="3"/>
        <v>0</v>
      </c>
      <c r="K21" s="4">
        <f t="shared" si="4"/>
        <v>8</v>
      </c>
      <c r="L21" s="4">
        <f t="shared" si="5"/>
        <v>2023</v>
      </c>
    </row>
    <row r="22" spans="1:12" outlineLevel="2" x14ac:dyDescent="0.2">
      <c r="A22" s="8">
        <v>2023</v>
      </c>
      <c r="B22" s="71">
        <v>45170</v>
      </c>
      <c r="C22" s="13">
        <v>0</v>
      </c>
      <c r="D22" s="4">
        <f t="shared" si="6"/>
        <v>28</v>
      </c>
      <c r="E22" s="4">
        <f t="shared" si="1"/>
        <v>52</v>
      </c>
      <c r="F22" s="80">
        <f t="shared" si="2"/>
        <v>0.53846153846153844</v>
      </c>
      <c r="G22" s="13">
        <f t="shared" si="3"/>
        <v>0</v>
      </c>
      <c r="K22" s="4">
        <f t="shared" si="4"/>
        <v>9</v>
      </c>
      <c r="L22" s="4">
        <f t="shared" si="5"/>
        <v>2023</v>
      </c>
    </row>
    <row r="23" spans="1:12" outlineLevel="2" x14ac:dyDescent="0.2">
      <c r="A23" s="8">
        <v>2023</v>
      </c>
      <c r="B23" s="71">
        <v>45200</v>
      </c>
      <c r="C23" s="13">
        <v>0</v>
      </c>
      <c r="D23" s="4">
        <f t="shared" si="6"/>
        <v>27</v>
      </c>
      <c r="E23" s="4">
        <f t="shared" si="1"/>
        <v>51</v>
      </c>
      <c r="F23" s="80">
        <f t="shared" si="2"/>
        <v>0.52941176470588236</v>
      </c>
      <c r="G23" s="13">
        <f t="shared" si="3"/>
        <v>0</v>
      </c>
      <c r="K23" s="4">
        <f t="shared" si="4"/>
        <v>10</v>
      </c>
      <c r="L23" s="4">
        <f t="shared" si="5"/>
        <v>2023</v>
      </c>
    </row>
    <row r="24" spans="1:12" outlineLevel="2" x14ac:dyDescent="0.2">
      <c r="A24" s="8">
        <v>2023</v>
      </c>
      <c r="B24" s="71">
        <v>45231</v>
      </c>
      <c r="C24" s="13">
        <v>0</v>
      </c>
      <c r="D24" s="4">
        <f t="shared" si="6"/>
        <v>26</v>
      </c>
      <c r="E24" s="4">
        <f t="shared" si="1"/>
        <v>50</v>
      </c>
      <c r="F24" s="80">
        <f t="shared" si="2"/>
        <v>0.52</v>
      </c>
      <c r="G24" s="13">
        <f t="shared" si="3"/>
        <v>0</v>
      </c>
      <c r="K24" s="4">
        <f t="shared" si="4"/>
        <v>11</v>
      </c>
      <c r="L24" s="4">
        <f t="shared" si="5"/>
        <v>2023</v>
      </c>
    </row>
    <row r="25" spans="1:12" outlineLevel="2" x14ac:dyDescent="0.2">
      <c r="A25" s="8">
        <v>2023</v>
      </c>
      <c r="B25" s="71">
        <v>45261</v>
      </c>
      <c r="C25" s="63">
        <v>316230</v>
      </c>
      <c r="D25" s="4">
        <f t="shared" si="6"/>
        <v>25</v>
      </c>
      <c r="E25" s="4">
        <f t="shared" si="1"/>
        <v>49</v>
      </c>
      <c r="F25" s="80">
        <f t="shared" si="2"/>
        <v>0.51020408163265307</v>
      </c>
      <c r="G25" s="63">
        <f t="shared" si="3"/>
        <v>161341.83673469388</v>
      </c>
      <c r="K25" s="4">
        <f t="shared" si="4"/>
        <v>12</v>
      </c>
      <c r="L25" s="4">
        <f t="shared" si="5"/>
        <v>2023</v>
      </c>
    </row>
    <row r="26" spans="1:12" outlineLevel="1" x14ac:dyDescent="0.2">
      <c r="A26" s="74" t="s">
        <v>259</v>
      </c>
      <c r="B26" s="71"/>
      <c r="C26" s="83">
        <f>SUBTOTAL(9,C14:C25)</f>
        <v>316230</v>
      </c>
      <c r="F26" s="80"/>
      <c r="G26" s="83">
        <f>SUBTOTAL(9,G14:G25)</f>
        <v>161341.83673469388</v>
      </c>
    </row>
    <row r="27" spans="1:12" outlineLevel="2" x14ac:dyDescent="0.2">
      <c r="A27" s="8">
        <v>2024</v>
      </c>
      <c r="B27" s="71">
        <v>45292</v>
      </c>
      <c r="C27" s="13">
        <v>0</v>
      </c>
      <c r="D27" s="4">
        <f t="shared" ref="D27:D38" si="7">((K$38-K27)+1)+COUNT($K$43:$K$54)</f>
        <v>24</v>
      </c>
      <c r="E27" s="4">
        <f t="shared" si="1"/>
        <v>48</v>
      </c>
      <c r="F27" s="80">
        <f t="shared" si="2"/>
        <v>0.5</v>
      </c>
      <c r="G27" s="13">
        <f t="shared" si="3"/>
        <v>0</v>
      </c>
      <c r="K27" s="4">
        <f t="shared" si="4"/>
        <v>1</v>
      </c>
      <c r="L27" s="4">
        <f t="shared" si="5"/>
        <v>2024</v>
      </c>
    </row>
    <row r="28" spans="1:12" outlineLevel="2" x14ac:dyDescent="0.2">
      <c r="A28" s="8">
        <v>2024</v>
      </c>
      <c r="B28" s="71">
        <v>45323</v>
      </c>
      <c r="C28" s="13">
        <v>0</v>
      </c>
      <c r="D28" s="4">
        <f t="shared" si="7"/>
        <v>23</v>
      </c>
      <c r="E28" s="4">
        <f t="shared" si="1"/>
        <v>47</v>
      </c>
      <c r="F28" s="80">
        <f t="shared" si="2"/>
        <v>0.48936170212765956</v>
      </c>
      <c r="G28" s="13">
        <f t="shared" si="3"/>
        <v>0</v>
      </c>
      <c r="K28" s="4">
        <f t="shared" si="4"/>
        <v>2</v>
      </c>
      <c r="L28" s="4">
        <f t="shared" si="5"/>
        <v>2024</v>
      </c>
    </row>
    <row r="29" spans="1:12" outlineLevel="2" x14ac:dyDescent="0.2">
      <c r="A29" s="8">
        <v>2024</v>
      </c>
      <c r="B29" s="71">
        <v>45352</v>
      </c>
      <c r="C29" s="13">
        <v>0</v>
      </c>
      <c r="D29" s="4">
        <f t="shared" si="7"/>
        <v>22</v>
      </c>
      <c r="E29" s="4">
        <f t="shared" si="1"/>
        <v>46</v>
      </c>
      <c r="F29" s="80">
        <f t="shared" si="2"/>
        <v>0.47826086956521741</v>
      </c>
      <c r="G29" s="13">
        <f t="shared" si="3"/>
        <v>0</v>
      </c>
      <c r="K29" s="4">
        <f t="shared" si="4"/>
        <v>3</v>
      </c>
      <c r="L29" s="4">
        <f t="shared" si="5"/>
        <v>2024</v>
      </c>
    </row>
    <row r="30" spans="1:12" outlineLevel="2" x14ac:dyDescent="0.2">
      <c r="A30" s="8">
        <v>2024</v>
      </c>
      <c r="B30" s="71">
        <v>45383</v>
      </c>
      <c r="C30" s="13">
        <v>0</v>
      </c>
      <c r="D30" s="4">
        <f t="shared" si="7"/>
        <v>21</v>
      </c>
      <c r="E30" s="4">
        <f t="shared" si="1"/>
        <v>45</v>
      </c>
      <c r="F30" s="80">
        <f t="shared" si="2"/>
        <v>0.46666666666666667</v>
      </c>
      <c r="G30" s="13">
        <f t="shared" si="3"/>
        <v>0</v>
      </c>
      <c r="K30" s="4">
        <f t="shared" si="4"/>
        <v>4</v>
      </c>
      <c r="L30" s="4">
        <f t="shared" si="5"/>
        <v>2024</v>
      </c>
    </row>
    <row r="31" spans="1:12" outlineLevel="2" x14ac:dyDescent="0.2">
      <c r="A31" s="8">
        <v>2024</v>
      </c>
      <c r="B31" s="71">
        <v>45413</v>
      </c>
      <c r="C31" s="13">
        <v>0</v>
      </c>
      <c r="D31" s="4">
        <f t="shared" si="7"/>
        <v>20</v>
      </c>
      <c r="E31" s="4">
        <f t="shared" si="1"/>
        <v>44</v>
      </c>
      <c r="F31" s="80">
        <f t="shared" si="2"/>
        <v>0.45454545454545453</v>
      </c>
      <c r="G31" s="13">
        <f t="shared" si="3"/>
        <v>0</v>
      </c>
      <c r="K31" s="4">
        <f t="shared" si="4"/>
        <v>5</v>
      </c>
      <c r="L31" s="4">
        <f t="shared" si="5"/>
        <v>2024</v>
      </c>
    </row>
    <row r="32" spans="1:12" outlineLevel="2" x14ac:dyDescent="0.2">
      <c r="A32" s="8">
        <v>2024</v>
      </c>
      <c r="B32" s="71">
        <v>45444</v>
      </c>
      <c r="C32" s="13">
        <v>0</v>
      </c>
      <c r="D32" s="4">
        <f t="shared" si="7"/>
        <v>19</v>
      </c>
      <c r="E32" s="4">
        <f t="shared" si="1"/>
        <v>43</v>
      </c>
      <c r="F32" s="80">
        <f t="shared" si="2"/>
        <v>0.44186046511627908</v>
      </c>
      <c r="G32" s="13">
        <f t="shared" si="3"/>
        <v>0</v>
      </c>
      <c r="K32" s="4">
        <f t="shared" si="4"/>
        <v>6</v>
      </c>
      <c r="L32" s="4">
        <f t="shared" si="5"/>
        <v>2024</v>
      </c>
    </row>
    <row r="33" spans="1:12" outlineLevel="2" x14ac:dyDescent="0.2">
      <c r="A33" s="8">
        <v>2024</v>
      </c>
      <c r="B33" s="71">
        <v>45474</v>
      </c>
      <c r="C33" s="13">
        <v>0</v>
      </c>
      <c r="D33" s="4">
        <f t="shared" si="7"/>
        <v>18</v>
      </c>
      <c r="E33" s="4">
        <f t="shared" si="1"/>
        <v>42</v>
      </c>
      <c r="F33" s="80">
        <f t="shared" si="2"/>
        <v>0.42857142857142855</v>
      </c>
      <c r="G33" s="13">
        <f t="shared" si="3"/>
        <v>0</v>
      </c>
      <c r="K33" s="4">
        <f t="shared" si="4"/>
        <v>7</v>
      </c>
      <c r="L33" s="4">
        <f t="shared" si="5"/>
        <v>2024</v>
      </c>
    </row>
    <row r="34" spans="1:12" outlineLevel="2" x14ac:dyDescent="0.2">
      <c r="A34" s="8">
        <v>2024</v>
      </c>
      <c r="B34" s="71">
        <v>45505</v>
      </c>
      <c r="C34" s="13">
        <v>1388084.7899999877</v>
      </c>
      <c r="D34" s="4">
        <f t="shared" si="7"/>
        <v>17</v>
      </c>
      <c r="E34" s="4">
        <f t="shared" si="1"/>
        <v>41</v>
      </c>
      <c r="F34" s="80">
        <f t="shared" si="2"/>
        <v>0.41463414634146339</v>
      </c>
      <c r="G34" s="13">
        <f t="shared" si="3"/>
        <v>575547.35195121437</v>
      </c>
      <c r="K34" s="4">
        <f t="shared" si="4"/>
        <v>8</v>
      </c>
      <c r="L34" s="4">
        <f t="shared" si="5"/>
        <v>2024</v>
      </c>
    </row>
    <row r="35" spans="1:12" outlineLevel="2" x14ac:dyDescent="0.2">
      <c r="A35" s="8">
        <v>2024</v>
      </c>
      <c r="B35" s="71">
        <v>45536</v>
      </c>
      <c r="C35" s="13">
        <v>0</v>
      </c>
      <c r="D35" s="4">
        <f t="shared" si="7"/>
        <v>16</v>
      </c>
      <c r="E35" s="4">
        <f t="shared" si="1"/>
        <v>40</v>
      </c>
      <c r="F35" s="80">
        <f t="shared" si="2"/>
        <v>0.4</v>
      </c>
      <c r="G35" s="13">
        <f t="shared" si="3"/>
        <v>0</v>
      </c>
      <c r="K35" s="4">
        <f t="shared" si="4"/>
        <v>9</v>
      </c>
      <c r="L35" s="4">
        <f t="shared" si="5"/>
        <v>2024</v>
      </c>
    </row>
    <row r="36" spans="1:12" outlineLevel="2" x14ac:dyDescent="0.2">
      <c r="A36" s="8">
        <v>2024</v>
      </c>
      <c r="B36" s="71">
        <v>45566</v>
      </c>
      <c r="C36" s="13">
        <v>0</v>
      </c>
      <c r="D36" s="4">
        <f t="shared" si="7"/>
        <v>15</v>
      </c>
      <c r="E36" s="4">
        <f t="shared" si="1"/>
        <v>39</v>
      </c>
      <c r="F36" s="80">
        <f t="shared" si="2"/>
        <v>0.38461538461538464</v>
      </c>
      <c r="G36" s="13">
        <f t="shared" si="3"/>
        <v>0</v>
      </c>
      <c r="K36" s="4">
        <f t="shared" si="4"/>
        <v>10</v>
      </c>
      <c r="L36" s="4">
        <f t="shared" si="5"/>
        <v>2024</v>
      </c>
    </row>
    <row r="37" spans="1:12" outlineLevel="2" x14ac:dyDescent="0.2">
      <c r="A37" s="8">
        <v>2024</v>
      </c>
      <c r="B37" s="71">
        <v>45597</v>
      </c>
      <c r="C37" s="13">
        <v>0</v>
      </c>
      <c r="D37" s="4">
        <f t="shared" si="7"/>
        <v>14</v>
      </c>
      <c r="E37" s="4">
        <f t="shared" si="1"/>
        <v>38</v>
      </c>
      <c r="F37" s="80">
        <f t="shared" si="2"/>
        <v>0.36842105263157893</v>
      </c>
      <c r="G37" s="13">
        <f t="shared" si="3"/>
        <v>0</v>
      </c>
      <c r="K37" s="4">
        <f t="shared" si="4"/>
        <v>11</v>
      </c>
      <c r="L37" s="4">
        <f t="shared" si="5"/>
        <v>2024</v>
      </c>
    </row>
    <row r="38" spans="1:12" outlineLevel="2" x14ac:dyDescent="0.2">
      <c r="A38" s="8">
        <v>2024</v>
      </c>
      <c r="B38" s="71">
        <v>45627</v>
      </c>
      <c r="C38" s="63">
        <v>2783177.3099999712</v>
      </c>
      <c r="D38" s="4">
        <f t="shared" si="7"/>
        <v>13</v>
      </c>
      <c r="E38" s="4">
        <f t="shared" si="1"/>
        <v>37</v>
      </c>
      <c r="F38" s="80">
        <f t="shared" si="2"/>
        <v>0.35135135135135137</v>
      </c>
      <c r="G38" s="63">
        <f t="shared" si="3"/>
        <v>977873.10891890887</v>
      </c>
      <c r="K38" s="4">
        <f t="shared" si="4"/>
        <v>12</v>
      </c>
      <c r="L38" s="4">
        <f t="shared" si="5"/>
        <v>2024</v>
      </c>
    </row>
    <row r="39" spans="1:12" outlineLevel="1" x14ac:dyDescent="0.2">
      <c r="A39" s="3" t="s">
        <v>260</v>
      </c>
      <c r="B39" s="71"/>
      <c r="C39" s="93">
        <f>SUBTOTAL(9,C27:C38)</f>
        <v>4171262.0999999586</v>
      </c>
      <c r="F39" s="80"/>
      <c r="G39" s="93">
        <f>SUBTOTAL(9,G27:G38)</f>
        <v>1553420.4608701232</v>
      </c>
    </row>
    <row r="40" spans="1:12" x14ac:dyDescent="0.2">
      <c r="A40" s="3" t="s">
        <v>2</v>
      </c>
      <c r="B40" s="71"/>
      <c r="C40" s="93">
        <f>SUBTOTAL(9,C7:C38)</f>
        <v>10019886.78999996</v>
      </c>
      <c r="F40" s="80"/>
      <c r="G40" s="93">
        <f>SUBTOTAL(9,G7:G38)</f>
        <v>5111155.2551263217</v>
      </c>
    </row>
    <row r="41" spans="1:12" x14ac:dyDescent="0.2">
      <c r="B41" s="71"/>
      <c r="C41" s="76" t="s">
        <v>280</v>
      </c>
      <c r="F41" s="80"/>
      <c r="G41" s="75" t="s">
        <v>276</v>
      </c>
    </row>
    <row r="42" spans="1:12" x14ac:dyDescent="0.2">
      <c r="B42" s="71"/>
      <c r="C42" s="13"/>
      <c r="F42" s="80"/>
      <c r="G42" s="13"/>
    </row>
    <row r="43" spans="1:12" x14ac:dyDescent="0.2">
      <c r="B43" s="71">
        <v>45658</v>
      </c>
      <c r="C43" s="13">
        <v>0</v>
      </c>
      <c r="D43" s="4">
        <f t="shared" ref="D43:D54" si="8">(K$54-K43)+1</f>
        <v>12</v>
      </c>
      <c r="E43" s="4">
        <f t="shared" si="1"/>
        <v>36</v>
      </c>
      <c r="F43" s="80">
        <f t="shared" si="2"/>
        <v>0.33333333333333331</v>
      </c>
      <c r="G43" s="13">
        <f t="shared" si="3"/>
        <v>0</v>
      </c>
      <c r="K43" s="4">
        <f t="shared" si="4"/>
        <v>1</v>
      </c>
      <c r="L43" s="4">
        <f t="shared" si="5"/>
        <v>2025</v>
      </c>
    </row>
    <row r="44" spans="1:12" x14ac:dyDescent="0.2">
      <c r="B44" s="71">
        <v>45689</v>
      </c>
      <c r="C44" s="13">
        <v>0</v>
      </c>
      <c r="D44" s="4">
        <f t="shared" si="8"/>
        <v>11</v>
      </c>
      <c r="E44" s="4">
        <f t="shared" si="1"/>
        <v>35</v>
      </c>
      <c r="F44" s="80">
        <f t="shared" si="2"/>
        <v>0.31428571428571428</v>
      </c>
      <c r="G44" s="13">
        <f t="shared" si="3"/>
        <v>0</v>
      </c>
      <c r="K44" s="4">
        <f t="shared" si="4"/>
        <v>2</v>
      </c>
      <c r="L44" s="4">
        <f t="shared" si="5"/>
        <v>2025</v>
      </c>
    </row>
    <row r="45" spans="1:12" x14ac:dyDescent="0.2">
      <c r="B45" s="71">
        <v>45717</v>
      </c>
      <c r="C45" s="13">
        <v>0</v>
      </c>
      <c r="D45" s="4">
        <f t="shared" si="8"/>
        <v>10</v>
      </c>
      <c r="E45" s="4">
        <f t="shared" si="1"/>
        <v>34</v>
      </c>
      <c r="F45" s="80">
        <f t="shared" si="2"/>
        <v>0.29411764705882354</v>
      </c>
      <c r="G45" s="13">
        <f t="shared" si="3"/>
        <v>0</v>
      </c>
      <c r="K45" s="4">
        <f t="shared" si="4"/>
        <v>3</v>
      </c>
      <c r="L45" s="4">
        <f t="shared" si="5"/>
        <v>2025</v>
      </c>
    </row>
    <row r="46" spans="1:12" x14ac:dyDescent="0.2">
      <c r="B46" s="71">
        <v>45748</v>
      </c>
      <c r="C46" s="13">
        <v>0</v>
      </c>
      <c r="D46" s="4">
        <f t="shared" si="8"/>
        <v>9</v>
      </c>
      <c r="E46" s="4">
        <f t="shared" si="1"/>
        <v>33</v>
      </c>
      <c r="F46" s="80">
        <f t="shared" si="2"/>
        <v>0.27272727272727271</v>
      </c>
      <c r="G46" s="13">
        <f t="shared" si="3"/>
        <v>0</v>
      </c>
      <c r="K46" s="4">
        <f t="shared" si="4"/>
        <v>4</v>
      </c>
      <c r="L46" s="4">
        <f t="shared" si="5"/>
        <v>2025</v>
      </c>
    </row>
    <row r="47" spans="1:12" x14ac:dyDescent="0.2">
      <c r="B47" s="71">
        <v>45778</v>
      </c>
      <c r="C47" s="13">
        <v>0</v>
      </c>
      <c r="D47" s="4">
        <f t="shared" si="8"/>
        <v>8</v>
      </c>
      <c r="E47" s="4">
        <f t="shared" si="1"/>
        <v>32</v>
      </c>
      <c r="F47" s="80">
        <f t="shared" si="2"/>
        <v>0.25</v>
      </c>
      <c r="G47" s="13">
        <f t="shared" si="3"/>
        <v>0</v>
      </c>
      <c r="K47" s="4">
        <f t="shared" si="4"/>
        <v>5</v>
      </c>
      <c r="L47" s="4">
        <f t="shared" si="5"/>
        <v>2025</v>
      </c>
    </row>
    <row r="48" spans="1:12" x14ac:dyDescent="0.2">
      <c r="B48" s="71">
        <v>45809</v>
      </c>
      <c r="C48" s="13">
        <v>0</v>
      </c>
      <c r="D48" s="4">
        <f t="shared" si="8"/>
        <v>7</v>
      </c>
      <c r="E48" s="4">
        <f t="shared" si="1"/>
        <v>31</v>
      </c>
      <c r="F48" s="80">
        <f t="shared" si="2"/>
        <v>0.22580645161290322</v>
      </c>
      <c r="G48" s="13">
        <f t="shared" si="3"/>
        <v>0</v>
      </c>
      <c r="K48" s="4">
        <f t="shared" si="4"/>
        <v>6</v>
      </c>
      <c r="L48" s="4">
        <f t="shared" si="5"/>
        <v>2025</v>
      </c>
    </row>
    <row r="49" spans="2:12" x14ac:dyDescent="0.2">
      <c r="B49" s="71">
        <v>45839</v>
      </c>
      <c r="C49" s="13">
        <v>0</v>
      </c>
      <c r="D49" s="4">
        <f t="shared" si="8"/>
        <v>6</v>
      </c>
      <c r="E49" s="4">
        <f t="shared" si="1"/>
        <v>30</v>
      </c>
      <c r="F49" s="80">
        <f t="shared" si="2"/>
        <v>0.2</v>
      </c>
      <c r="G49" s="13">
        <f t="shared" si="3"/>
        <v>0</v>
      </c>
      <c r="K49" s="4">
        <f t="shared" si="4"/>
        <v>7</v>
      </c>
      <c r="L49" s="4">
        <f t="shared" si="5"/>
        <v>2025</v>
      </c>
    </row>
    <row r="50" spans="2:12" x14ac:dyDescent="0.2">
      <c r="B50" s="71">
        <v>45870</v>
      </c>
      <c r="C50" s="13">
        <v>0</v>
      </c>
      <c r="D50" s="4">
        <f t="shared" si="8"/>
        <v>5</v>
      </c>
      <c r="E50" s="4">
        <f t="shared" si="1"/>
        <v>29</v>
      </c>
      <c r="F50" s="80">
        <f t="shared" si="2"/>
        <v>0.17241379310344829</v>
      </c>
      <c r="G50" s="13">
        <f t="shared" si="3"/>
        <v>0</v>
      </c>
      <c r="K50" s="4">
        <f t="shared" si="4"/>
        <v>8</v>
      </c>
      <c r="L50" s="4">
        <f t="shared" si="5"/>
        <v>2025</v>
      </c>
    </row>
    <row r="51" spans="2:12" x14ac:dyDescent="0.2">
      <c r="B51" s="71">
        <v>45901</v>
      </c>
      <c r="C51" s="13">
        <v>0</v>
      </c>
      <c r="D51" s="4">
        <f t="shared" si="8"/>
        <v>4</v>
      </c>
      <c r="E51" s="4">
        <f t="shared" si="1"/>
        <v>28</v>
      </c>
      <c r="F51" s="80">
        <f t="shared" si="2"/>
        <v>0.14285714285714285</v>
      </c>
      <c r="G51" s="13">
        <f t="shared" si="3"/>
        <v>0</v>
      </c>
      <c r="K51" s="4">
        <f t="shared" si="4"/>
        <v>9</v>
      </c>
      <c r="L51" s="4">
        <f t="shared" si="5"/>
        <v>2025</v>
      </c>
    </row>
    <row r="52" spans="2:12" x14ac:dyDescent="0.2">
      <c r="B52" s="71">
        <v>45931</v>
      </c>
      <c r="C52" s="13">
        <v>0</v>
      </c>
      <c r="D52" s="4">
        <f t="shared" si="8"/>
        <v>3</v>
      </c>
      <c r="E52" s="4">
        <f t="shared" si="1"/>
        <v>27</v>
      </c>
      <c r="F52" s="80">
        <f t="shared" si="2"/>
        <v>0.1111111111111111</v>
      </c>
      <c r="G52" s="13">
        <f t="shared" si="3"/>
        <v>0</v>
      </c>
      <c r="K52" s="4">
        <f t="shared" si="4"/>
        <v>10</v>
      </c>
      <c r="L52" s="4">
        <f t="shared" si="5"/>
        <v>2025</v>
      </c>
    </row>
    <row r="53" spans="2:12" x14ac:dyDescent="0.2">
      <c r="B53" s="71">
        <v>45962</v>
      </c>
      <c r="C53" s="13">
        <v>0</v>
      </c>
      <c r="D53" s="4">
        <f t="shared" si="8"/>
        <v>2</v>
      </c>
      <c r="E53" s="4">
        <f t="shared" si="1"/>
        <v>26</v>
      </c>
      <c r="F53" s="80">
        <f t="shared" si="2"/>
        <v>7.6923076923076927E-2</v>
      </c>
      <c r="G53" s="13">
        <f t="shared" si="3"/>
        <v>0</v>
      </c>
      <c r="K53" s="4">
        <f t="shared" si="4"/>
        <v>11</v>
      </c>
      <c r="L53" s="4">
        <f t="shared" si="5"/>
        <v>2025</v>
      </c>
    </row>
    <row r="54" spans="2:12" x14ac:dyDescent="0.2">
      <c r="B54" s="71">
        <v>45992</v>
      </c>
      <c r="C54" s="63">
        <v>293492.33979999722</v>
      </c>
      <c r="D54" s="4">
        <f t="shared" si="8"/>
        <v>1</v>
      </c>
      <c r="E54" s="4">
        <f t="shared" si="1"/>
        <v>25</v>
      </c>
      <c r="F54" s="80">
        <f t="shared" si="2"/>
        <v>0.04</v>
      </c>
      <c r="G54" s="63">
        <f t="shared" si="3"/>
        <v>11739.693591999889</v>
      </c>
      <c r="K54" s="4">
        <f t="shared" si="4"/>
        <v>12</v>
      </c>
      <c r="L54" s="4">
        <f t="shared" si="5"/>
        <v>2025</v>
      </c>
    </row>
    <row r="55" spans="2:12" x14ac:dyDescent="0.2">
      <c r="B55" s="71"/>
      <c r="C55" s="81">
        <f>C40+SUM(C43:C54)</f>
        <v>10313379.129799956</v>
      </c>
      <c r="G55" s="81">
        <f>G40+SUM(G43:G54)</f>
        <v>5122894.9487183215</v>
      </c>
    </row>
    <row r="56" spans="2:12" x14ac:dyDescent="0.2">
      <c r="B56" s="71"/>
      <c r="C56" s="74" t="s">
        <v>241</v>
      </c>
      <c r="G56" s="57"/>
    </row>
    <row r="57" spans="2:12" x14ac:dyDescent="0.2">
      <c r="B57" s="71"/>
      <c r="C57" s="10"/>
      <c r="G57" s="10"/>
    </row>
    <row r="58" spans="2:12" x14ac:dyDescent="0.2">
      <c r="B58" s="71"/>
    </row>
    <row r="59" spans="2:12" x14ac:dyDescent="0.2">
      <c r="B59" s="70"/>
    </row>
  </sheetData>
  <pageMargins left="0.7" right="0.7" top="0.75" bottom="0.75" header="0.3" footer="0.3"/>
  <pageSetup scale="98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48C4764-C39F-4B0B-AA3A-34698760CB6A}"/>
</file>

<file path=customXml/itemProps2.xml><?xml version="1.0" encoding="utf-8"?>
<ds:datastoreItem xmlns:ds="http://schemas.openxmlformats.org/officeDocument/2006/customXml" ds:itemID="{9F35ED9E-F441-4B70-A91D-0D307AA0F7AA}"/>
</file>

<file path=customXml/itemProps3.xml><?xml version="1.0" encoding="utf-8"?>
<ds:datastoreItem xmlns:ds="http://schemas.openxmlformats.org/officeDocument/2006/customXml" ds:itemID="{BBEBF55D-63FF-4A95-9B06-B10E044B3C7D}"/>
</file>

<file path=customXml/itemProps4.xml><?xml version="1.0" encoding="utf-8"?>
<ds:datastoreItem xmlns:ds="http://schemas.openxmlformats.org/officeDocument/2006/customXml" ds:itemID="{2BC315E3-9581-4408-AABF-BA70C15181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10.6_R</vt:lpstr>
      <vt:lpstr>10.6.1_R</vt:lpstr>
      <vt:lpstr>10.6.2_R</vt:lpstr>
      <vt:lpstr>10.6.3_R</vt:lpstr>
      <vt:lpstr>10.6.4_R</vt:lpstr>
      <vt:lpstr>10.6.5_R</vt:lpstr>
      <vt:lpstr>10.6.6_R</vt:lpstr>
      <vt:lpstr>'10.6.2_R'!Print_Area</vt:lpstr>
      <vt:lpstr>'10.6.3_R'!Print_Area</vt:lpstr>
      <vt:lpstr>'10.6.4_R'!Print_Area</vt:lpstr>
      <vt:lpstr>'10.6.5_R'!Print_Area</vt:lpstr>
      <vt:lpstr>'10.6.6_R'!Print_Area</vt:lpstr>
      <vt:lpstr>'10.6_R'!Print_Area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2023-10-20T16:36:55Z</dcterms:created>
  <dcterms:modified xsi:type="dcterms:W3CDTF">2023-10-25T16:49:42Z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