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hidePivotFieldList="1" defaultThemeVersion="166925"/>
  <xr:revisionPtr revIDLastSave="0" documentId="13_ncr:1_{53D173D3-778F-495B-9BC0-43D1D2E836E1}" xr6:coauthVersionLast="47" xr6:coauthVersionMax="47" xr10:uidLastSave="{00000000-0000-0000-0000-000000000000}"/>
  <bookViews>
    <workbookView xWindow="-120" yWindow="480" windowWidth="29040" windowHeight="15840" xr2:uid="{D4714A86-53BB-427B-B353-5B98774469A1}"/>
  </bookViews>
  <sheets>
    <sheet name="Legal Matter Summary Table" sheetId="1" r:id="rId1"/>
  </sheets>
  <externalReferences>
    <externalReference r:id="rId2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Fill" hidden="1">#REF!</definedName>
    <definedName name="_xlnm._FilterDatabase" localSheetId="0" hidden="1">'Legal Matter Summary Table'!$A$7:$L$82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Access_Button1" hidden="1">"Headcount_Workbook_Schedules_List"</definedName>
    <definedName name="AccessDatabase" hidden="1">"P:\HR\SharonPlummer\Headcount Workbook.mdb"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DUDE" hidden="1">#REF!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'Legal Matter Summary Table'!$A$1:$L$67</definedName>
    <definedName name="_xlnm.Print_Titles" localSheetId="0">'Legal Matter Summary Table'!$1:$7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"45E0HSXTFNPZNJBTUASVO6FBF"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Pages." localSheetId="0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ocation._.factor." localSheetId="0" hidden="1">{#N/A,#N/A,TRUE,"11.1";#N/A,#N/A,TRUE,"11.2";#N/A,#N/A,TRUE,"11.3-.4";#N/A,#N/A,TRUE,"11.5-11.6";#N/A,#N/A,TRUE,"11.7-.10";#N/A,#N/A,TRUE,"11.11-11.22";#N/A,#N/A,TRUE,"11.23_ECD"}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egon._.Rate._.case." localSheetId="0" hidden="1">{#N/A,#N/A,TRUE,"10.1_Historical Cover Sheet";#N/A,#N/A,TRUE,"10.2-10.3_Historical";#N/A,#N/A,TRUE,"10.4_Historical";#N/A,#N/A,TRUE,"10.4.1_Historical";#N/A,#N/A,TRUE,"10.7-10.17_Historical"}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test." localSheetId="0" hidden="1">{#N/A,#N/A,TRUE,"10.1_Historical Cover Sheet";#N/A,#N/A,TRUE,"10.2-10.3_Historical"}</definedName>
    <definedName name="wrn.test." hidden="1">{#N/A,#N/A,TRUE,"10.1_Historical Cover Sheet";#N/A,#N/A,TRUE,"10.2-10.3_Historical"}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1" l="1"/>
  <c r="F41" i="1" l="1"/>
  <c r="I44" i="1"/>
  <c r="I52" i="1"/>
  <c r="I62" i="1"/>
  <c r="I33" i="1"/>
  <c r="I9" i="1"/>
  <c r="I39" i="1"/>
  <c r="I58" i="1"/>
  <c r="I40" i="1"/>
  <c r="I50" i="1"/>
  <c r="I34" i="1"/>
  <c r="I17" i="1"/>
  <c r="I29" i="1"/>
  <c r="I14" i="1"/>
  <c r="I42" i="1"/>
  <c r="I65" i="1"/>
  <c r="I10" i="1"/>
  <c r="I49" i="1"/>
  <c r="I36" i="1"/>
  <c r="I19" i="1"/>
  <c r="I47" i="1"/>
  <c r="I28" i="1"/>
  <c r="I27" i="1"/>
  <c r="I64" i="1"/>
  <c r="I32" i="1"/>
  <c r="I35" i="1"/>
  <c r="I23" i="1"/>
  <c r="I46" i="1"/>
  <c r="G41" i="1" l="1"/>
  <c r="I8" i="1"/>
  <c r="I18" i="1"/>
  <c r="I26" i="1"/>
  <c r="I20" i="1"/>
  <c r="I31" i="1"/>
  <c r="I24" i="1"/>
  <c r="F59" i="1"/>
  <c r="I16" i="1"/>
  <c r="I21" i="1"/>
  <c r="I22" i="1"/>
  <c r="I30" i="1"/>
  <c r="I37" i="1"/>
  <c r="I56" i="1"/>
  <c r="I25" i="1"/>
  <c r="I43" i="1"/>
  <c r="I55" i="1"/>
  <c r="F31" i="1"/>
  <c r="E66" i="1"/>
  <c r="I57" i="1"/>
  <c r="K41" i="1"/>
  <c r="I11" i="1"/>
  <c r="I54" i="1"/>
  <c r="I63" i="1"/>
  <c r="I12" i="1"/>
  <c r="I15" i="1"/>
  <c r="I51" i="1"/>
  <c r="I13" i="1"/>
  <c r="I53" i="1"/>
  <c r="F60" i="1"/>
  <c r="I61" i="1"/>
  <c r="I45" i="1"/>
  <c r="I48" i="1"/>
  <c r="I38" i="1"/>
  <c r="F38" i="1"/>
  <c r="F16" i="1"/>
  <c r="F23" i="1"/>
  <c r="F63" i="1"/>
  <c r="F33" i="1"/>
  <c r="F12" i="1"/>
  <c r="F42" i="1"/>
  <c r="F20" i="1"/>
  <c r="F22" i="1"/>
  <c r="F62" i="1"/>
  <c r="I41" i="1"/>
  <c r="F53" i="1"/>
  <c r="F45" i="1"/>
  <c r="F43" i="1"/>
  <c r="F39" i="1"/>
  <c r="F55" i="1"/>
  <c r="F50" i="1"/>
  <c r="F49" i="1"/>
  <c r="F47" i="1"/>
  <c r="F10" i="1"/>
  <c r="F57" i="1"/>
  <c r="F51" i="1"/>
  <c r="F13" i="1"/>
  <c r="F11" i="1"/>
  <c r="F48" i="1"/>
  <c r="F36" i="1"/>
  <c r="F19" i="1"/>
  <c r="F17" i="1"/>
  <c r="F46" i="1"/>
  <c r="F24" i="1"/>
  <c r="F58" i="1"/>
  <c r="F61" i="1"/>
  <c r="F15" i="1"/>
  <c r="F29" i="1"/>
  <c r="F54" i="1"/>
  <c r="F27" i="1"/>
  <c r="F8" i="1"/>
  <c r="F25" i="1"/>
  <c r="F9" i="1"/>
  <c r="F40" i="1"/>
  <c r="F34" i="1"/>
  <c r="F21" i="1"/>
  <c r="F52" i="1"/>
  <c r="F30" i="1"/>
  <c r="F56" i="1"/>
  <c r="F18" i="1"/>
  <c r="F28" i="1"/>
  <c r="I60" i="1"/>
  <c r="F26" i="1"/>
  <c r="F44" i="1"/>
  <c r="F37" i="1"/>
  <c r="F14" i="1"/>
  <c r="F32" i="1"/>
  <c r="F35" i="1"/>
  <c r="F65" i="1"/>
  <c r="F64" i="1"/>
  <c r="I59" i="1"/>
  <c r="L41" i="1" l="1"/>
  <c r="M41" i="1" s="1"/>
  <c r="G32" i="1"/>
  <c r="G30" i="1"/>
  <c r="G29" i="1"/>
  <c r="G19" i="1"/>
  <c r="G13" i="1"/>
  <c r="G10" i="1"/>
  <c r="G55" i="1"/>
  <c r="G14" i="1"/>
  <c r="G52" i="1"/>
  <c r="G34" i="1"/>
  <c r="G15" i="1"/>
  <c r="G24" i="1"/>
  <c r="G51" i="1"/>
  <c r="G47" i="1"/>
  <c r="G39" i="1"/>
  <c r="G33" i="1"/>
  <c r="G16" i="1"/>
  <c r="G25" i="1"/>
  <c r="G46" i="1"/>
  <c r="G57" i="1"/>
  <c r="G43" i="1"/>
  <c r="G22" i="1"/>
  <c r="G59" i="1"/>
  <c r="G9" i="1"/>
  <c r="G18" i="1"/>
  <c r="G64" i="1"/>
  <c r="G44" i="1"/>
  <c r="G56" i="1"/>
  <c r="G27" i="1"/>
  <c r="G17" i="1"/>
  <c r="G36" i="1"/>
  <c r="G23" i="1"/>
  <c r="G31" i="1"/>
  <c r="G49" i="1"/>
  <c r="G26" i="1"/>
  <c r="G8" i="1"/>
  <c r="G48" i="1"/>
  <c r="G53" i="1"/>
  <c r="G12" i="1"/>
  <c r="G11" i="1"/>
  <c r="G50" i="1"/>
  <c r="G45" i="1"/>
  <c r="G42" i="1"/>
  <c r="G37" i="1"/>
  <c r="G62" i="1"/>
  <c r="G65" i="1"/>
  <c r="G28" i="1"/>
  <c r="G20" i="1"/>
  <c r="G60" i="1"/>
  <c r="G35" i="1"/>
  <c r="K36" i="1"/>
  <c r="L36" i="1" s="1"/>
  <c r="M36" i="1" s="1"/>
  <c r="G21" i="1"/>
  <c r="G40" i="1"/>
  <c r="G54" i="1"/>
  <c r="G63" i="1"/>
  <c r="G38" i="1"/>
  <c r="K45" i="1"/>
  <c r="L45" i="1" s="1"/>
  <c r="M45" i="1" s="1"/>
  <c r="K59" i="1"/>
  <c r="L59" i="1" s="1"/>
  <c r="M59" i="1" s="1"/>
  <c r="K19" i="1"/>
  <c r="L19" i="1" s="1"/>
  <c r="M19" i="1" s="1"/>
  <c r="K23" i="1"/>
  <c r="L23" i="1" s="1"/>
  <c r="M23" i="1" s="1"/>
  <c r="K37" i="1"/>
  <c r="L37" i="1" s="1"/>
  <c r="M37" i="1" s="1"/>
  <c r="K17" i="1"/>
  <c r="L17" i="1" s="1"/>
  <c r="M17" i="1" s="1"/>
  <c r="K38" i="1"/>
  <c r="L38" i="1" s="1"/>
  <c r="M38" i="1" s="1"/>
  <c r="K63" i="1"/>
  <c r="L63" i="1" s="1"/>
  <c r="M63" i="1" s="1"/>
  <c r="K22" i="1"/>
  <c r="L22" i="1" s="1"/>
  <c r="M22" i="1" s="1"/>
  <c r="K31" i="1"/>
  <c r="L31" i="1" s="1"/>
  <c r="M31" i="1" s="1"/>
  <c r="K53" i="1"/>
  <c r="L53" i="1" s="1"/>
  <c r="M53" i="1" s="1"/>
  <c r="K47" i="1"/>
  <c r="L47" i="1" s="1"/>
  <c r="M47" i="1" s="1"/>
  <c r="K64" i="1"/>
  <c r="L64" i="1" s="1"/>
  <c r="M64" i="1" s="1"/>
  <c r="F66" i="1"/>
  <c r="K16" i="1"/>
  <c r="L16" i="1" s="1"/>
  <c r="M16" i="1" s="1"/>
  <c r="K54" i="1"/>
  <c r="L54" i="1" s="1"/>
  <c r="M54" i="1" s="1"/>
  <c r="K46" i="1"/>
  <c r="L46" i="1" s="1"/>
  <c r="M46" i="1" s="1"/>
  <c r="K12" i="1"/>
  <c r="L12" i="1" s="1"/>
  <c r="M12" i="1" s="1"/>
  <c r="K11" i="1"/>
  <c r="L11" i="1" s="1"/>
  <c r="M11" i="1" s="1"/>
  <c r="K57" i="1"/>
  <c r="L57" i="1" s="1"/>
  <c r="M57" i="1" s="1"/>
  <c r="I66" i="1"/>
  <c r="K44" i="1"/>
  <c r="L44" i="1" s="1"/>
  <c r="M44" i="1" s="1"/>
  <c r="K30" i="1"/>
  <c r="L30" i="1" s="1"/>
  <c r="M30" i="1" s="1"/>
  <c r="K13" i="1"/>
  <c r="L13" i="1" s="1"/>
  <c r="M13" i="1" s="1"/>
  <c r="K33" i="1"/>
  <c r="L33" i="1" s="1"/>
  <c r="M33" i="1" s="1"/>
  <c r="K60" i="1"/>
  <c r="L60" i="1" s="1"/>
  <c r="M60" i="1" s="1"/>
  <c r="K8" i="1"/>
  <c r="L8" i="1" s="1"/>
  <c r="M8" i="1" s="1"/>
  <c r="K55" i="1"/>
  <c r="L55" i="1" s="1"/>
  <c r="M55" i="1" s="1"/>
  <c r="K20" i="1"/>
  <c r="L20" i="1" s="1"/>
  <c r="M20" i="1" s="1"/>
  <c r="K56" i="1"/>
  <c r="L56" i="1" s="1"/>
  <c r="M56" i="1" s="1"/>
  <c r="K51" i="1"/>
  <c r="L51" i="1" s="1"/>
  <c r="M51" i="1" s="1"/>
  <c r="K34" i="1"/>
  <c r="L34" i="1" s="1"/>
  <c r="M34" i="1" s="1"/>
  <c r="K50" i="1"/>
  <c r="L50" i="1" s="1"/>
  <c r="M50" i="1" s="1"/>
  <c r="K9" i="1"/>
  <c r="L9" i="1" s="1"/>
  <c r="M9" i="1" s="1"/>
  <c r="K26" i="1"/>
  <c r="L26" i="1" s="1"/>
  <c r="M26" i="1" s="1"/>
  <c r="K52" i="1"/>
  <c r="L52" i="1" s="1"/>
  <c r="M52" i="1" s="1"/>
  <c r="K65" i="1"/>
  <c r="K28" i="1"/>
  <c r="L28" i="1" s="1"/>
  <c r="M28" i="1" s="1"/>
  <c r="K10" i="1"/>
  <c r="L10" i="1" s="1"/>
  <c r="M10" i="1" s="1"/>
  <c r="K21" i="1"/>
  <c r="L21" i="1" s="1"/>
  <c r="M21" i="1" s="1"/>
  <c r="K32" i="1"/>
  <c r="L32" i="1" s="1"/>
  <c r="M32" i="1" s="1"/>
  <c r="K14" i="1"/>
  <c r="L14" i="1" s="1"/>
  <c r="M14" i="1" s="1"/>
  <c r="K18" i="1"/>
  <c r="L18" i="1" s="1"/>
  <c r="M18" i="1" s="1"/>
  <c r="K15" i="1"/>
  <c r="L15" i="1" s="1"/>
  <c r="M15" i="1" s="1"/>
  <c r="K29" i="1"/>
  <c r="L29" i="1" s="1"/>
  <c r="M29" i="1" s="1"/>
  <c r="K25" i="1"/>
  <c r="L25" i="1" s="1"/>
  <c r="M25" i="1" s="1"/>
  <c r="G61" i="1"/>
  <c r="K61" i="1"/>
  <c r="L61" i="1" s="1"/>
  <c r="M61" i="1" s="1"/>
  <c r="K35" i="1"/>
  <c r="L35" i="1" s="1"/>
  <c r="M35" i="1" s="1"/>
  <c r="K24" i="1"/>
  <c r="L24" i="1" s="1"/>
  <c r="M24" i="1" s="1"/>
  <c r="K40" i="1"/>
  <c r="L40" i="1" s="1"/>
  <c r="M40" i="1" s="1"/>
  <c r="K48" i="1"/>
  <c r="L48" i="1" s="1"/>
  <c r="M48" i="1" s="1"/>
  <c r="K62" i="1"/>
  <c r="L62" i="1" s="1"/>
  <c r="M62" i="1" s="1"/>
  <c r="G58" i="1"/>
  <c r="K58" i="1"/>
  <c r="L58" i="1" s="1"/>
  <c r="M58" i="1" s="1"/>
  <c r="K42" i="1"/>
  <c r="L42" i="1" s="1"/>
  <c r="M42" i="1" s="1"/>
  <c r="K49" i="1"/>
  <c r="L49" i="1" s="1"/>
  <c r="M49" i="1" s="1"/>
  <c r="K27" i="1"/>
  <c r="L27" i="1" s="1"/>
  <c r="M27" i="1" s="1"/>
  <c r="K39" i="1"/>
  <c r="L39" i="1" s="1"/>
  <c r="M39" i="1" s="1"/>
  <c r="K43" i="1"/>
  <c r="L43" i="1" s="1"/>
  <c r="M43" i="1" s="1"/>
  <c r="G66" i="1" l="1"/>
  <c r="K66" i="1"/>
  <c r="L65" i="1"/>
  <c r="M65" i="1" s="1"/>
  <c r="L66" i="1" l="1"/>
</calcChain>
</file>

<file path=xl/sharedStrings.xml><?xml version="1.0" encoding="utf-8"?>
<sst xmlns="http://schemas.openxmlformats.org/spreadsheetml/2006/main" count="160" uniqueCount="31">
  <si>
    <t>WA</t>
  </si>
  <si>
    <t>UT</t>
  </si>
  <si>
    <t>SO</t>
  </si>
  <si>
    <t>OR</t>
  </si>
  <si>
    <t>CA</t>
  </si>
  <si>
    <t>CAGW</t>
  </si>
  <si>
    <t>SG</t>
  </si>
  <si>
    <t>After Adjustment</t>
  </si>
  <si>
    <t>Factors</t>
  </si>
  <si>
    <t>(Net Difference)</t>
  </si>
  <si>
    <t>Legal Matter Description</t>
  </si>
  <si>
    <t>Factor</t>
  </si>
  <si>
    <t>FERC</t>
  </si>
  <si>
    <t>Total Company</t>
  </si>
  <si>
    <t>ADJUSTMENT</t>
  </si>
  <si>
    <t>BASE PERIOD RESULTS</t>
  </si>
  <si>
    <t>As Booked</t>
  </si>
  <si>
    <t>Reallocated</t>
  </si>
  <si>
    <t>ADJUSTED</t>
  </si>
  <si>
    <t>Exh. SLC-4, page 4.9</t>
  </si>
  <si>
    <t xml:space="preserve">Reallocation </t>
  </si>
  <si>
    <t>Washington Allocated</t>
  </si>
  <si>
    <t>PacifiCorp</t>
  </si>
  <si>
    <t>Washington 2023 General Rate Case</t>
  </si>
  <si>
    <t>925</t>
  </si>
  <si>
    <t>923</t>
  </si>
  <si>
    <t>557</t>
  </si>
  <si>
    <t>928</t>
  </si>
  <si>
    <t/>
  </si>
  <si>
    <t>Legal Matter Exp.</t>
  </si>
  <si>
    <t>Reallocation of Legal Matter Expenses in Base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</si>
</sst>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%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2" fillId="0" borderId="0" xfId="0" applyFont="1"/>
    <xf numFmtId="165" fontId="2" fillId="0" borderId="0" xfId="0" applyNumberFormat="1" applyFont="1" applyAlignment="1">
      <alignment horizontal="right"/>
    </xf>
    <xf numFmtId="164" fontId="0" fillId="0" borderId="0" xfId="1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Fill="1"/>
    <xf numFmtId="164" fontId="0" fillId="0" borderId="0" xfId="0" applyNumberFormat="1" applyFont="1" applyFill="1"/>
    <xf numFmtId="0" fontId="0" fillId="0" borderId="0" xfId="0" applyFont="1" applyFill="1"/>
    <xf numFmtId="164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164" fontId="2" fillId="0" borderId="0" xfId="0" applyNumberFormat="1" applyFont="1" applyBorder="1"/>
    <xf numFmtId="164" fontId="3" fillId="0" borderId="0" xfId="0" applyNumberFormat="1" applyFont="1"/>
    <xf numFmtId="164" fontId="4" fillId="0" borderId="0" xfId="0" applyNumberFormat="1" applyFont="1" applyAlignment="1">
      <alignment horizontal="right"/>
    </xf>
    <xf numFmtId="165" fontId="2" fillId="0" borderId="0" xfId="0" applyNumberFormat="1" applyFont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0" applyFont="1" applyBorder="1"/>
    <xf numFmtId="0" fontId="4" fillId="0" borderId="0" xfId="0" applyFont="1" applyAlignment="1">
      <alignment horizontal="center"/>
    </xf>
    <xf numFmtId="16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6F301-6A6E-4674-A933-5C88F61B68A9}">
  <sheetPr codeName="Sheet12">
    <pageSetUpPr fitToPage="1"/>
  </sheetPr>
  <dimension ref="A1:Q129"/>
  <sheetViews>
    <sheetView tabSelected="1" showOutlineSymbols="0" view="pageBreakPreview" zoomScale="80" zoomScaleNormal="90" zoomScaleSheetLayoutView="80" workbookViewId="0">
      <selection activeCell="P28" sqref="P28:Q29"/>
    </sheetView>
  </sheetViews>
  <sheetFormatPr defaultColWidth="9.140625" defaultRowHeight="12.75" x14ac:dyDescent="0.2"/>
  <cols>
    <col min="1" max="1" width="7.28515625" style="19" customWidth="1"/>
    <col min="2" max="2" width="8.28515625" style="19" customWidth="1"/>
    <col min="3" max="3" width="38.85546875" style="19" customWidth="1"/>
    <col min="4" max="4" width="16.85546875" style="19" customWidth="1"/>
    <col min="5" max="5" width="18" style="19" customWidth="1"/>
    <col min="6" max="6" width="20.140625" style="19" customWidth="1"/>
    <col min="7" max="7" width="19.5703125" style="19" customWidth="1"/>
    <col min="8" max="8" width="4.42578125" style="19" customWidth="1"/>
    <col min="9" max="9" width="17.85546875" style="19" customWidth="1"/>
    <col min="10" max="10" width="13.5703125" style="19" bestFit="1" customWidth="1"/>
    <col min="11" max="11" width="21" style="19" customWidth="1"/>
    <col min="12" max="12" width="21.140625" style="19" customWidth="1"/>
    <col min="13" max="13" width="23.42578125" customWidth="1"/>
  </cols>
  <sheetData>
    <row r="1" spans="1:13" x14ac:dyDescent="0.2">
      <c r="A1" s="11" t="s">
        <v>22</v>
      </c>
    </row>
    <row r="2" spans="1:13" x14ac:dyDescent="0.2">
      <c r="A2" s="11" t="s">
        <v>23</v>
      </c>
    </row>
    <row r="3" spans="1:13" s="1" customFormat="1" x14ac:dyDescent="0.2">
      <c r="A3" s="11" t="s">
        <v>30</v>
      </c>
      <c r="B3" s="16"/>
      <c r="C3" s="17"/>
      <c r="D3" s="18"/>
      <c r="E3" s="18"/>
      <c r="F3" s="18"/>
      <c r="G3" s="18"/>
      <c r="H3" s="19"/>
      <c r="I3" s="19"/>
      <c r="J3" s="19"/>
      <c r="K3" s="19"/>
      <c r="L3" s="19"/>
    </row>
    <row r="4" spans="1:13" s="1" customFormat="1" x14ac:dyDescent="0.2">
      <c r="A4" s="15"/>
      <c r="B4" s="15"/>
      <c r="C4" s="15"/>
      <c r="D4" s="26" t="s">
        <v>13</v>
      </c>
      <c r="E4" s="27"/>
      <c r="F4" s="27"/>
      <c r="G4" s="28"/>
      <c r="H4" s="17"/>
      <c r="I4" s="26" t="s">
        <v>21</v>
      </c>
      <c r="J4" s="27"/>
      <c r="K4" s="27"/>
      <c r="L4" s="28"/>
    </row>
    <row r="5" spans="1:13" s="1" customFormat="1" x14ac:dyDescent="0.2">
      <c r="B5" s="19"/>
      <c r="C5" s="19"/>
      <c r="E5" s="14"/>
      <c r="F5" s="13" t="s">
        <v>14</v>
      </c>
      <c r="G5" s="12" t="s">
        <v>18</v>
      </c>
      <c r="H5" s="19"/>
      <c r="J5" s="14"/>
      <c r="K5" s="13" t="s">
        <v>14</v>
      </c>
      <c r="L5" s="12" t="s">
        <v>18</v>
      </c>
      <c r="M5" s="12"/>
    </row>
    <row r="6" spans="1:13" s="1" customFormat="1" x14ac:dyDescent="0.2">
      <c r="A6" s="19"/>
      <c r="B6" s="19"/>
      <c r="C6" s="19"/>
      <c r="D6" s="30" t="s">
        <v>15</v>
      </c>
      <c r="E6" s="30"/>
      <c r="F6" s="20" t="s">
        <v>20</v>
      </c>
      <c r="G6" s="20" t="s">
        <v>29</v>
      </c>
      <c r="H6" s="19"/>
      <c r="I6" s="30" t="s">
        <v>15</v>
      </c>
      <c r="J6" s="30"/>
      <c r="K6" s="20" t="s">
        <v>20</v>
      </c>
      <c r="L6" s="20" t="s">
        <v>29</v>
      </c>
    </row>
    <row r="7" spans="1:13" s="1" customFormat="1" x14ac:dyDescent="0.2">
      <c r="A7" s="9" t="s">
        <v>12</v>
      </c>
      <c r="B7" s="9" t="s">
        <v>11</v>
      </c>
      <c r="C7" s="9" t="s">
        <v>10</v>
      </c>
      <c r="D7" s="10" t="s">
        <v>16</v>
      </c>
      <c r="E7" s="10" t="s">
        <v>17</v>
      </c>
      <c r="F7" s="10" t="s">
        <v>9</v>
      </c>
      <c r="G7" s="10" t="s">
        <v>7</v>
      </c>
      <c r="H7" s="4"/>
      <c r="I7" s="10" t="s">
        <v>16</v>
      </c>
      <c r="J7" s="10" t="s">
        <v>8</v>
      </c>
      <c r="K7" s="10" t="s">
        <v>9</v>
      </c>
      <c r="L7" s="10" t="s">
        <v>7</v>
      </c>
    </row>
    <row r="8" spans="1:13" s="1" customFormat="1" x14ac:dyDescent="0.2">
      <c r="A8" s="4" t="s">
        <v>24</v>
      </c>
      <c r="B8" s="4" t="s">
        <v>3</v>
      </c>
      <c r="C8" s="31"/>
      <c r="D8" s="2">
        <v>0</v>
      </c>
      <c r="E8" s="2">
        <v>3498314.6499999994</v>
      </c>
      <c r="F8" s="2">
        <f>E8-D8</f>
        <v>3498314.6499999994</v>
      </c>
      <c r="G8" s="2">
        <f>F8+D8</f>
        <v>3498314.6499999994</v>
      </c>
      <c r="H8" s="19"/>
      <c r="I8" s="2">
        <f>$D8*$J8</f>
        <v>0</v>
      </c>
      <c r="J8" s="3">
        <v>0</v>
      </c>
      <c r="K8" s="2">
        <f>$J8*$F8</f>
        <v>0</v>
      </c>
      <c r="L8" s="2">
        <f>$K8+$I8</f>
        <v>0</v>
      </c>
      <c r="M8" s="1" t="str">
        <f t="shared" ref="M8:M26" si="0">IF(AND(F8=0,L8=0),"remove","")</f>
        <v/>
      </c>
    </row>
    <row r="9" spans="1:13" s="1" customFormat="1" x14ac:dyDescent="0.2">
      <c r="A9" s="4" t="s">
        <v>24</v>
      </c>
      <c r="B9" s="4" t="s">
        <v>2</v>
      </c>
      <c r="C9" s="31"/>
      <c r="D9" s="2">
        <v>3498314.6499999994</v>
      </c>
      <c r="E9" s="2">
        <v>0</v>
      </c>
      <c r="F9" s="2">
        <f>E9-D9</f>
        <v>-3498314.6499999994</v>
      </c>
      <c r="G9" s="2">
        <f>F9+D9</f>
        <v>0</v>
      </c>
      <c r="H9" s="4"/>
      <c r="I9" s="2">
        <f>$D9*$J9</f>
        <v>247840.93585565384</v>
      </c>
      <c r="J9" s="3">
        <v>7.0845810240555085E-2</v>
      </c>
      <c r="K9" s="2">
        <f>$J9*$F9</f>
        <v>-247840.93585565384</v>
      </c>
      <c r="L9" s="2">
        <f>$K9+$I9</f>
        <v>0</v>
      </c>
      <c r="M9" s="1" t="str">
        <f t="shared" si="0"/>
        <v/>
      </c>
    </row>
    <row r="10" spans="1:13" s="1" customFormat="1" x14ac:dyDescent="0.2">
      <c r="A10" s="4" t="s">
        <v>25</v>
      </c>
      <c r="B10" s="4" t="s">
        <v>2</v>
      </c>
      <c r="C10" s="31"/>
      <c r="D10" s="2">
        <v>11375.5</v>
      </c>
      <c r="E10" s="2">
        <v>0</v>
      </c>
      <c r="F10" s="2">
        <f>E10-D10</f>
        <v>-11375.5</v>
      </c>
      <c r="G10" s="2">
        <f>F10+D10</f>
        <v>0</v>
      </c>
      <c r="H10" s="19"/>
      <c r="I10" s="2">
        <f>$D10*$J10</f>
        <v>805.90651439143437</v>
      </c>
      <c r="J10" s="3">
        <v>7.0845810240555085E-2</v>
      </c>
      <c r="K10" s="2">
        <f>$J10*$F10</f>
        <v>-805.90651439143437</v>
      </c>
      <c r="L10" s="2">
        <f>$K10+$I10</f>
        <v>0</v>
      </c>
      <c r="M10" s="1" t="str">
        <f t="shared" si="0"/>
        <v/>
      </c>
    </row>
    <row r="11" spans="1:13" s="1" customFormat="1" x14ac:dyDescent="0.2">
      <c r="A11" s="4" t="s">
        <v>25</v>
      </c>
      <c r="B11" s="4" t="s">
        <v>0</v>
      </c>
      <c r="C11" s="31"/>
      <c r="D11" s="2">
        <v>0</v>
      </c>
      <c r="E11" s="2">
        <v>11375.5</v>
      </c>
      <c r="F11" s="2">
        <f>E11-D11</f>
        <v>11375.5</v>
      </c>
      <c r="G11" s="2">
        <f>F11+D11</f>
        <v>11375.5</v>
      </c>
      <c r="H11" s="4"/>
      <c r="I11" s="2">
        <f>$D11*$J11</f>
        <v>0</v>
      </c>
      <c r="J11" s="3">
        <v>1</v>
      </c>
      <c r="K11" s="2">
        <f>$J11*$F11</f>
        <v>11375.5</v>
      </c>
      <c r="L11" s="2">
        <f>$K11+$I11</f>
        <v>11375.5</v>
      </c>
      <c r="M11" s="1" t="str">
        <f t="shared" si="0"/>
        <v/>
      </c>
    </row>
    <row r="12" spans="1:13" s="1" customFormat="1" x14ac:dyDescent="0.2">
      <c r="A12" s="4" t="s">
        <v>24</v>
      </c>
      <c r="B12" s="4" t="s">
        <v>3</v>
      </c>
      <c r="C12" s="31"/>
      <c r="D12" s="2">
        <v>0</v>
      </c>
      <c r="E12" s="2">
        <v>2387462.71</v>
      </c>
      <c r="F12" s="2">
        <f>E12-D12</f>
        <v>2387462.71</v>
      </c>
      <c r="G12" s="2">
        <f>F12+D12</f>
        <v>2387462.71</v>
      </c>
      <c r="H12" s="4"/>
      <c r="I12" s="2">
        <f>$D12*$J12</f>
        <v>0</v>
      </c>
      <c r="J12" s="3">
        <v>0</v>
      </c>
      <c r="K12" s="2">
        <f>$J12*$F12</f>
        <v>0</v>
      </c>
      <c r="L12" s="2">
        <f>$K12+$I12</f>
        <v>0</v>
      </c>
      <c r="M12" s="1" t="str">
        <f t="shared" si="0"/>
        <v/>
      </c>
    </row>
    <row r="13" spans="1:13" s="1" customFormat="1" x14ac:dyDescent="0.2">
      <c r="A13" s="4" t="s">
        <v>24</v>
      </c>
      <c r="B13" s="4" t="s">
        <v>2</v>
      </c>
      <c r="C13" s="31"/>
      <c r="D13" s="2">
        <v>2387462.71</v>
      </c>
      <c r="E13" s="2">
        <v>0</v>
      </c>
      <c r="F13" s="2">
        <f>E13-D13</f>
        <v>-2387462.71</v>
      </c>
      <c r="G13" s="2">
        <f>F13+D13</f>
        <v>0</v>
      </c>
      <c r="H13" s="4"/>
      <c r="I13" s="2">
        <f>$D13*$J13</f>
        <v>169141.73010906141</v>
      </c>
      <c r="J13" s="3">
        <v>7.0845810240555085E-2</v>
      </c>
      <c r="K13" s="2">
        <f>$J13*$F13</f>
        <v>-169141.73010906141</v>
      </c>
      <c r="L13" s="2">
        <f>$K13+$I13</f>
        <v>0</v>
      </c>
      <c r="M13" s="1" t="str">
        <f t="shared" si="0"/>
        <v/>
      </c>
    </row>
    <row r="14" spans="1:13" s="1" customFormat="1" x14ac:dyDescent="0.2">
      <c r="A14" s="4" t="s">
        <v>26</v>
      </c>
      <c r="B14" s="4" t="s">
        <v>6</v>
      </c>
      <c r="C14" s="31"/>
      <c r="D14" s="2">
        <v>0</v>
      </c>
      <c r="E14" s="2">
        <v>9788.5</v>
      </c>
      <c r="F14" s="2">
        <f>E14-D14</f>
        <v>9788.5</v>
      </c>
      <c r="G14" s="2">
        <f>F14+D14</f>
        <v>9788.5</v>
      </c>
      <c r="H14" s="4"/>
      <c r="I14" s="2">
        <f>$D14*$J14</f>
        <v>0</v>
      </c>
      <c r="J14" s="3">
        <v>7.9787774498314715E-2</v>
      </c>
      <c r="K14" s="2">
        <f>$J14*$F14</f>
        <v>781.0026306767536</v>
      </c>
      <c r="L14" s="2">
        <f>$K14+$I14</f>
        <v>781.0026306767536</v>
      </c>
      <c r="M14" s="1" t="str">
        <f t="shared" si="0"/>
        <v/>
      </c>
    </row>
    <row r="15" spans="1:13" s="1" customFormat="1" x14ac:dyDescent="0.2">
      <c r="A15" s="4" t="s">
        <v>24</v>
      </c>
      <c r="B15" s="4" t="s">
        <v>2</v>
      </c>
      <c r="C15" s="31"/>
      <c r="D15" s="2">
        <v>140708.35999999999</v>
      </c>
      <c r="E15" s="2">
        <v>0</v>
      </c>
      <c r="F15" s="2">
        <f>E15-D15</f>
        <v>-140708.35999999999</v>
      </c>
      <c r="G15" s="2">
        <f>F15+D15</f>
        <v>0</v>
      </c>
      <c r="H15" s="4"/>
      <c r="I15" s="2">
        <f>$D15*$J15</f>
        <v>9968.59777181971</v>
      </c>
      <c r="J15" s="3">
        <v>7.0845810240555085E-2</v>
      </c>
      <c r="K15" s="2">
        <f>$J15*$F15</f>
        <v>-9968.59777181971</v>
      </c>
      <c r="L15" s="2">
        <f>$K15+$I15</f>
        <v>0</v>
      </c>
      <c r="M15" s="1" t="str">
        <f t="shared" si="0"/>
        <v/>
      </c>
    </row>
    <row r="16" spans="1:13" s="1" customFormat="1" x14ac:dyDescent="0.2">
      <c r="A16" s="4" t="s">
        <v>25</v>
      </c>
      <c r="B16" s="4" t="s">
        <v>2</v>
      </c>
      <c r="C16" s="31"/>
      <c r="D16" s="2">
        <v>5570.15</v>
      </c>
      <c r="E16" s="2">
        <v>0</v>
      </c>
      <c r="F16" s="2">
        <f>E16-D16</f>
        <v>-5570.15</v>
      </c>
      <c r="G16" s="2">
        <f>F16+D16</f>
        <v>0</v>
      </c>
      <c r="H16" s="4"/>
      <c r="I16" s="2">
        <f>$D16*$J16</f>
        <v>394.62178991142787</v>
      </c>
      <c r="J16" s="3">
        <v>7.0845810240555085E-2</v>
      </c>
      <c r="K16" s="2">
        <f>$J16*$F16</f>
        <v>-394.62178991142787</v>
      </c>
      <c r="L16" s="2">
        <f>$K16+$I16</f>
        <v>0</v>
      </c>
      <c r="M16" s="1" t="str">
        <f t="shared" si="0"/>
        <v/>
      </c>
    </row>
    <row r="17" spans="1:13" s="1" customFormat="1" x14ac:dyDescent="0.2">
      <c r="A17" s="4" t="s">
        <v>25</v>
      </c>
      <c r="B17" s="4" t="s">
        <v>5</v>
      </c>
      <c r="C17" s="31"/>
      <c r="D17" s="2">
        <v>0</v>
      </c>
      <c r="E17" s="2">
        <v>317011.36</v>
      </c>
      <c r="F17" s="2">
        <f>E17-D17</f>
        <v>317011.36</v>
      </c>
      <c r="G17" s="2">
        <f>F17+D17</f>
        <v>317011.36</v>
      </c>
      <c r="H17" s="4"/>
      <c r="I17" s="2">
        <f>$D17*$J17</f>
        <v>0</v>
      </c>
      <c r="J17" s="3">
        <v>0.22162982918040364</v>
      </c>
      <c r="K17" s="2">
        <f>$J17*$F17</f>
        <v>70259.173565047444</v>
      </c>
      <c r="L17" s="2">
        <f>$K17+$I17</f>
        <v>70259.173565047444</v>
      </c>
      <c r="M17" s="1" t="str">
        <f t="shared" si="0"/>
        <v/>
      </c>
    </row>
    <row r="18" spans="1:13" s="1" customFormat="1" x14ac:dyDescent="0.2">
      <c r="A18" s="4" t="s">
        <v>25</v>
      </c>
      <c r="B18" s="4" t="s">
        <v>2</v>
      </c>
      <c r="C18" s="31"/>
      <c r="D18" s="2">
        <v>317011.36</v>
      </c>
      <c r="E18" s="2">
        <v>0</v>
      </c>
      <c r="F18" s="2">
        <f>E18-D18</f>
        <v>-317011.36</v>
      </c>
      <c r="G18" s="2">
        <f>F18+D18</f>
        <v>0</v>
      </c>
      <c r="H18" s="4"/>
      <c r="I18" s="2">
        <f>$D18*$J18</f>
        <v>22458.926654660292</v>
      </c>
      <c r="J18" s="3">
        <v>7.0845810240555085E-2</v>
      </c>
      <c r="K18" s="2">
        <f>$J18*$F18</f>
        <v>-22458.926654660292</v>
      </c>
      <c r="L18" s="2">
        <f>$K18+$I18</f>
        <v>0</v>
      </c>
      <c r="M18" s="1" t="str">
        <f t="shared" si="0"/>
        <v/>
      </c>
    </row>
    <row r="19" spans="1:13" s="1" customFormat="1" x14ac:dyDescent="0.2">
      <c r="A19" s="4" t="s">
        <v>25</v>
      </c>
      <c r="B19" s="4" t="s">
        <v>5</v>
      </c>
      <c r="C19" s="31"/>
      <c r="D19" s="2">
        <v>0</v>
      </c>
      <c r="E19" s="2">
        <v>33400.35</v>
      </c>
      <c r="F19" s="2">
        <f>E19-D19</f>
        <v>33400.35</v>
      </c>
      <c r="G19" s="2">
        <f>F19+D19</f>
        <v>33400.35</v>
      </c>
      <c r="H19" s="4"/>
      <c r="I19" s="2">
        <f>$D19*$J19</f>
        <v>0</v>
      </c>
      <c r="J19" s="3">
        <v>0.22162982918040364</v>
      </c>
      <c r="K19" s="2">
        <f>$J19*$F19</f>
        <v>7402.5138650656945</v>
      </c>
      <c r="L19" s="2">
        <f>$K19+$I19</f>
        <v>7402.5138650656945</v>
      </c>
      <c r="M19" s="1" t="str">
        <f t="shared" si="0"/>
        <v/>
      </c>
    </row>
    <row r="20" spans="1:13" s="1" customFormat="1" x14ac:dyDescent="0.2">
      <c r="A20" s="4" t="s">
        <v>25</v>
      </c>
      <c r="B20" s="4" t="s">
        <v>2</v>
      </c>
      <c r="C20" s="31"/>
      <c r="D20" s="2">
        <v>33400.35</v>
      </c>
      <c r="E20" s="2">
        <v>0</v>
      </c>
      <c r="F20" s="2">
        <f>E20-D20</f>
        <v>-33400.35</v>
      </c>
      <c r="G20" s="2">
        <f>F20+D20</f>
        <v>0</v>
      </c>
      <c r="H20" s="19"/>
      <c r="I20" s="2">
        <f>$D20*$J20</f>
        <v>2366.2748580681241</v>
      </c>
      <c r="J20" s="3">
        <v>7.0845810240555085E-2</v>
      </c>
      <c r="K20" s="2">
        <f>$J20*$F20</f>
        <v>-2366.2748580681241</v>
      </c>
      <c r="L20" s="2">
        <f>$K20+$I20</f>
        <v>0</v>
      </c>
      <c r="M20" s="1" t="str">
        <f t="shared" si="0"/>
        <v/>
      </c>
    </row>
    <row r="21" spans="1:13" s="1" customFormat="1" x14ac:dyDescent="0.2">
      <c r="A21" s="4" t="s">
        <v>25</v>
      </c>
      <c r="B21" s="4" t="s">
        <v>5</v>
      </c>
      <c r="C21" s="31"/>
      <c r="D21" s="2">
        <v>0</v>
      </c>
      <c r="E21" s="2">
        <v>271093.81</v>
      </c>
      <c r="F21" s="2">
        <f>E21-D21</f>
        <v>271093.81</v>
      </c>
      <c r="G21" s="2">
        <f>F21+D21</f>
        <v>271093.81</v>
      </c>
      <c r="H21" s="4"/>
      <c r="I21" s="2">
        <f>$D21*$J21</f>
        <v>0</v>
      </c>
      <c r="J21" s="3">
        <v>0.22162982918040364</v>
      </c>
      <c r="K21" s="2">
        <f>$J21*$F21</f>
        <v>60082.474802164797</v>
      </c>
      <c r="L21" s="2">
        <f>$K21+$I21</f>
        <v>60082.474802164797</v>
      </c>
      <c r="M21" s="1" t="str">
        <f t="shared" si="0"/>
        <v/>
      </c>
    </row>
    <row r="22" spans="1:13" s="1" customFormat="1" x14ac:dyDescent="0.2">
      <c r="A22" s="4" t="s">
        <v>25</v>
      </c>
      <c r="B22" s="4" t="s">
        <v>2</v>
      </c>
      <c r="C22" s="31"/>
      <c r="D22" s="2">
        <v>271093.81</v>
      </c>
      <c r="E22" s="2">
        <v>0</v>
      </c>
      <c r="F22" s="2">
        <f>E22-D22</f>
        <v>-271093.81</v>
      </c>
      <c r="G22" s="2">
        <f>F22+D22</f>
        <v>0</v>
      </c>
      <c r="H22" s="19"/>
      <c r="I22" s="2">
        <f>$D22*$J22</f>
        <v>19205.860620649095</v>
      </c>
      <c r="J22" s="3">
        <v>7.0845810240555085E-2</v>
      </c>
      <c r="K22" s="2">
        <f>$J22*$F22</f>
        <v>-19205.860620649095</v>
      </c>
      <c r="L22" s="2">
        <f>$K22+$I22</f>
        <v>0</v>
      </c>
      <c r="M22" s="1" t="str">
        <f t="shared" si="0"/>
        <v/>
      </c>
    </row>
    <row r="23" spans="1:13" s="1" customFormat="1" x14ac:dyDescent="0.2">
      <c r="A23" s="4" t="s">
        <v>26</v>
      </c>
      <c r="B23" s="4" t="s">
        <v>6</v>
      </c>
      <c r="C23" s="31"/>
      <c r="D23" s="2">
        <v>5733.45</v>
      </c>
      <c r="E23" s="2">
        <v>0</v>
      </c>
      <c r="F23" s="2">
        <f>E23-D23</f>
        <v>-5733.45</v>
      </c>
      <c r="G23" s="2">
        <f>F23+D23</f>
        <v>0</v>
      </c>
      <c r="H23" s="4"/>
      <c r="I23" s="2">
        <f>$D23*$J23</f>
        <v>457.45921569736248</v>
      </c>
      <c r="J23" s="3">
        <v>7.9787774498314715E-2</v>
      </c>
      <c r="K23" s="2">
        <f>$J23*$F23</f>
        <v>-457.45921569736248</v>
      </c>
      <c r="L23" s="2">
        <f>$K23+$I23</f>
        <v>0</v>
      </c>
      <c r="M23" s="1" t="str">
        <f t="shared" si="0"/>
        <v/>
      </c>
    </row>
    <row r="24" spans="1:13" s="1" customFormat="1" x14ac:dyDescent="0.2">
      <c r="A24" s="4" t="s">
        <v>26</v>
      </c>
      <c r="B24" s="4" t="s">
        <v>2</v>
      </c>
      <c r="C24" s="31"/>
      <c r="D24" s="2">
        <v>0</v>
      </c>
      <c r="E24" s="2">
        <v>5733.45</v>
      </c>
      <c r="F24" s="2">
        <f>E24-D24</f>
        <v>5733.45</v>
      </c>
      <c r="G24" s="2">
        <f>F24+D24</f>
        <v>5733.45</v>
      </c>
      <c r="H24" s="4"/>
      <c r="I24" s="2">
        <f>$D24*$J24</f>
        <v>0</v>
      </c>
      <c r="J24" s="3">
        <v>7.0845810240555085E-2</v>
      </c>
      <c r="K24" s="2">
        <f>$J24*$F24</f>
        <v>406.19091072371054</v>
      </c>
      <c r="L24" s="2">
        <f>$K24+$I24</f>
        <v>406.19091072371054</v>
      </c>
      <c r="M24" s="1" t="str">
        <f t="shared" si="0"/>
        <v/>
      </c>
    </row>
    <row r="25" spans="1:13" s="1" customFormat="1" x14ac:dyDescent="0.2">
      <c r="A25" s="4" t="s">
        <v>24</v>
      </c>
      <c r="B25" s="4" t="s">
        <v>3</v>
      </c>
      <c r="C25" s="31"/>
      <c r="D25" s="2">
        <v>0</v>
      </c>
      <c r="E25" s="2">
        <v>116644.20999999999</v>
      </c>
      <c r="F25" s="2">
        <f>E25-D25</f>
        <v>116644.20999999999</v>
      </c>
      <c r="G25" s="2">
        <f>F25+D25</f>
        <v>116644.20999999999</v>
      </c>
      <c r="H25" s="4"/>
      <c r="I25" s="2">
        <f>$D25*$J25</f>
        <v>0</v>
      </c>
      <c r="J25" s="3">
        <v>0</v>
      </c>
      <c r="K25" s="2">
        <f>$J25*$F25</f>
        <v>0</v>
      </c>
      <c r="L25" s="2">
        <f>$K25+$I25</f>
        <v>0</v>
      </c>
      <c r="M25" s="1" t="str">
        <f t="shared" si="0"/>
        <v/>
      </c>
    </row>
    <row r="26" spans="1:13" s="1" customFormat="1" x14ac:dyDescent="0.2">
      <c r="A26" s="4" t="s">
        <v>24</v>
      </c>
      <c r="B26" s="4" t="s">
        <v>2</v>
      </c>
      <c r="C26" s="31"/>
      <c r="D26" s="2">
        <v>116644.20999999999</v>
      </c>
      <c r="E26" s="2">
        <v>0</v>
      </c>
      <c r="F26" s="2">
        <f>E26-D26</f>
        <v>-116644.20999999999</v>
      </c>
      <c r="G26" s="2">
        <f>F26+D26</f>
        <v>0</v>
      </c>
      <c r="H26" s="4"/>
      <c r="I26" s="2">
        <f>$D26*$J26</f>
        <v>8263.7535673194579</v>
      </c>
      <c r="J26" s="3">
        <v>7.0845810240555085E-2</v>
      </c>
      <c r="K26" s="2">
        <f>$J26*$F26</f>
        <v>-8263.7535673194579</v>
      </c>
      <c r="L26" s="2">
        <f>$K26+$I26</f>
        <v>0</v>
      </c>
      <c r="M26" s="1" t="str">
        <f t="shared" si="0"/>
        <v/>
      </c>
    </row>
    <row r="27" spans="1:13" s="1" customFormat="1" x14ac:dyDescent="0.2">
      <c r="A27" s="4" t="s">
        <v>26</v>
      </c>
      <c r="B27" s="4" t="s">
        <v>6</v>
      </c>
      <c r="C27" s="31"/>
      <c r="D27" s="2">
        <v>63616.149999999994</v>
      </c>
      <c r="E27" s="2">
        <v>0</v>
      </c>
      <c r="F27" s="2">
        <f>E27-D27</f>
        <v>-63616.149999999994</v>
      </c>
      <c r="G27" s="2">
        <f>F27+D27</f>
        <v>0</v>
      </c>
      <c r="H27" s="4"/>
      <c r="I27" s="2">
        <f>$D27*$J27</f>
        <v>5075.791030650963</v>
      </c>
      <c r="J27" s="3">
        <v>7.9787774498314715E-2</v>
      </c>
      <c r="K27" s="2">
        <f>$J27*$F27</f>
        <v>-5075.791030650963</v>
      </c>
      <c r="L27" s="2">
        <f>$K27+$I27</f>
        <v>0</v>
      </c>
      <c r="M27" s="1" t="str">
        <f t="shared" ref="M27:M39" si="1">IF(AND(F27=0,L27=0),"remove","")</f>
        <v/>
      </c>
    </row>
    <row r="28" spans="1:13" s="1" customFormat="1" x14ac:dyDescent="0.2">
      <c r="A28" s="4" t="s">
        <v>26</v>
      </c>
      <c r="B28" s="4" t="s">
        <v>2</v>
      </c>
      <c r="C28" s="31"/>
      <c r="D28" s="2">
        <v>0</v>
      </c>
      <c r="E28" s="2">
        <v>63616.149999999994</v>
      </c>
      <c r="F28" s="2">
        <f>E28-D28</f>
        <v>63616.149999999994</v>
      </c>
      <c r="G28" s="2">
        <f>F28+D28</f>
        <v>63616.149999999994</v>
      </c>
      <c r="H28" s="4"/>
      <c r="I28" s="2">
        <f>$D28*$J28</f>
        <v>0</v>
      </c>
      <c r="J28" s="3">
        <v>7.0845810240555085E-2</v>
      </c>
      <c r="K28" s="2">
        <f>$J28*$F28</f>
        <v>4506.9376911346881</v>
      </c>
      <c r="L28" s="2">
        <f>$K28+$I28</f>
        <v>4506.9376911346881</v>
      </c>
      <c r="M28" s="1" t="str">
        <f t="shared" si="1"/>
        <v/>
      </c>
    </row>
    <row r="29" spans="1:13" s="1" customFormat="1" x14ac:dyDescent="0.2">
      <c r="A29" s="4" t="s">
        <v>25</v>
      </c>
      <c r="B29" s="4" t="s">
        <v>2</v>
      </c>
      <c r="C29" s="31"/>
      <c r="D29" s="2">
        <v>14444.01</v>
      </c>
      <c r="E29" s="2">
        <v>0</v>
      </c>
      <c r="F29" s="2">
        <f>E29-D29</f>
        <v>-14444.01</v>
      </c>
      <c r="G29" s="2">
        <f>F29+D29</f>
        <v>0</v>
      </c>
      <c r="H29" s="4"/>
      <c r="I29" s="2">
        <f>$D29*$J29</f>
        <v>1023.2975915726801</v>
      </c>
      <c r="J29" s="3">
        <v>7.0845810240555085E-2</v>
      </c>
      <c r="K29" s="2">
        <f>$J29*$F29</f>
        <v>-1023.2975915726801</v>
      </c>
      <c r="L29" s="2">
        <f>$K29+$I29</f>
        <v>0</v>
      </c>
      <c r="M29" s="1" t="str">
        <f t="shared" si="1"/>
        <v/>
      </c>
    </row>
    <row r="30" spans="1:13" s="1" customFormat="1" x14ac:dyDescent="0.2">
      <c r="A30" s="4" t="s">
        <v>27</v>
      </c>
      <c r="B30" s="4" t="s">
        <v>2</v>
      </c>
      <c r="C30" s="31"/>
      <c r="D30" s="2">
        <v>1076286.6199999999</v>
      </c>
      <c r="E30" s="2">
        <v>0</v>
      </c>
      <c r="F30" s="2">
        <f>E30-D30</f>
        <v>-1076286.6199999999</v>
      </c>
      <c r="G30" s="2">
        <f>F30+D30</f>
        <v>0</v>
      </c>
      <c r="H30" s="4"/>
      <c r="I30" s="2">
        <f>$D30*$J30</f>
        <v>76250.397644968412</v>
      </c>
      <c r="J30" s="3">
        <v>7.0845810240555085E-2</v>
      </c>
      <c r="K30" s="2">
        <f>$J30*$F30</f>
        <v>-76250.397644968412</v>
      </c>
      <c r="L30" s="2">
        <f>$K30+$I30</f>
        <v>0</v>
      </c>
      <c r="M30" s="1" t="str">
        <f t="shared" si="1"/>
        <v/>
      </c>
    </row>
    <row r="31" spans="1:13" s="1" customFormat="1" x14ac:dyDescent="0.2">
      <c r="A31" s="4" t="s">
        <v>27</v>
      </c>
      <c r="B31" s="4" t="s">
        <v>1</v>
      </c>
      <c r="C31" s="31"/>
      <c r="D31" s="22">
        <v>0</v>
      </c>
      <c r="E31" s="22">
        <v>1076286.6199999999</v>
      </c>
      <c r="F31" s="22">
        <f>E31-D31</f>
        <v>1076286.6199999999</v>
      </c>
      <c r="G31" s="22">
        <f>F31+D31</f>
        <v>1076286.6199999999</v>
      </c>
      <c r="H31" s="4"/>
      <c r="I31" s="22">
        <f>$D31*$J31</f>
        <v>0</v>
      </c>
      <c r="J31" s="25">
        <v>0</v>
      </c>
      <c r="K31" s="22">
        <f>$J31*$F31</f>
        <v>0</v>
      </c>
      <c r="L31" s="22">
        <f>$K31+$I31</f>
        <v>0</v>
      </c>
      <c r="M31" s="1" t="str">
        <f t="shared" si="1"/>
        <v/>
      </c>
    </row>
    <row r="32" spans="1:13" s="1" customFormat="1" x14ac:dyDescent="0.2">
      <c r="A32" s="4" t="s">
        <v>26</v>
      </c>
      <c r="B32" s="4" t="s">
        <v>6</v>
      </c>
      <c r="C32" s="31"/>
      <c r="D32" s="2">
        <v>17735</v>
      </c>
      <c r="E32" s="2">
        <v>0</v>
      </c>
      <c r="F32" s="2">
        <f>E32-D32</f>
        <v>-17735</v>
      </c>
      <c r="G32" s="2">
        <f>F32+D32</f>
        <v>0</v>
      </c>
      <c r="H32" s="4"/>
      <c r="I32" s="2">
        <f>$D32*$J32</f>
        <v>1415.0361807276115</v>
      </c>
      <c r="J32" s="3">
        <v>7.9787774498314715E-2</v>
      </c>
      <c r="K32" s="2">
        <f>$J32*$F32</f>
        <v>-1415.0361807276115</v>
      </c>
      <c r="L32" s="2">
        <f>$K32+$I32</f>
        <v>0</v>
      </c>
      <c r="M32" s="1" t="str">
        <f t="shared" si="1"/>
        <v/>
      </c>
    </row>
    <row r="33" spans="1:13" s="1" customFormat="1" x14ac:dyDescent="0.2">
      <c r="A33" s="4" t="s">
        <v>24</v>
      </c>
      <c r="B33" s="4" t="s">
        <v>2</v>
      </c>
      <c r="C33" s="31"/>
      <c r="D33" s="2">
        <v>20647</v>
      </c>
      <c r="E33" s="2">
        <v>0</v>
      </c>
      <c r="F33" s="2">
        <f>E33-D33</f>
        <v>-20647</v>
      </c>
      <c r="G33" s="2">
        <f>F33+D33</f>
        <v>0</v>
      </c>
      <c r="H33" s="4"/>
      <c r="I33" s="2">
        <f>$D33*$J33</f>
        <v>1462.7534440367408</v>
      </c>
      <c r="J33" s="3">
        <v>7.0845810240555085E-2</v>
      </c>
      <c r="K33" s="2">
        <f>$J33*$F33</f>
        <v>-1462.7534440367408</v>
      </c>
      <c r="L33" s="2">
        <f>$K33+$I33</f>
        <v>0</v>
      </c>
      <c r="M33" s="1" t="str">
        <f t="shared" si="1"/>
        <v/>
      </c>
    </row>
    <row r="34" spans="1:13" s="1" customFormat="1" x14ac:dyDescent="0.2">
      <c r="A34" s="4" t="s">
        <v>25</v>
      </c>
      <c r="B34" s="4" t="s">
        <v>2</v>
      </c>
      <c r="C34" s="31"/>
      <c r="D34" s="2">
        <v>9829.56</v>
      </c>
      <c r="E34" s="2">
        <v>0</v>
      </c>
      <c r="F34" s="2">
        <f>E34-D34</f>
        <v>-9829.56</v>
      </c>
      <c r="G34" s="2">
        <f>F34+D34</f>
        <v>0</v>
      </c>
      <c r="H34" s="19"/>
      <c r="I34" s="2">
        <f>$D34*$J34</f>
        <v>696.38314250815063</v>
      </c>
      <c r="J34" s="3">
        <v>7.0845810240555085E-2</v>
      </c>
      <c r="K34" s="2">
        <f>$J34*$F34</f>
        <v>-696.38314250815063</v>
      </c>
      <c r="L34" s="2">
        <f>$K34+$I34</f>
        <v>0</v>
      </c>
      <c r="M34" s="1" t="str">
        <f t="shared" si="1"/>
        <v/>
      </c>
    </row>
    <row r="35" spans="1:13" s="1" customFormat="1" x14ac:dyDescent="0.2">
      <c r="A35" s="4" t="s">
        <v>26</v>
      </c>
      <c r="B35" s="4" t="s">
        <v>6</v>
      </c>
      <c r="C35" s="31"/>
      <c r="D35" s="2">
        <v>14317.5</v>
      </c>
      <c r="E35" s="2">
        <v>0</v>
      </c>
      <c r="F35" s="2">
        <f>E35-D35</f>
        <v>-14317.5</v>
      </c>
      <c r="G35" s="2">
        <f>F35+D35</f>
        <v>0</v>
      </c>
      <c r="H35" s="4"/>
      <c r="I35" s="2">
        <f>$D35*$J35</f>
        <v>1142.361461379621</v>
      </c>
      <c r="J35" s="3">
        <v>7.9787774498314715E-2</v>
      </c>
      <c r="K35" s="2">
        <f>$J35*$F35</f>
        <v>-1142.361461379621</v>
      </c>
      <c r="L35" s="2">
        <f>$K35+$I35</f>
        <v>0</v>
      </c>
      <c r="M35" s="1" t="str">
        <f t="shared" si="1"/>
        <v/>
      </c>
    </row>
    <row r="36" spans="1:13" s="1" customFormat="1" x14ac:dyDescent="0.2">
      <c r="A36" s="4" t="s">
        <v>25</v>
      </c>
      <c r="B36" s="4" t="s">
        <v>2</v>
      </c>
      <c r="C36" s="31"/>
      <c r="D36" s="2">
        <v>617.5</v>
      </c>
      <c r="E36" s="2">
        <v>0</v>
      </c>
      <c r="F36" s="2">
        <f>E36-D36</f>
        <v>-617.5</v>
      </c>
      <c r="G36" s="2">
        <f>F36+D36</f>
        <v>0</v>
      </c>
      <c r="H36" s="4"/>
      <c r="I36" s="2">
        <f>$D36*$J36</f>
        <v>43.747287823542763</v>
      </c>
      <c r="J36" s="3">
        <v>7.0845810240555085E-2</v>
      </c>
      <c r="K36" s="2">
        <f>$J36*$F36</f>
        <v>-43.747287823542763</v>
      </c>
      <c r="L36" s="2">
        <f>$K36+$I36</f>
        <v>0</v>
      </c>
      <c r="M36" s="1" t="str">
        <f t="shared" si="1"/>
        <v/>
      </c>
    </row>
    <row r="37" spans="1:13" s="1" customFormat="1" x14ac:dyDescent="0.2">
      <c r="A37" s="4" t="s">
        <v>25</v>
      </c>
      <c r="B37" s="4" t="s">
        <v>2</v>
      </c>
      <c r="C37" s="31"/>
      <c r="D37" s="2">
        <v>11039.65</v>
      </c>
      <c r="E37" s="2">
        <v>0</v>
      </c>
      <c r="F37" s="2">
        <f>E37-D37</f>
        <v>-11039.65</v>
      </c>
      <c r="G37" s="2">
        <f>F37+D37</f>
        <v>0</v>
      </c>
      <c r="H37" s="4"/>
      <c r="I37" s="2">
        <f>$D37*$J37</f>
        <v>782.11294902214388</v>
      </c>
      <c r="J37" s="3">
        <v>7.0845810240555085E-2</v>
      </c>
      <c r="K37" s="2">
        <f>$J37*$F37</f>
        <v>-782.11294902214388</v>
      </c>
      <c r="L37" s="2">
        <f>$K37+$I37</f>
        <v>0</v>
      </c>
      <c r="M37" s="1" t="str">
        <f t="shared" si="1"/>
        <v/>
      </c>
    </row>
    <row r="38" spans="1:13" s="1" customFormat="1" x14ac:dyDescent="0.2">
      <c r="A38" s="4" t="s">
        <v>24</v>
      </c>
      <c r="B38" s="4" t="s">
        <v>3</v>
      </c>
      <c r="C38" s="31"/>
      <c r="D38" s="2">
        <v>0</v>
      </c>
      <c r="E38" s="2">
        <v>817148.58000000007</v>
      </c>
      <c r="F38" s="2">
        <f>E38-D38</f>
        <v>817148.58000000007</v>
      </c>
      <c r="G38" s="2">
        <f>F38+D38</f>
        <v>817148.58000000007</v>
      </c>
      <c r="H38" s="4"/>
      <c r="I38" s="2">
        <f>$D38*$J38</f>
        <v>0</v>
      </c>
      <c r="J38" s="3">
        <v>0</v>
      </c>
      <c r="K38" s="2">
        <f>$J38*$F38</f>
        <v>0</v>
      </c>
      <c r="L38" s="2">
        <f>$K38+$I38</f>
        <v>0</v>
      </c>
      <c r="M38" s="1" t="str">
        <f t="shared" si="1"/>
        <v/>
      </c>
    </row>
    <row r="39" spans="1:13" s="1" customFormat="1" x14ac:dyDescent="0.2">
      <c r="A39" s="4" t="s">
        <v>24</v>
      </c>
      <c r="B39" s="4" t="s">
        <v>2</v>
      </c>
      <c r="C39" s="31"/>
      <c r="D39" s="2">
        <v>817148.58000000007</v>
      </c>
      <c r="E39" s="2">
        <v>0</v>
      </c>
      <c r="F39" s="2">
        <f>E39-D39</f>
        <v>-817148.58000000007</v>
      </c>
      <c r="G39" s="2">
        <f>F39+D39</f>
        <v>0</v>
      </c>
      <c r="H39" s="4"/>
      <c r="I39" s="2">
        <f>$D39*$J39</f>
        <v>57891.553237019049</v>
      </c>
      <c r="J39" s="3">
        <v>7.0845810240555085E-2</v>
      </c>
      <c r="K39" s="2">
        <f>$J39*$F39</f>
        <v>-57891.553237019049</v>
      </c>
      <c r="L39" s="2">
        <f>$K39+$I39</f>
        <v>0</v>
      </c>
      <c r="M39" s="1" t="str">
        <f t="shared" si="1"/>
        <v/>
      </c>
    </row>
    <row r="40" spans="1:13" s="1" customFormat="1" x14ac:dyDescent="0.2">
      <c r="A40" s="4" t="s">
        <v>24</v>
      </c>
      <c r="B40" s="4" t="s">
        <v>3</v>
      </c>
      <c r="C40" s="31"/>
      <c r="D40" s="2">
        <v>0</v>
      </c>
      <c r="E40" s="2">
        <v>218339.5</v>
      </c>
      <c r="F40" s="2">
        <f>E40-D40</f>
        <v>218339.5</v>
      </c>
      <c r="G40" s="2">
        <f>F40+D40</f>
        <v>218339.5</v>
      </c>
      <c r="H40" s="4"/>
      <c r="I40" s="2">
        <f>$D40*$J40</f>
        <v>0</v>
      </c>
      <c r="J40" s="3">
        <v>0</v>
      </c>
      <c r="K40" s="2">
        <f>$J40*$F40</f>
        <v>0</v>
      </c>
      <c r="L40" s="2">
        <f>$K40+$I40</f>
        <v>0</v>
      </c>
      <c r="M40" s="1" t="str">
        <f t="shared" ref="M40:M63" si="2">IF(AND(F40=0,L40=0),"remove","")</f>
        <v/>
      </c>
    </row>
    <row r="41" spans="1:13" s="1" customFormat="1" x14ac:dyDescent="0.2">
      <c r="A41" s="4" t="s">
        <v>24</v>
      </c>
      <c r="B41" s="4" t="s">
        <v>2</v>
      </c>
      <c r="C41" s="31"/>
      <c r="D41" s="2">
        <v>218339.5</v>
      </c>
      <c r="E41" s="2">
        <v>0</v>
      </c>
      <c r="F41" s="2">
        <f>E41-D41</f>
        <v>-218339.5</v>
      </c>
      <c r="G41" s="2">
        <f>F41+D41</f>
        <v>0</v>
      </c>
      <c r="H41" s="4"/>
      <c r="I41" s="2">
        <f>$D41*$J41</f>
        <v>15468.438785017677</v>
      </c>
      <c r="J41" s="3">
        <v>7.0845810240555085E-2</v>
      </c>
      <c r="K41" s="2">
        <f>$J41*$F41</f>
        <v>-15468.438785017677</v>
      </c>
      <c r="L41" s="2">
        <f>$K41+$I41</f>
        <v>0</v>
      </c>
      <c r="M41" s="1" t="str">
        <f t="shared" si="2"/>
        <v/>
      </c>
    </row>
    <row r="42" spans="1:13" s="1" customFormat="1" x14ac:dyDescent="0.2">
      <c r="A42" s="4" t="s">
        <v>25</v>
      </c>
      <c r="B42" s="4" t="s">
        <v>2</v>
      </c>
      <c r="C42" s="31"/>
      <c r="D42" s="2">
        <v>189</v>
      </c>
      <c r="E42" s="2">
        <v>0</v>
      </c>
      <c r="F42" s="2">
        <f>E42-D42</f>
        <v>-189</v>
      </c>
      <c r="G42" s="2">
        <f>F42+D42</f>
        <v>0</v>
      </c>
      <c r="H42" s="4"/>
      <c r="I42" s="2">
        <f>$D42*$J42</f>
        <v>13.389858135464911</v>
      </c>
      <c r="J42" s="3">
        <v>7.0845810240555085E-2</v>
      </c>
      <c r="K42" s="2">
        <f>$J42*$F42</f>
        <v>-13.389858135464911</v>
      </c>
      <c r="L42" s="2">
        <f>$K42+$I42</f>
        <v>0</v>
      </c>
      <c r="M42" s="1" t="str">
        <f t="shared" si="2"/>
        <v/>
      </c>
    </row>
    <row r="43" spans="1:13" s="1" customFormat="1" x14ac:dyDescent="0.2">
      <c r="A43" s="4" t="s">
        <v>24</v>
      </c>
      <c r="B43" s="4" t="s">
        <v>2</v>
      </c>
      <c r="C43" s="31"/>
      <c r="D43" s="2">
        <v>945</v>
      </c>
      <c r="E43" s="2">
        <v>0</v>
      </c>
      <c r="F43" s="2">
        <f>E43-D43</f>
        <v>-945</v>
      </c>
      <c r="G43" s="2">
        <f>F43+D43</f>
        <v>0</v>
      </c>
      <c r="H43" s="4"/>
      <c r="I43" s="2">
        <f>$D43*$J43</f>
        <v>66.949290677324555</v>
      </c>
      <c r="J43" s="3">
        <v>7.0845810240555085E-2</v>
      </c>
      <c r="K43" s="2">
        <f>$J43*$F43</f>
        <v>-66.949290677324555</v>
      </c>
      <c r="L43" s="2">
        <f>$K43+$I43</f>
        <v>0</v>
      </c>
      <c r="M43" s="1" t="str">
        <f t="shared" si="2"/>
        <v/>
      </c>
    </row>
    <row r="44" spans="1:13" s="1" customFormat="1" x14ac:dyDescent="0.2">
      <c r="A44" s="4" t="s">
        <v>24</v>
      </c>
      <c r="B44" s="4" t="s">
        <v>3</v>
      </c>
      <c r="C44" s="31"/>
      <c r="D44" s="2">
        <v>0</v>
      </c>
      <c r="E44" s="2">
        <v>81438.350000000006</v>
      </c>
      <c r="F44" s="2">
        <f>E44-D44</f>
        <v>81438.350000000006</v>
      </c>
      <c r="G44" s="2">
        <f>F44+D44</f>
        <v>81438.350000000006</v>
      </c>
      <c r="H44" s="4"/>
      <c r="I44" s="2">
        <f>$D44*$J44</f>
        <v>0</v>
      </c>
      <c r="J44" s="3">
        <v>0</v>
      </c>
      <c r="K44" s="2">
        <f>$J44*$F44</f>
        <v>0</v>
      </c>
      <c r="L44" s="2">
        <f>$K44+$I44</f>
        <v>0</v>
      </c>
      <c r="M44" s="1" t="str">
        <f t="shared" si="2"/>
        <v/>
      </c>
    </row>
    <row r="45" spans="1:13" s="1" customFormat="1" x14ac:dyDescent="0.2">
      <c r="A45" s="4" t="s">
        <v>24</v>
      </c>
      <c r="B45" s="4" t="s">
        <v>2</v>
      </c>
      <c r="C45" s="31"/>
      <c r="D45" s="2">
        <v>81438.350000000006</v>
      </c>
      <c r="E45" s="2">
        <v>0</v>
      </c>
      <c r="F45" s="2">
        <f>E45-D45</f>
        <v>-81438.350000000006</v>
      </c>
      <c r="G45" s="2">
        <f>F45+D45</f>
        <v>0</v>
      </c>
      <c r="H45" s="19"/>
      <c r="I45" s="2">
        <f>$D45*$J45</f>
        <v>5769.5658904039092</v>
      </c>
      <c r="J45" s="3">
        <v>7.0845810240555085E-2</v>
      </c>
      <c r="K45" s="2">
        <f>$J45*$F45</f>
        <v>-5769.5658904039092</v>
      </c>
      <c r="L45" s="2">
        <f>$K45+$I45</f>
        <v>0</v>
      </c>
      <c r="M45" s="1" t="str">
        <f t="shared" si="2"/>
        <v/>
      </c>
    </row>
    <row r="46" spans="1:13" s="1" customFormat="1" x14ac:dyDescent="0.2">
      <c r="A46" s="4" t="s">
        <v>26</v>
      </c>
      <c r="B46" s="4" t="s">
        <v>5</v>
      </c>
      <c r="C46" s="31"/>
      <c r="D46" s="2">
        <v>425629.45</v>
      </c>
      <c r="E46" s="2">
        <v>0</v>
      </c>
      <c r="F46" s="2">
        <f>E46-D46</f>
        <v>-425629.45</v>
      </c>
      <c r="G46" s="2">
        <f>F46+D46</f>
        <v>0</v>
      </c>
      <c r="H46" s="4"/>
      <c r="I46" s="2">
        <f>$D46*$J46</f>
        <v>94332.182297649153</v>
      </c>
      <c r="J46" s="3">
        <v>0.22162982918040364</v>
      </c>
      <c r="K46" s="2">
        <f>$J46*$F46</f>
        <v>-94332.182297649153</v>
      </c>
      <c r="L46" s="2">
        <f>$K46+$I46</f>
        <v>0</v>
      </c>
      <c r="M46" s="1" t="str">
        <f t="shared" si="2"/>
        <v/>
      </c>
    </row>
    <row r="47" spans="1:13" s="1" customFormat="1" x14ac:dyDescent="0.2">
      <c r="A47" s="4" t="s">
        <v>25</v>
      </c>
      <c r="B47" s="4" t="s">
        <v>5</v>
      </c>
      <c r="C47" s="31"/>
      <c r="D47" s="2">
        <v>0</v>
      </c>
      <c r="E47" s="2">
        <v>172946.63000000012</v>
      </c>
      <c r="F47" s="2">
        <f>E47-D47</f>
        <v>172946.63000000012</v>
      </c>
      <c r="G47" s="2">
        <f>F47+D47</f>
        <v>172946.63000000012</v>
      </c>
      <c r="H47" s="4"/>
      <c r="I47" s="2">
        <f>$D47*$J47</f>
        <v>0</v>
      </c>
      <c r="J47" s="3">
        <v>0.22162982918040364</v>
      </c>
      <c r="K47" s="2">
        <f>$J47*$F47</f>
        <v>38330.132064226498</v>
      </c>
      <c r="L47" s="2">
        <f>$K47+$I47</f>
        <v>38330.132064226498</v>
      </c>
      <c r="M47" s="1" t="str">
        <f t="shared" si="2"/>
        <v/>
      </c>
    </row>
    <row r="48" spans="1:13" s="1" customFormat="1" x14ac:dyDescent="0.2">
      <c r="A48" s="4" t="s">
        <v>24</v>
      </c>
      <c r="B48" s="4" t="s">
        <v>2</v>
      </c>
      <c r="C48" s="31"/>
      <c r="D48" s="2">
        <v>495400.17999999993</v>
      </c>
      <c r="E48" s="2">
        <v>495400.17999999993</v>
      </c>
      <c r="F48" s="2">
        <f>E48-D48</f>
        <v>0</v>
      </c>
      <c r="G48" s="2">
        <f>F48+D48</f>
        <v>495400.17999999993</v>
      </c>
      <c r="H48" s="4"/>
      <c r="I48" s="2">
        <f>$D48*$J48</f>
        <v>35097.027145416825</v>
      </c>
      <c r="J48" s="3">
        <v>7.0845810240555085E-2</v>
      </c>
      <c r="K48" s="2">
        <f>$J48*$F48</f>
        <v>0</v>
      </c>
      <c r="L48" s="2">
        <f>$K48+$I48</f>
        <v>35097.027145416825</v>
      </c>
      <c r="M48" s="1" t="str">
        <f t="shared" si="2"/>
        <v/>
      </c>
    </row>
    <row r="49" spans="1:13" s="1" customFormat="1" x14ac:dyDescent="0.2">
      <c r="A49" s="4" t="s">
        <v>25</v>
      </c>
      <c r="B49" s="4" t="s">
        <v>2</v>
      </c>
      <c r="C49" s="31"/>
      <c r="D49" s="2">
        <v>-334204.36999999848</v>
      </c>
      <c r="E49" s="2">
        <v>0</v>
      </c>
      <c r="F49" s="2">
        <f>E49-D49</f>
        <v>334204.36999999848</v>
      </c>
      <c r="G49" s="2">
        <f>F49+D49</f>
        <v>0</v>
      </c>
      <c r="H49" s="4"/>
      <c r="I49" s="2">
        <f>$D49*$J49</f>
        <v>-23676.979378584154</v>
      </c>
      <c r="J49" s="3">
        <v>7.0845810240555085E-2</v>
      </c>
      <c r="K49" s="2">
        <f>$J49*$F49</f>
        <v>23676.979378584154</v>
      </c>
      <c r="L49" s="2">
        <f>$K49+$I49</f>
        <v>0</v>
      </c>
      <c r="M49" s="1" t="str">
        <f t="shared" si="2"/>
        <v/>
      </c>
    </row>
    <row r="50" spans="1:13" s="1" customFormat="1" x14ac:dyDescent="0.2">
      <c r="A50" s="4" t="s">
        <v>24</v>
      </c>
      <c r="B50" s="4" t="s">
        <v>2</v>
      </c>
      <c r="C50" s="31"/>
      <c r="D50" s="2">
        <v>102392.01999999999</v>
      </c>
      <c r="E50" s="2">
        <v>102392.01999999999</v>
      </c>
      <c r="F50" s="2">
        <f>E50-D50</f>
        <v>0</v>
      </c>
      <c r="G50" s="2">
        <f>F50+D50</f>
        <v>102392.01999999999</v>
      </c>
      <c r="H50" s="4"/>
      <c r="I50" s="2">
        <f>$D50*$J50</f>
        <v>7254.0456190671202</v>
      </c>
      <c r="J50" s="3">
        <v>7.0845810240555085E-2</v>
      </c>
      <c r="K50" s="2">
        <f>$J50*$F50</f>
        <v>0</v>
      </c>
      <c r="L50" s="2">
        <f>$K50+$I50</f>
        <v>7254.0456190671202</v>
      </c>
      <c r="M50" s="1" t="str">
        <f t="shared" si="2"/>
        <v/>
      </c>
    </row>
    <row r="51" spans="1:13" s="1" customFormat="1" x14ac:dyDescent="0.2">
      <c r="A51" s="4" t="s">
        <v>24</v>
      </c>
      <c r="B51" s="4" t="s">
        <v>3</v>
      </c>
      <c r="C51" s="31"/>
      <c r="D51" s="2">
        <v>0</v>
      </c>
      <c r="E51" s="2">
        <v>2456.1</v>
      </c>
      <c r="F51" s="2">
        <f>E51-D51</f>
        <v>2456.1</v>
      </c>
      <c r="G51" s="2">
        <f>F51+D51</f>
        <v>2456.1</v>
      </c>
      <c r="H51" s="4"/>
      <c r="I51" s="2">
        <f>$D51*$J51</f>
        <v>0</v>
      </c>
      <c r="J51" s="3">
        <v>0</v>
      </c>
      <c r="K51" s="2">
        <f>$J51*$F51</f>
        <v>0</v>
      </c>
      <c r="L51" s="2">
        <f>$K51+$I51</f>
        <v>0</v>
      </c>
      <c r="M51" s="1" t="str">
        <f t="shared" si="2"/>
        <v/>
      </c>
    </row>
    <row r="52" spans="1:13" s="1" customFormat="1" x14ac:dyDescent="0.2">
      <c r="A52" s="4" t="s">
        <v>24</v>
      </c>
      <c r="B52" s="4" t="s">
        <v>2</v>
      </c>
      <c r="C52" s="31"/>
      <c r="D52" s="2">
        <v>16333.32</v>
      </c>
      <c r="E52" s="2">
        <v>16333.32</v>
      </c>
      <c r="F52" s="2">
        <f>E52-D52</f>
        <v>0</v>
      </c>
      <c r="G52" s="2">
        <f>F52+D52</f>
        <v>16333.32</v>
      </c>
      <c r="H52" s="4"/>
      <c r="I52" s="2">
        <f>$D52*$J52</f>
        <v>1157.1472893182631</v>
      </c>
      <c r="J52" s="3">
        <v>7.0845810240555085E-2</v>
      </c>
      <c r="K52" s="2">
        <f>$J52*$F52</f>
        <v>0</v>
      </c>
      <c r="L52" s="2">
        <f>$K52+$I52</f>
        <v>1157.1472893182631</v>
      </c>
      <c r="M52" s="1" t="str">
        <f t="shared" si="2"/>
        <v/>
      </c>
    </row>
    <row r="53" spans="1:13" s="1" customFormat="1" x14ac:dyDescent="0.2">
      <c r="A53" s="4" t="s">
        <v>24</v>
      </c>
      <c r="B53" s="4" t="s">
        <v>2</v>
      </c>
      <c r="C53" s="31"/>
      <c r="D53" s="2">
        <v>2456.1</v>
      </c>
      <c r="E53" s="2">
        <v>0</v>
      </c>
      <c r="F53" s="2">
        <f>E53-D53</f>
        <v>-2456.1</v>
      </c>
      <c r="G53" s="2">
        <f>F53+D53</f>
        <v>0</v>
      </c>
      <c r="H53" s="4"/>
      <c r="I53" s="2">
        <f>$D53*$J53</f>
        <v>174.00439453182733</v>
      </c>
      <c r="J53" s="3">
        <v>7.0845810240555085E-2</v>
      </c>
      <c r="K53" s="2">
        <f>$J53*$F53</f>
        <v>-174.00439453182733</v>
      </c>
      <c r="L53" s="2">
        <f>$K53+$I53</f>
        <v>0</v>
      </c>
      <c r="M53" s="1" t="str">
        <f t="shared" si="2"/>
        <v/>
      </c>
    </row>
    <row r="54" spans="1:13" s="1" customFormat="1" x14ac:dyDescent="0.2">
      <c r="A54" s="4" t="s">
        <v>25</v>
      </c>
      <c r="B54" s="4" t="s">
        <v>2</v>
      </c>
      <c r="C54" s="31"/>
      <c r="D54" s="2">
        <v>597032.10000000009</v>
      </c>
      <c r="E54" s="2">
        <v>0</v>
      </c>
      <c r="F54" s="2">
        <f>E54-D54</f>
        <v>-597032.10000000009</v>
      </c>
      <c r="G54" s="2">
        <f>F54+D54</f>
        <v>0</v>
      </c>
      <c r="H54" s="4"/>
      <c r="I54" s="2">
        <f>$D54*$J54</f>
        <v>42297.222864120115</v>
      </c>
      <c r="J54" s="3">
        <v>7.0845810240555085E-2</v>
      </c>
      <c r="K54" s="2">
        <f>$J54*$F54</f>
        <v>-42297.222864120115</v>
      </c>
      <c r="L54" s="2">
        <f>$K54+$I54</f>
        <v>0</v>
      </c>
      <c r="M54" s="1" t="str">
        <f t="shared" si="2"/>
        <v/>
      </c>
    </row>
    <row r="55" spans="1:13" s="1" customFormat="1" x14ac:dyDescent="0.2">
      <c r="A55" s="4" t="s">
        <v>24</v>
      </c>
      <c r="B55" s="4" t="s">
        <v>4</v>
      </c>
      <c r="C55" s="31"/>
      <c r="D55" s="2">
        <v>0</v>
      </c>
      <c r="E55" s="2">
        <v>1233722.9500000002</v>
      </c>
      <c r="F55" s="2">
        <f>E55-D55</f>
        <v>1233722.9500000002</v>
      </c>
      <c r="G55" s="2">
        <f>F55+D55</f>
        <v>1233722.9500000002</v>
      </c>
      <c r="H55" s="4"/>
      <c r="I55" s="2">
        <f>$D55*$J55</f>
        <v>0</v>
      </c>
      <c r="J55" s="3">
        <v>0</v>
      </c>
      <c r="K55" s="2">
        <f>$J55*$F55</f>
        <v>0</v>
      </c>
      <c r="L55" s="2">
        <f>$K55+$I55</f>
        <v>0</v>
      </c>
      <c r="M55" s="1" t="str">
        <f t="shared" si="2"/>
        <v/>
      </c>
    </row>
    <row r="56" spans="1:13" s="1" customFormat="1" x14ac:dyDescent="0.2">
      <c r="A56" s="4" t="s">
        <v>24</v>
      </c>
      <c r="B56" s="4" t="s">
        <v>2</v>
      </c>
      <c r="C56" s="31"/>
      <c r="D56" s="2">
        <v>1233722.9500000002</v>
      </c>
      <c r="E56" s="2">
        <v>0</v>
      </c>
      <c r="F56" s="2">
        <f>E56-D56</f>
        <v>-1233722.9500000002</v>
      </c>
      <c r="G56" s="2">
        <f>F56+D56</f>
        <v>0</v>
      </c>
      <c r="H56" s="4"/>
      <c r="I56" s="2">
        <f>$D56*$J56</f>
        <v>87404.102005117849</v>
      </c>
      <c r="J56" s="3">
        <v>7.0845810240555085E-2</v>
      </c>
      <c r="K56" s="2">
        <f>$J56*$F56</f>
        <v>-87404.102005117849</v>
      </c>
      <c r="L56" s="2">
        <f>$K56+$I56</f>
        <v>0</v>
      </c>
      <c r="M56" s="1" t="str">
        <f t="shared" si="2"/>
        <v/>
      </c>
    </row>
    <row r="57" spans="1:13" s="1" customFormat="1" x14ac:dyDescent="0.2">
      <c r="A57" s="4" t="s">
        <v>24</v>
      </c>
      <c r="B57" s="4" t="s">
        <v>2</v>
      </c>
      <c r="C57" s="31"/>
      <c r="D57" s="2">
        <v>67879.740000000005</v>
      </c>
      <c r="E57" s="2">
        <v>67879.740000000005</v>
      </c>
      <c r="F57" s="2">
        <f>E57-D57</f>
        <v>0</v>
      </c>
      <c r="G57" s="2">
        <f>F57+D57</f>
        <v>67879.740000000005</v>
      </c>
      <c r="H57" s="4"/>
      <c r="I57" s="2">
        <f>$D57*$J57</f>
        <v>4808.9951792182173</v>
      </c>
      <c r="J57" s="3">
        <v>7.0845810240555085E-2</v>
      </c>
      <c r="K57" s="2">
        <f>$J57*$F57</f>
        <v>0</v>
      </c>
      <c r="L57" s="2">
        <f>$K57+$I57</f>
        <v>4808.9951792182173</v>
      </c>
      <c r="M57" s="1" t="str">
        <f t="shared" si="2"/>
        <v/>
      </c>
    </row>
    <row r="58" spans="1:13" s="1" customFormat="1" x14ac:dyDescent="0.2">
      <c r="A58" s="4" t="s">
        <v>24</v>
      </c>
      <c r="B58" s="4" t="s">
        <v>3</v>
      </c>
      <c r="C58" s="31"/>
      <c r="D58" s="2">
        <v>0</v>
      </c>
      <c r="E58" s="2">
        <v>57.6</v>
      </c>
      <c r="F58" s="2">
        <f>E58-D58</f>
        <v>57.6</v>
      </c>
      <c r="G58" s="2">
        <f>F58+D58</f>
        <v>57.6</v>
      </c>
      <c r="H58" s="4"/>
      <c r="I58" s="2">
        <f>$D58*$J58</f>
        <v>0</v>
      </c>
      <c r="J58" s="3">
        <v>0</v>
      </c>
      <c r="K58" s="2">
        <f>$J58*$F58</f>
        <v>0</v>
      </c>
      <c r="L58" s="2">
        <f>$K58+$I58</f>
        <v>0</v>
      </c>
      <c r="M58" s="1" t="str">
        <f t="shared" si="2"/>
        <v/>
      </c>
    </row>
    <row r="59" spans="1:13" s="1" customFormat="1" x14ac:dyDescent="0.2">
      <c r="A59" s="4" t="s">
        <v>24</v>
      </c>
      <c r="B59" s="4" t="s">
        <v>2</v>
      </c>
      <c r="C59" s="31"/>
      <c r="D59" s="2">
        <v>57.6</v>
      </c>
      <c r="E59" s="2">
        <v>0</v>
      </c>
      <c r="F59" s="2">
        <f>E59-D59</f>
        <v>-57.6</v>
      </c>
      <c r="G59" s="2">
        <f>F59+D59</f>
        <v>0</v>
      </c>
      <c r="H59" s="4"/>
      <c r="I59" s="2">
        <f>$D59*$J59</f>
        <v>4.0807186698559734</v>
      </c>
      <c r="J59" s="3">
        <v>7.0845810240555085E-2</v>
      </c>
      <c r="K59" s="2">
        <f>$J59*$F59</f>
        <v>-4.0807186698559734</v>
      </c>
      <c r="L59" s="2">
        <f>$K59+$I59</f>
        <v>0</v>
      </c>
      <c r="M59" s="1" t="str">
        <f t="shared" si="2"/>
        <v/>
      </c>
    </row>
    <row r="60" spans="1:13" s="1" customFormat="1" x14ac:dyDescent="0.2">
      <c r="A60" s="4" t="s">
        <v>24</v>
      </c>
      <c r="B60" s="4" t="s">
        <v>2</v>
      </c>
      <c r="C60" s="31"/>
      <c r="D60" s="2">
        <v>99773.99000000002</v>
      </c>
      <c r="E60" s="2">
        <v>99773.99000000002</v>
      </c>
      <c r="F60" s="2">
        <f>E60-D60</f>
        <v>0</v>
      </c>
      <c r="G60" s="2">
        <f>F60+D60</f>
        <v>99773.99000000002</v>
      </c>
      <c r="H60" s="4"/>
      <c r="I60" s="2">
        <f>$D60*$J60</f>
        <v>7068.5691624830424</v>
      </c>
      <c r="J60" s="3">
        <v>7.0845810240555085E-2</v>
      </c>
      <c r="K60" s="2">
        <f>$J60*$F60</f>
        <v>0</v>
      </c>
      <c r="L60" s="2">
        <f>$K60+$I60</f>
        <v>7068.5691624830424</v>
      </c>
      <c r="M60" s="1" t="str">
        <f t="shared" si="2"/>
        <v/>
      </c>
    </row>
    <row r="61" spans="1:13" s="1" customFormat="1" x14ac:dyDescent="0.2">
      <c r="A61" s="4" t="s">
        <v>24</v>
      </c>
      <c r="B61" s="4" t="s">
        <v>2</v>
      </c>
      <c r="C61" s="31"/>
      <c r="D61" s="2">
        <v>12543.49</v>
      </c>
      <c r="E61" s="2">
        <v>12543.49</v>
      </c>
      <c r="F61" s="2">
        <f>E61-D61</f>
        <v>0</v>
      </c>
      <c r="G61" s="2">
        <f>F61+D61</f>
        <v>12543.49</v>
      </c>
      <c r="H61" s="4"/>
      <c r="I61" s="2">
        <f>$D61*$J61</f>
        <v>888.65371229430025</v>
      </c>
      <c r="J61" s="3">
        <v>7.0845810240555085E-2</v>
      </c>
      <c r="K61" s="2">
        <f>$J61*$F61</f>
        <v>0</v>
      </c>
      <c r="L61" s="2">
        <f>$K61+$I61</f>
        <v>888.65371229430025</v>
      </c>
      <c r="M61" s="1" t="str">
        <f t="shared" si="2"/>
        <v/>
      </c>
    </row>
    <row r="62" spans="1:13" s="1" customFormat="1" x14ac:dyDescent="0.2">
      <c r="A62" s="4" t="s">
        <v>24</v>
      </c>
      <c r="B62" s="4" t="s">
        <v>3</v>
      </c>
      <c r="C62" s="31"/>
      <c r="D62" s="2">
        <v>0</v>
      </c>
      <c r="E62" s="2">
        <v>33316.14</v>
      </c>
      <c r="F62" s="2">
        <f>E62-D62</f>
        <v>33316.14</v>
      </c>
      <c r="G62" s="2">
        <f>F62+D62</f>
        <v>33316.14</v>
      </c>
      <c r="H62" s="4"/>
      <c r="I62" s="2">
        <f>$D62*$J62</f>
        <v>0</v>
      </c>
      <c r="J62" s="3">
        <v>0</v>
      </c>
      <c r="K62" s="2">
        <f>$J62*$F62</f>
        <v>0</v>
      </c>
      <c r="L62" s="2">
        <f>$K62+$I62</f>
        <v>0</v>
      </c>
      <c r="M62" s="1" t="str">
        <f t="shared" si="2"/>
        <v/>
      </c>
    </row>
    <row r="63" spans="1:13" s="1" customFormat="1" x14ac:dyDescent="0.2">
      <c r="A63" s="4" t="s">
        <v>24</v>
      </c>
      <c r="B63" s="4" t="s">
        <v>2</v>
      </c>
      <c r="C63" s="31"/>
      <c r="D63" s="2">
        <v>33316.14</v>
      </c>
      <c r="E63" s="2">
        <v>0</v>
      </c>
      <c r="F63" s="2">
        <f>E63-D63</f>
        <v>-33316.14</v>
      </c>
      <c r="G63" s="2">
        <f>F63+D63</f>
        <v>0</v>
      </c>
      <c r="H63" s="4"/>
      <c r="I63" s="2">
        <f>$D63*$J63</f>
        <v>2360.3089323877671</v>
      </c>
      <c r="J63" s="3">
        <v>7.0845810240555085E-2</v>
      </c>
      <c r="K63" s="2">
        <f>$J63*$F63</f>
        <v>-2360.3089323877671</v>
      </c>
      <c r="L63" s="2">
        <f>$K63+$I63</f>
        <v>0</v>
      </c>
      <c r="M63" s="1" t="str">
        <f t="shared" si="2"/>
        <v/>
      </c>
    </row>
    <row r="64" spans="1:13" s="1" customFormat="1" x14ac:dyDescent="0.2">
      <c r="A64" s="4" t="s">
        <v>26</v>
      </c>
      <c r="B64" s="4" t="s">
        <v>5</v>
      </c>
      <c r="C64" s="31"/>
      <c r="D64" s="2">
        <v>36586.049999999996</v>
      </c>
      <c r="E64" s="2">
        <v>0</v>
      </c>
      <c r="F64" s="2">
        <f>E64-D64</f>
        <v>-36586.049999999996</v>
      </c>
      <c r="G64" s="2">
        <f>F64+D64</f>
        <v>0</v>
      </c>
      <c r="H64" s="4"/>
      <c r="I64" s="2">
        <f>$D64*$J64</f>
        <v>8108.5600118857055</v>
      </c>
      <c r="J64" s="3">
        <v>0.22162982918040364</v>
      </c>
      <c r="K64" s="2">
        <f>$J64*$F64</f>
        <v>-8108.5600118857055</v>
      </c>
      <c r="L64" s="2">
        <f>$K64+$I64</f>
        <v>0</v>
      </c>
      <c r="M64" s="1" t="str">
        <f t="shared" ref="M64:M65" si="3">IF(AND(F64=0,L64=0),"remove","")</f>
        <v/>
      </c>
    </row>
    <row r="65" spans="1:13" s="1" customFormat="1" x14ac:dyDescent="0.2">
      <c r="A65" s="4" t="s">
        <v>26</v>
      </c>
      <c r="B65" s="4" t="s">
        <v>0</v>
      </c>
      <c r="C65" s="31"/>
      <c r="D65" s="7">
        <v>0</v>
      </c>
      <c r="E65" s="7">
        <v>36586.049999999996</v>
      </c>
      <c r="F65" s="7">
        <f>E65-D65</f>
        <v>36586.049999999996</v>
      </c>
      <c r="G65" s="7">
        <f>F65+D65</f>
        <v>36586.049999999996</v>
      </c>
      <c r="H65" s="29"/>
      <c r="I65" s="7">
        <f>$D65*$J65</f>
        <v>0</v>
      </c>
      <c r="J65" s="8">
        <v>1</v>
      </c>
      <c r="K65" s="7">
        <f>$J65*$F65</f>
        <v>36586.049999999996</v>
      </c>
      <c r="L65" s="7">
        <f>$K65+$I65</f>
        <v>36586.049999999996</v>
      </c>
      <c r="M65" s="1" t="str">
        <f t="shared" si="3"/>
        <v/>
      </c>
    </row>
    <row r="66" spans="1:13" s="1" customFormat="1" x14ac:dyDescent="0.2">
      <c r="A66" s="4" t="s">
        <v>28</v>
      </c>
      <c r="B66" s="4"/>
      <c r="C66" s="2"/>
      <c r="D66" s="18">
        <f>SUBTOTAL(9,D8:D65)</f>
        <v>11922826.73</v>
      </c>
      <c r="E66" s="18">
        <f>SUBTOTAL(9,E8:E65)</f>
        <v>11181061.950000003</v>
      </c>
      <c r="F66" s="18">
        <f>SUBTOTAL(9,F8:F65)</f>
        <v>-741764.78000000142</v>
      </c>
      <c r="G66" s="18">
        <f>SUBTOTAL(9,G8:G65)</f>
        <v>11181061.950000003</v>
      </c>
      <c r="H66" s="19"/>
      <c r="I66" s="18">
        <f>SUBTOTAL(9,I8:I65)</f>
        <v>915283.76470475132</v>
      </c>
      <c r="J66" s="19"/>
      <c r="K66" s="23">
        <f>SUBTOTAL(9,K8:K65)</f>
        <v>-629279.35106791393</v>
      </c>
      <c r="L66" s="18">
        <f>SUM(L8:L65)</f>
        <v>286004.41363683733</v>
      </c>
    </row>
    <row r="67" spans="1:13" s="1" customFormat="1" x14ac:dyDescent="0.2">
      <c r="A67" s="4" t="s">
        <v>28</v>
      </c>
      <c r="B67" s="4"/>
      <c r="C67" s="2"/>
      <c r="D67" s="2"/>
      <c r="E67" s="18"/>
      <c r="F67" s="2"/>
      <c r="G67" s="2"/>
      <c r="H67" s="4"/>
      <c r="I67" s="2"/>
      <c r="J67" s="3"/>
      <c r="K67" s="24" t="s">
        <v>19</v>
      </c>
      <c r="L67" s="2"/>
    </row>
    <row r="68" spans="1:13" s="1" customFormat="1" x14ac:dyDescent="0.2">
      <c r="A68" s="4" t="s">
        <v>28</v>
      </c>
      <c r="B68" s="4"/>
      <c r="C68" s="2"/>
      <c r="D68" s="2"/>
      <c r="E68" s="2"/>
      <c r="F68" s="2"/>
      <c r="G68" s="2"/>
      <c r="H68" s="4"/>
      <c r="I68" s="2"/>
      <c r="J68" s="3"/>
      <c r="K68" s="2"/>
      <c r="L68" s="2"/>
    </row>
    <row r="69" spans="1:13" s="1" customFormat="1" x14ac:dyDescent="0.2">
      <c r="A69" s="4" t="s">
        <v>28</v>
      </c>
      <c r="B69" s="4"/>
      <c r="C69" s="2"/>
      <c r="D69" s="2"/>
      <c r="E69" s="2"/>
      <c r="F69" s="2"/>
      <c r="G69" s="2"/>
      <c r="H69" s="4"/>
      <c r="I69" s="2"/>
      <c r="J69" s="3"/>
      <c r="K69" s="2"/>
      <c r="L69" s="2"/>
    </row>
    <row r="70" spans="1:13" s="1" customFormat="1" x14ac:dyDescent="0.2">
      <c r="A70" s="4" t="s">
        <v>28</v>
      </c>
      <c r="B70" s="4"/>
      <c r="C70" s="2"/>
      <c r="D70" s="2"/>
      <c r="E70" s="2"/>
      <c r="F70" s="2"/>
      <c r="G70" s="2"/>
      <c r="H70" s="4"/>
      <c r="I70" s="2"/>
      <c r="J70" s="21"/>
      <c r="K70" s="6"/>
      <c r="L70" s="2"/>
    </row>
    <row r="71" spans="1:13" s="1" customFormat="1" x14ac:dyDescent="0.2">
      <c r="A71" s="4" t="s">
        <v>28</v>
      </c>
      <c r="B71" s="4"/>
      <c r="C71" s="2"/>
      <c r="D71" s="2"/>
      <c r="E71" s="2"/>
      <c r="F71" s="2"/>
      <c r="G71" s="2"/>
      <c r="H71" s="4"/>
      <c r="I71" s="2"/>
      <c r="J71" s="21"/>
      <c r="K71" s="6"/>
      <c r="L71" s="2"/>
    </row>
    <row r="72" spans="1:13" s="1" customFormat="1" x14ac:dyDescent="0.2">
      <c r="A72" s="4" t="s">
        <v>28</v>
      </c>
      <c r="B72" s="4"/>
      <c r="C72" s="2"/>
      <c r="D72" s="2"/>
      <c r="E72" s="2"/>
      <c r="F72" s="2"/>
      <c r="G72" s="2"/>
      <c r="H72" s="4"/>
      <c r="I72" s="2"/>
      <c r="J72" s="5"/>
      <c r="K72" s="22"/>
      <c r="L72" s="2"/>
    </row>
    <row r="73" spans="1:13" s="1" customFormat="1" x14ac:dyDescent="0.2">
      <c r="A73" s="4" t="s">
        <v>28</v>
      </c>
      <c r="B73" s="4"/>
      <c r="C73" s="2"/>
      <c r="D73" s="2"/>
      <c r="E73" s="2"/>
      <c r="F73" s="2"/>
      <c r="G73" s="2"/>
      <c r="H73" s="4"/>
      <c r="I73" s="2"/>
      <c r="J73" s="3"/>
      <c r="K73" s="22"/>
      <c r="L73" s="2"/>
    </row>
    <row r="74" spans="1:13" s="1" customFormat="1" x14ac:dyDescent="0.2">
      <c r="A74" s="4" t="s">
        <v>28</v>
      </c>
      <c r="B74" s="4"/>
      <c r="C74" s="2"/>
      <c r="D74" s="2"/>
      <c r="E74" s="2"/>
      <c r="F74" s="2"/>
      <c r="G74" s="2"/>
      <c r="H74" s="4"/>
      <c r="I74" s="2"/>
      <c r="J74" s="3"/>
      <c r="K74" s="22"/>
      <c r="L74" s="2"/>
    </row>
    <row r="75" spans="1:13" s="1" customFormat="1" x14ac:dyDescent="0.2">
      <c r="A75" s="4" t="s">
        <v>28</v>
      </c>
      <c r="B75" s="4"/>
      <c r="C75" s="2"/>
      <c r="D75" s="2"/>
      <c r="E75" s="2"/>
      <c r="F75" s="2"/>
      <c r="G75" s="2"/>
      <c r="H75" s="4"/>
      <c r="I75" s="2"/>
      <c r="J75" s="3"/>
      <c r="K75" s="22"/>
      <c r="L75" s="2"/>
    </row>
    <row r="76" spans="1:13" s="1" customFormat="1" x14ac:dyDescent="0.2">
      <c r="A76" s="4" t="s">
        <v>28</v>
      </c>
      <c r="B76" s="4"/>
      <c r="C76" s="2"/>
      <c r="D76" s="2"/>
      <c r="E76" s="2"/>
      <c r="F76" s="2"/>
      <c r="G76" s="2"/>
      <c r="H76" s="4"/>
      <c r="I76" s="2"/>
      <c r="J76" s="3"/>
      <c r="K76" s="22"/>
      <c r="L76" s="2"/>
    </row>
    <row r="77" spans="1:13" s="1" customFormat="1" x14ac:dyDescent="0.2">
      <c r="A77" s="4" t="s">
        <v>28</v>
      </c>
      <c r="B77" s="4"/>
      <c r="C77" s="2"/>
      <c r="D77" s="2"/>
      <c r="E77" s="2"/>
      <c r="F77" s="2"/>
      <c r="G77" s="2"/>
      <c r="H77" s="4"/>
      <c r="I77" s="2"/>
      <c r="J77" s="3"/>
      <c r="K77" s="22"/>
      <c r="L77" s="2"/>
    </row>
    <row r="78" spans="1:13" s="1" customFormat="1" x14ac:dyDescent="0.2">
      <c r="A78" s="4" t="s">
        <v>28</v>
      </c>
      <c r="B78" s="4"/>
      <c r="C78" s="2"/>
      <c r="D78" s="2"/>
      <c r="E78" s="2"/>
      <c r="F78" s="2"/>
      <c r="G78" s="2"/>
      <c r="H78" s="4"/>
      <c r="I78" s="2"/>
      <c r="J78" s="3"/>
      <c r="K78" s="22"/>
      <c r="L78" s="2"/>
    </row>
    <row r="79" spans="1:13" s="1" customFormat="1" x14ac:dyDescent="0.2">
      <c r="A79" s="4" t="s">
        <v>28</v>
      </c>
      <c r="B79" s="4"/>
      <c r="C79" s="2"/>
      <c r="D79" s="2"/>
      <c r="E79" s="2"/>
      <c r="F79" s="2"/>
      <c r="G79" s="2"/>
      <c r="H79" s="4"/>
      <c r="I79" s="2"/>
      <c r="J79" s="3"/>
      <c r="K79" s="22"/>
      <c r="L79" s="2"/>
    </row>
    <row r="80" spans="1:13" s="1" customFormat="1" x14ac:dyDescent="0.2">
      <c r="A80" s="4" t="s">
        <v>28</v>
      </c>
      <c r="B80" s="4"/>
      <c r="C80" s="2"/>
      <c r="D80" s="2"/>
      <c r="E80" s="2"/>
      <c r="F80" s="2"/>
      <c r="G80" s="2"/>
      <c r="H80" s="4"/>
      <c r="I80" s="2"/>
      <c r="J80" s="3"/>
      <c r="K80" s="22"/>
      <c r="L80" s="2"/>
    </row>
    <row r="81" spans="1:16" s="1" customFormat="1" x14ac:dyDescent="0.2">
      <c r="A81" s="4" t="s">
        <v>28</v>
      </c>
      <c r="B81" s="4"/>
      <c r="C81" s="2"/>
      <c r="D81" s="2"/>
      <c r="E81" s="2"/>
      <c r="F81" s="2"/>
      <c r="G81" s="2"/>
      <c r="H81" s="4"/>
      <c r="I81" s="2"/>
      <c r="J81" s="3"/>
      <c r="K81" s="22"/>
      <c r="L81" s="2"/>
      <c r="M81"/>
    </row>
    <row r="82" spans="1:16" s="1" customFormat="1" x14ac:dyDescent="0.2">
      <c r="A82" s="4" t="s">
        <v>28</v>
      </c>
      <c r="B82" s="4"/>
      <c r="C82" s="2"/>
      <c r="D82" s="2"/>
      <c r="E82" s="2"/>
      <c r="F82" s="2"/>
      <c r="G82" s="2"/>
      <c r="H82" s="4"/>
      <c r="I82" s="2"/>
      <c r="J82" s="3"/>
      <c r="K82" s="22"/>
      <c r="L82" s="2"/>
      <c r="M82"/>
      <c r="N82"/>
      <c r="O82"/>
    </row>
    <row r="83" spans="1:16" s="1" customFormat="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/>
      <c r="N83"/>
      <c r="O83"/>
    </row>
    <row r="84" spans="1:16" s="1" customFormat="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/>
      <c r="N84"/>
      <c r="O84"/>
    </row>
    <row r="85" spans="1:16" s="1" customFormat="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/>
      <c r="N85"/>
      <c r="O85"/>
    </row>
    <row r="86" spans="1:16" s="1" customFormat="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/>
      <c r="N86"/>
      <c r="O86"/>
    </row>
    <row r="87" spans="1:16" s="1" customFormat="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/>
      <c r="N87"/>
      <c r="O87"/>
    </row>
    <row r="88" spans="1:16" s="1" customFormat="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/>
      <c r="N88"/>
      <c r="O88"/>
    </row>
    <row r="89" spans="1:16" s="1" customFormat="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/>
      <c r="N89"/>
      <c r="O89"/>
    </row>
    <row r="90" spans="1:16" s="1" customForma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/>
      <c r="N90"/>
      <c r="O90"/>
      <c r="P90"/>
    </row>
    <row r="91" spans="1:16" s="1" customFormat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/>
      <c r="N91"/>
      <c r="O91"/>
      <c r="P91"/>
    </row>
    <row r="92" spans="1:16" s="1" customFormat="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/>
      <c r="N92"/>
      <c r="O92"/>
      <c r="P92"/>
    </row>
    <row r="93" spans="1:16" s="1" customForma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/>
      <c r="N93"/>
      <c r="O93"/>
      <c r="P93"/>
    </row>
    <row r="94" spans="1:16" s="1" customFormat="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/>
      <c r="N94"/>
      <c r="O94"/>
      <c r="P94"/>
    </row>
    <row r="95" spans="1:16" s="1" customForma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/>
      <c r="N95"/>
      <c r="O95"/>
      <c r="P95"/>
    </row>
    <row r="96" spans="1:16" s="1" customFormat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/>
      <c r="N96"/>
      <c r="O96"/>
      <c r="P96"/>
    </row>
    <row r="97" spans="1:16" s="1" customForma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/>
      <c r="N97"/>
      <c r="O97"/>
      <c r="P97"/>
    </row>
    <row r="98" spans="1:16" s="1" customFormat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/>
      <c r="N98"/>
      <c r="O98"/>
      <c r="P98"/>
    </row>
    <row r="99" spans="1:16" s="1" customFormat="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/>
      <c r="N99"/>
      <c r="O99"/>
      <c r="P99"/>
    </row>
    <row r="100" spans="1:16" s="1" customFormat="1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/>
      <c r="N100"/>
      <c r="O100"/>
      <c r="P100"/>
    </row>
    <row r="101" spans="1:16" s="1" customFormat="1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/>
      <c r="N101"/>
      <c r="O101"/>
      <c r="P101"/>
    </row>
    <row r="102" spans="1:16" s="1" customFormat="1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/>
      <c r="N102"/>
      <c r="O102"/>
      <c r="P102"/>
    </row>
    <row r="103" spans="1:16" s="1" customFormat="1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/>
      <c r="N103"/>
      <c r="O103"/>
      <c r="P103"/>
    </row>
    <row r="104" spans="1:16" s="1" customFormat="1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/>
      <c r="N104"/>
      <c r="O104"/>
      <c r="P104"/>
    </row>
    <row r="105" spans="1:16" s="1" customFormat="1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/>
      <c r="N105"/>
      <c r="O105"/>
      <c r="P105"/>
    </row>
    <row r="106" spans="1:16" s="1" customFormat="1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/>
      <c r="N106"/>
      <c r="O106"/>
      <c r="P106"/>
    </row>
    <row r="107" spans="1:16" s="1" customFormat="1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/>
      <c r="N107"/>
      <c r="O107"/>
      <c r="P107"/>
    </row>
    <row r="108" spans="1:16" s="1" customFormat="1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/>
      <c r="N108"/>
      <c r="O108"/>
      <c r="P108"/>
    </row>
    <row r="109" spans="1:16" s="1" customFormat="1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/>
      <c r="N109"/>
      <c r="O109"/>
      <c r="P109"/>
    </row>
    <row r="110" spans="1:16" s="1" customFormat="1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/>
      <c r="N110"/>
      <c r="O110"/>
      <c r="P110"/>
    </row>
    <row r="111" spans="1:16" s="1" customFormat="1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/>
      <c r="N111"/>
      <c r="O111"/>
      <c r="P111"/>
    </row>
    <row r="112" spans="1:16" s="1" customFormat="1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/>
      <c r="N112"/>
      <c r="O112"/>
      <c r="P112"/>
    </row>
    <row r="113" spans="1:17" s="1" customFormat="1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/>
      <c r="N113"/>
      <c r="O113"/>
      <c r="P113"/>
    </row>
    <row r="114" spans="1:17" s="1" customFormat="1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/>
      <c r="N114"/>
      <c r="O114"/>
      <c r="P114"/>
    </row>
    <row r="115" spans="1:17" s="1" customFormat="1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/>
      <c r="N115"/>
      <c r="O115"/>
      <c r="P115"/>
    </row>
    <row r="116" spans="1:17" s="1" customFormat="1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/>
      <c r="N116"/>
      <c r="O116"/>
      <c r="P116"/>
    </row>
    <row r="117" spans="1:17" s="1" customFormat="1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/>
      <c r="N117"/>
      <c r="O117"/>
      <c r="P117"/>
    </row>
    <row r="118" spans="1:17" s="1" customFormat="1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/>
      <c r="N118"/>
      <c r="O118"/>
      <c r="P118"/>
    </row>
    <row r="119" spans="1:17" s="1" customFormat="1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/>
      <c r="N119"/>
      <c r="O119"/>
      <c r="P119"/>
    </row>
    <row r="120" spans="1:17" s="1" customFormat="1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/>
      <c r="N120"/>
      <c r="O120"/>
      <c r="P120"/>
    </row>
    <row r="121" spans="1:17" s="1" customFormat="1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/>
      <c r="N121"/>
      <c r="O121"/>
      <c r="P121"/>
    </row>
    <row r="122" spans="1:17" s="1" customFormat="1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/>
      <c r="N122"/>
      <c r="O122"/>
      <c r="P122"/>
    </row>
    <row r="123" spans="1:17" s="1" customFormat="1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/>
      <c r="N123"/>
      <c r="O123"/>
      <c r="P123"/>
    </row>
    <row r="124" spans="1:17" s="1" customFormat="1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/>
      <c r="N124"/>
      <c r="O124"/>
      <c r="P124"/>
    </row>
    <row r="125" spans="1:17" s="1" customFormat="1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/>
      <c r="N125"/>
      <c r="O125"/>
      <c r="P125"/>
    </row>
    <row r="126" spans="1:17" s="1" customFormat="1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/>
      <c r="N126"/>
      <c r="O126"/>
      <c r="P126"/>
    </row>
    <row r="127" spans="1:17" s="1" customFormat="1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/>
      <c r="N127"/>
      <c r="O127"/>
      <c r="P127"/>
      <c r="Q127"/>
    </row>
    <row r="128" spans="1:17" s="1" customFormat="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/>
      <c r="N128"/>
      <c r="O128"/>
      <c r="P128"/>
      <c r="Q128"/>
    </row>
    <row r="129" spans="1:17" s="1" customFormat="1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/>
      <c r="N129"/>
      <c r="O129"/>
      <c r="P129"/>
      <c r="Q129"/>
    </row>
  </sheetData>
  <mergeCells count="4">
    <mergeCell ref="D4:G4"/>
    <mergeCell ref="I4:L4"/>
    <mergeCell ref="D6:E6"/>
    <mergeCell ref="I6:J6"/>
  </mergeCells>
  <printOptions horizontalCentered="1"/>
  <pageMargins left="0.7" right="0.7" top="0.75" bottom="0.75" header="0.3" footer="0.3"/>
  <pageSetup scale="59" fitToHeight="0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2023-10-27T07:00:00+00:00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A5E491D-3EB8-4160-A1AC-43EF57347EF7}"/>
</file>

<file path=customXml/itemProps2.xml><?xml version="1.0" encoding="utf-8"?>
<ds:datastoreItem xmlns:ds="http://schemas.openxmlformats.org/officeDocument/2006/customXml" ds:itemID="{52F00619-CAEC-4136-B358-4246FC349548}"/>
</file>

<file path=customXml/itemProps3.xml><?xml version="1.0" encoding="utf-8"?>
<ds:datastoreItem xmlns:ds="http://schemas.openxmlformats.org/officeDocument/2006/customXml" ds:itemID="{7645B244-CE61-48DC-B948-2667DB571012}"/>
</file>

<file path=customXml/itemProps4.xml><?xml version="1.0" encoding="utf-8"?>
<ds:datastoreItem xmlns:ds="http://schemas.openxmlformats.org/officeDocument/2006/customXml" ds:itemID="{C2A88B68-B6D6-4A54-ABC1-CAB01BEF3F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Legal Matter Summary Table</vt:lpstr>
      <vt:lpstr>'Legal Matter Summary Table'!Print_Area</vt:lpstr>
      <vt:lpstr>'Legal Matter Summary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2023-10-24T20:35:56Z</dcterms:created>
  <dcterms:modified xsi:type="dcterms:W3CDTF">2023-10-24T20:40:44Z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