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tility\Current Cases\WA - Puget - 2019\"/>
    </mc:Choice>
  </mc:AlternateContent>
  <xr:revisionPtr revIDLastSave="0" documentId="13_ncr:1_{FC3298C5-BB3C-45A2-A0F0-8A9A6CB9211D}" xr6:coauthVersionLast="41" xr6:coauthVersionMax="45" xr10:uidLastSave="{00000000-0000-0000-0000-000000000000}"/>
  <bookViews>
    <workbookView xWindow="732" yWindow="0" windowWidth="21408" windowHeight="12360" xr2:uid="{00000000-000D-0000-FFFF-FFFF00000000}"/>
  </bookViews>
  <sheets>
    <sheet name="jrw-3.1" sheetId="393" r:id="rId1"/>
    <sheet name="JRW-4.1" sheetId="326" r:id="rId2"/>
    <sheet name="JRW-4.2" sheetId="458" r:id="rId3"/>
    <sheet name="JRW-4.3" sheetId="465" r:id="rId4"/>
    <sheet name="JRW-5.1" sheetId="496" r:id="rId5"/>
    <sheet name="JRW-5.2" sheetId="504" r:id="rId6"/>
    <sheet name="JRW-5.3" sheetId="501" r:id="rId7"/>
    <sheet name="JRW-6.1" sheetId="446" r:id="rId8"/>
    <sheet name="JRW-7.1 " sheetId="294" r:id="rId9"/>
    <sheet name="JRW-7.2" sheetId="291" r:id="rId10"/>
    <sheet name="JRW-7.3" sheetId="289" r:id="rId11"/>
    <sheet name="JRW-7.4" sheetId="181" r:id="rId12"/>
    <sheet name="JRW-8.1 (2)" sheetId="420" r:id="rId13"/>
    <sheet name="JRW-9.1" sheetId="156" r:id="rId14"/>
    <sheet name="JRW-9.2" sheetId="177" r:id="rId15"/>
    <sheet name="JRW-9.3" sheetId="278" r:id="rId16"/>
    <sheet name="JRW-9.4" sheetId="279" r:id="rId17"/>
    <sheet name="JRW-9.5" sheetId="280" r:id="rId18"/>
    <sheet name="JRW-9.6" sheetId="281" r:id="rId19"/>
    <sheet name="JRW-10.1" sheetId="159" r:id="rId20"/>
    <sheet name="JRW-10.2" sheetId="303" r:id="rId21"/>
    <sheet name="JRW-10.3" sheetId="304" r:id="rId22"/>
    <sheet name="JRW-10.4" sheetId="428" r:id="rId23"/>
    <sheet name="JRW-10.5 " sheetId="426" r:id="rId24"/>
    <sheet name="JRW-10.6" sheetId="427" r:id="rId25"/>
    <sheet name="JRW-10.7" sheetId="489" r:id="rId26"/>
    <sheet name="JRW-10.8" sheetId="491" r:id="rId27"/>
    <sheet name="JRW-11.1" sheetId="499" r:id="rId28"/>
    <sheet name="JRW-11.2" sheetId="500" r:id="rId29"/>
    <sheet name="JRW-11.3" sheetId="490" r:id="rId30"/>
    <sheet name="JRW-12.1" sheetId="468" r:id="rId31"/>
    <sheet name="JRW-12.2 (2)" sheetId="480" r:id="rId32"/>
    <sheet name="JRW-12.3" sheetId="481" r:id="rId33"/>
    <sheet name="JRW-12.4" sheetId="482" r:id="rId34"/>
    <sheet name="JRW-12.5" sheetId="472" r:id="rId35"/>
    <sheet name="JRW-12.6" sheetId="473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\A" localSheetId="19">#REF!</definedName>
    <definedName name="\A" localSheetId="23">#REF!</definedName>
    <definedName name="\A" localSheetId="24">#REF!</definedName>
    <definedName name="\A" localSheetId="28">#REF!</definedName>
    <definedName name="\A" localSheetId="29">#REF!</definedName>
    <definedName name="\A" localSheetId="31">#REF!</definedName>
    <definedName name="\A" localSheetId="0">#REF!</definedName>
    <definedName name="\A" localSheetId="1">#REF!</definedName>
    <definedName name="\A" localSheetId="2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7">#REF!</definedName>
    <definedName name="\A" localSheetId="18">#REF!</definedName>
    <definedName name="\A">#REF!</definedName>
    <definedName name="\B" localSheetId="19">#REF!</definedName>
    <definedName name="\B" localSheetId="23">#REF!</definedName>
    <definedName name="\B" localSheetId="24">#REF!</definedName>
    <definedName name="\B" localSheetId="28">#REF!</definedName>
    <definedName name="\B" localSheetId="29">#REF!</definedName>
    <definedName name="\B" localSheetId="31">#REF!</definedName>
    <definedName name="\B" localSheetId="0">#REF!</definedName>
    <definedName name="\B" localSheetId="1">#REF!</definedName>
    <definedName name="\B" localSheetId="2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7">#REF!</definedName>
    <definedName name="\B" localSheetId="18">#REF!</definedName>
    <definedName name="\B">#REF!</definedName>
    <definedName name="\C" localSheetId="19">#REF!</definedName>
    <definedName name="\C" localSheetId="23">#REF!</definedName>
    <definedName name="\C" localSheetId="24">#REF!</definedName>
    <definedName name="\C" localSheetId="28">#REF!</definedName>
    <definedName name="\C" localSheetId="29">#REF!</definedName>
    <definedName name="\C" localSheetId="31">#REF!</definedName>
    <definedName name="\C" localSheetId="0">#REF!</definedName>
    <definedName name="\C" localSheetId="1">#REF!</definedName>
    <definedName name="\C" localSheetId="2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7">#REF!</definedName>
    <definedName name="\C" localSheetId="18">#REF!</definedName>
    <definedName name="\C">#REF!</definedName>
    <definedName name="\d" localSheetId="19">#REF!</definedName>
    <definedName name="\d" localSheetId="23">#REF!</definedName>
    <definedName name="\d" localSheetId="24">#REF!</definedName>
    <definedName name="\d" localSheetId="28">#REF!</definedName>
    <definedName name="\d" localSheetId="29">#REF!</definedName>
    <definedName name="\d" localSheetId="31">#REF!</definedName>
    <definedName name="\d" localSheetId="0">#REF!</definedName>
    <definedName name="\d" localSheetId="1">#REF!</definedName>
    <definedName name="\d" localSheetId="2">#REF!</definedName>
    <definedName name="\d" localSheetId="11">#REF!</definedName>
    <definedName name="\d" localSheetId="12">#REF!</definedName>
    <definedName name="\d" localSheetId="13">#REF!</definedName>
    <definedName name="\d" localSheetId="14">#REF!</definedName>
    <definedName name="\d" localSheetId="15">#REF!</definedName>
    <definedName name="\d" localSheetId="16">#REF!</definedName>
    <definedName name="\d" localSheetId="17">#REF!</definedName>
    <definedName name="\d" localSheetId="18">#REF!</definedName>
    <definedName name="\d">#REF!</definedName>
    <definedName name="\E" localSheetId="19">#REF!</definedName>
    <definedName name="\E" localSheetId="23">#REF!</definedName>
    <definedName name="\E" localSheetId="24">#REF!</definedName>
    <definedName name="\E" localSheetId="28">#REF!</definedName>
    <definedName name="\E" localSheetId="29">#REF!</definedName>
    <definedName name="\E" localSheetId="31">#REF!</definedName>
    <definedName name="\E" localSheetId="0">#REF!</definedName>
    <definedName name="\E" localSheetId="1">#REF!</definedName>
    <definedName name="\E" localSheetId="2">#REF!</definedName>
    <definedName name="\E" localSheetId="11">#REF!</definedName>
    <definedName name="\E" localSheetId="12">#REF!</definedName>
    <definedName name="\E" localSheetId="13">#REF!</definedName>
    <definedName name="\E" localSheetId="14">#REF!</definedName>
    <definedName name="\E" localSheetId="15">#REF!</definedName>
    <definedName name="\E" localSheetId="16">#REF!</definedName>
    <definedName name="\E" localSheetId="17">#REF!</definedName>
    <definedName name="\E" localSheetId="18">#REF!</definedName>
    <definedName name="\E">#REF!</definedName>
    <definedName name="\F" localSheetId="19">#REF!</definedName>
    <definedName name="\F" localSheetId="23">#REF!</definedName>
    <definedName name="\F" localSheetId="24">#REF!</definedName>
    <definedName name="\F" localSheetId="28">#REF!</definedName>
    <definedName name="\F" localSheetId="29">#REF!</definedName>
    <definedName name="\F" localSheetId="31">#REF!</definedName>
    <definedName name="\F" localSheetId="0">#REF!</definedName>
    <definedName name="\F" localSheetId="1">#REF!</definedName>
    <definedName name="\F" localSheetId="2">#REF!</definedName>
    <definedName name="\F" localSheetId="11">#REF!</definedName>
    <definedName name="\F" localSheetId="12">#REF!</definedName>
    <definedName name="\F" localSheetId="13">#REF!</definedName>
    <definedName name="\F" localSheetId="14">#REF!</definedName>
    <definedName name="\F" localSheetId="15">#REF!</definedName>
    <definedName name="\F" localSheetId="16">#REF!</definedName>
    <definedName name="\F" localSheetId="17">#REF!</definedName>
    <definedName name="\F" localSheetId="18">#REF!</definedName>
    <definedName name="\F">#REF!</definedName>
    <definedName name="\G" localSheetId="19">#REF!</definedName>
    <definedName name="\G" localSheetId="23">#REF!</definedName>
    <definedName name="\G" localSheetId="24">#REF!</definedName>
    <definedName name="\G" localSheetId="28">#REF!</definedName>
    <definedName name="\G" localSheetId="29">#REF!</definedName>
    <definedName name="\G" localSheetId="31">#REF!</definedName>
    <definedName name="\G" localSheetId="0">#REF!</definedName>
    <definedName name="\G" localSheetId="1">#REF!</definedName>
    <definedName name="\G" localSheetId="2">#REF!</definedName>
    <definedName name="\G" localSheetId="11">#REF!</definedName>
    <definedName name="\G" localSheetId="12">#REF!</definedName>
    <definedName name="\G" localSheetId="13">#REF!</definedName>
    <definedName name="\G" localSheetId="14">#REF!</definedName>
    <definedName name="\G" localSheetId="15">#REF!</definedName>
    <definedName name="\G" localSheetId="16">#REF!</definedName>
    <definedName name="\G" localSheetId="17">#REF!</definedName>
    <definedName name="\G" localSheetId="18">#REF!</definedName>
    <definedName name="\G">#REF!</definedName>
    <definedName name="\h" localSheetId="19">#REF!</definedName>
    <definedName name="\h" localSheetId="23">#REF!</definedName>
    <definedName name="\h" localSheetId="24">#REF!</definedName>
    <definedName name="\h" localSheetId="28">#REF!</definedName>
    <definedName name="\h" localSheetId="29">#REF!</definedName>
    <definedName name="\h" localSheetId="31">#REF!</definedName>
    <definedName name="\h" localSheetId="0">#REF!</definedName>
    <definedName name="\h" localSheetId="1">#REF!</definedName>
    <definedName name="\h" localSheetId="2">#REF!</definedName>
    <definedName name="\h" localSheetId="11">#REF!</definedName>
    <definedName name="\h" localSheetId="12">#REF!</definedName>
    <definedName name="\h" localSheetId="13">#REF!</definedName>
    <definedName name="\h" localSheetId="14">#REF!</definedName>
    <definedName name="\h" localSheetId="15">#REF!</definedName>
    <definedName name="\h" localSheetId="16">#REF!</definedName>
    <definedName name="\h" localSheetId="17">#REF!</definedName>
    <definedName name="\h" localSheetId="18">#REF!</definedName>
    <definedName name="\h">#REF!</definedName>
    <definedName name="\I" localSheetId="28">#REF!</definedName>
    <definedName name="\I" localSheetId="29">#REF!</definedName>
    <definedName name="\I" localSheetId="31">#REF!</definedName>
    <definedName name="\I" localSheetId="0">#REF!</definedName>
    <definedName name="\I">#REF!</definedName>
    <definedName name="\J" localSheetId="19">#REF!</definedName>
    <definedName name="\J" localSheetId="23">#REF!</definedName>
    <definedName name="\J" localSheetId="24">#REF!</definedName>
    <definedName name="\J" localSheetId="28">#REF!</definedName>
    <definedName name="\J" localSheetId="29">#REF!</definedName>
    <definedName name="\J" localSheetId="31">#REF!</definedName>
    <definedName name="\J" localSheetId="0">#REF!</definedName>
    <definedName name="\J" localSheetId="1">#REF!</definedName>
    <definedName name="\J" localSheetId="2">#REF!</definedName>
    <definedName name="\J" localSheetId="11">#REF!</definedName>
    <definedName name="\J" localSheetId="12">#REF!</definedName>
    <definedName name="\J" localSheetId="13">#REF!</definedName>
    <definedName name="\J" localSheetId="14">#REF!</definedName>
    <definedName name="\J" localSheetId="15">#REF!</definedName>
    <definedName name="\J" localSheetId="16">#REF!</definedName>
    <definedName name="\J" localSheetId="17">#REF!</definedName>
    <definedName name="\J" localSheetId="18">#REF!</definedName>
    <definedName name="\J">#REF!</definedName>
    <definedName name="\K" localSheetId="19">#REF!</definedName>
    <definedName name="\K" localSheetId="23">#REF!</definedName>
    <definedName name="\K" localSheetId="24">#REF!</definedName>
    <definedName name="\K" localSheetId="28">#REF!</definedName>
    <definedName name="\K" localSheetId="29">#REF!</definedName>
    <definedName name="\K" localSheetId="31">#REF!</definedName>
    <definedName name="\K" localSheetId="0">#REF!</definedName>
    <definedName name="\K" localSheetId="1">#REF!</definedName>
    <definedName name="\K" localSheetId="2">#REF!</definedName>
    <definedName name="\K" localSheetId="11">#REF!</definedName>
    <definedName name="\K" localSheetId="12">#REF!</definedName>
    <definedName name="\K" localSheetId="13">#REF!</definedName>
    <definedName name="\K" localSheetId="14">#REF!</definedName>
    <definedName name="\K" localSheetId="15">#REF!</definedName>
    <definedName name="\K" localSheetId="16">#REF!</definedName>
    <definedName name="\K" localSheetId="17">#REF!</definedName>
    <definedName name="\K" localSheetId="18">#REF!</definedName>
    <definedName name="\K">#REF!</definedName>
    <definedName name="\L" localSheetId="19">#REF!</definedName>
    <definedName name="\L" localSheetId="23">#REF!</definedName>
    <definedName name="\L" localSheetId="24">#REF!</definedName>
    <definedName name="\L" localSheetId="28">#REF!</definedName>
    <definedName name="\L" localSheetId="29">#REF!</definedName>
    <definedName name="\L" localSheetId="31">#REF!</definedName>
    <definedName name="\L" localSheetId="0">#REF!</definedName>
    <definedName name="\L" localSheetId="1">#REF!</definedName>
    <definedName name="\L" localSheetId="2">#REF!</definedName>
    <definedName name="\L" localSheetId="11">#REF!</definedName>
    <definedName name="\L" localSheetId="12">#REF!</definedName>
    <definedName name="\L" localSheetId="13">#REF!</definedName>
    <definedName name="\L" localSheetId="14">#REF!</definedName>
    <definedName name="\L" localSheetId="15">#REF!</definedName>
    <definedName name="\L" localSheetId="16">#REF!</definedName>
    <definedName name="\L" localSheetId="17">#REF!</definedName>
    <definedName name="\L" localSheetId="18">#REF!</definedName>
    <definedName name="\L">#REF!</definedName>
    <definedName name="\M" localSheetId="19">#REF!</definedName>
    <definedName name="\M" localSheetId="23">#REF!</definedName>
    <definedName name="\M" localSheetId="24">#REF!</definedName>
    <definedName name="\M" localSheetId="28">#REF!</definedName>
    <definedName name="\M" localSheetId="29">#REF!</definedName>
    <definedName name="\M" localSheetId="31">#REF!</definedName>
    <definedName name="\M" localSheetId="0">#REF!</definedName>
    <definedName name="\M" localSheetId="1">#REF!</definedName>
    <definedName name="\M" localSheetId="2">#REF!</definedName>
    <definedName name="\M" localSheetId="11">#REF!</definedName>
    <definedName name="\M" localSheetId="12">#REF!</definedName>
    <definedName name="\M" localSheetId="13">#REF!</definedName>
    <definedName name="\M" localSheetId="14">#REF!</definedName>
    <definedName name="\M" localSheetId="15">#REF!</definedName>
    <definedName name="\M" localSheetId="16">#REF!</definedName>
    <definedName name="\M" localSheetId="17">#REF!</definedName>
    <definedName name="\M" localSheetId="18">#REF!</definedName>
    <definedName name="\M">#REF!</definedName>
    <definedName name="\n" localSheetId="23">#REF!</definedName>
    <definedName name="\n" localSheetId="24">#REF!</definedName>
    <definedName name="\n" localSheetId="28">#REF!</definedName>
    <definedName name="\n" localSheetId="29">#REF!</definedName>
    <definedName name="\n" localSheetId="31">#REF!</definedName>
    <definedName name="\n">#REF!</definedName>
    <definedName name="\O" localSheetId="19">#REF!</definedName>
    <definedName name="\O" localSheetId="23">#REF!</definedName>
    <definedName name="\O" localSheetId="24">#REF!</definedName>
    <definedName name="\O" localSheetId="28">#REF!</definedName>
    <definedName name="\O" localSheetId="29">#REF!</definedName>
    <definedName name="\O" localSheetId="31">#REF!</definedName>
    <definedName name="\O" localSheetId="0">#REF!</definedName>
    <definedName name="\O" localSheetId="1">#REF!</definedName>
    <definedName name="\O" localSheetId="2">#REF!</definedName>
    <definedName name="\O" localSheetId="11">#REF!</definedName>
    <definedName name="\O" localSheetId="12">#REF!</definedName>
    <definedName name="\O" localSheetId="13">#REF!</definedName>
    <definedName name="\O" localSheetId="14">#REF!</definedName>
    <definedName name="\O" localSheetId="15">#REF!</definedName>
    <definedName name="\O" localSheetId="16">#REF!</definedName>
    <definedName name="\O" localSheetId="17">#REF!</definedName>
    <definedName name="\O" localSheetId="18">#REF!</definedName>
    <definedName name="\O">#REF!</definedName>
    <definedName name="\p" localSheetId="19">#REF!</definedName>
    <definedName name="\p" localSheetId="23">#REF!</definedName>
    <definedName name="\p" localSheetId="24">#REF!</definedName>
    <definedName name="\p" localSheetId="28">#REF!</definedName>
    <definedName name="\p" localSheetId="29">#REF!</definedName>
    <definedName name="\p" localSheetId="31">#REF!</definedName>
    <definedName name="\p" localSheetId="0">#REF!</definedName>
    <definedName name="\p" localSheetId="1">#REF!</definedName>
    <definedName name="\p" localSheetId="2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p" localSheetId="15">#REF!</definedName>
    <definedName name="\p" localSheetId="16">#REF!</definedName>
    <definedName name="\p" localSheetId="17">#REF!</definedName>
    <definedName name="\p" localSheetId="18">#REF!</definedName>
    <definedName name="\p">#REF!</definedName>
    <definedName name="\R" localSheetId="19">#REF!</definedName>
    <definedName name="\R" localSheetId="23">#REF!</definedName>
    <definedName name="\R" localSheetId="24">#REF!</definedName>
    <definedName name="\R" localSheetId="28">#REF!</definedName>
    <definedName name="\R" localSheetId="29">#REF!</definedName>
    <definedName name="\R" localSheetId="31">#REF!</definedName>
    <definedName name="\R" localSheetId="0">#REF!</definedName>
    <definedName name="\R" localSheetId="1">#REF!</definedName>
    <definedName name="\R" localSheetId="2">#REF!</definedName>
    <definedName name="\R" localSheetId="11">#REF!</definedName>
    <definedName name="\R" localSheetId="12">#REF!</definedName>
    <definedName name="\R" localSheetId="13">#REF!</definedName>
    <definedName name="\R" localSheetId="14">#REF!</definedName>
    <definedName name="\R" localSheetId="15">#REF!</definedName>
    <definedName name="\R" localSheetId="16">#REF!</definedName>
    <definedName name="\R" localSheetId="17">#REF!</definedName>
    <definedName name="\R" localSheetId="18">#REF!</definedName>
    <definedName name="\R">#REF!</definedName>
    <definedName name="\S" localSheetId="19">#REF!</definedName>
    <definedName name="\S" localSheetId="23">#REF!</definedName>
    <definedName name="\S" localSheetId="24">#REF!</definedName>
    <definedName name="\S" localSheetId="28">#REF!</definedName>
    <definedName name="\S" localSheetId="29">#REF!</definedName>
    <definedName name="\S" localSheetId="31">#REF!</definedName>
    <definedName name="\S" localSheetId="0">#REF!</definedName>
    <definedName name="\S" localSheetId="1">#REF!</definedName>
    <definedName name="\S" localSheetId="2">#REF!</definedName>
    <definedName name="\S" localSheetId="11">#REF!</definedName>
    <definedName name="\S" localSheetId="12">#REF!</definedName>
    <definedName name="\S" localSheetId="13">#REF!</definedName>
    <definedName name="\S" localSheetId="14">#REF!</definedName>
    <definedName name="\S" localSheetId="15">#REF!</definedName>
    <definedName name="\S" localSheetId="16">#REF!</definedName>
    <definedName name="\S" localSheetId="17">#REF!</definedName>
    <definedName name="\S" localSheetId="18">#REF!</definedName>
    <definedName name="\S">#REF!</definedName>
    <definedName name="\T" localSheetId="19">#REF!</definedName>
    <definedName name="\T" localSheetId="23">#REF!</definedName>
    <definedName name="\T" localSheetId="24">#REF!</definedName>
    <definedName name="\T" localSheetId="28">#REF!</definedName>
    <definedName name="\T" localSheetId="29">#REF!</definedName>
    <definedName name="\T" localSheetId="31">#REF!</definedName>
    <definedName name="\T" localSheetId="0">#REF!</definedName>
    <definedName name="\T" localSheetId="1">#REF!</definedName>
    <definedName name="\T" localSheetId="2">#REF!</definedName>
    <definedName name="\T" localSheetId="11">#REF!</definedName>
    <definedName name="\T" localSheetId="12">#REF!</definedName>
    <definedName name="\T" localSheetId="13">#REF!</definedName>
    <definedName name="\T" localSheetId="14">#REF!</definedName>
    <definedName name="\T" localSheetId="15">#REF!</definedName>
    <definedName name="\T" localSheetId="16">#REF!</definedName>
    <definedName name="\T" localSheetId="17">#REF!</definedName>
    <definedName name="\T" localSheetId="18">#REF!</definedName>
    <definedName name="\T">#REF!</definedName>
    <definedName name="\V" localSheetId="19">#REF!</definedName>
    <definedName name="\V" localSheetId="23">#REF!</definedName>
    <definedName name="\V" localSheetId="24">#REF!</definedName>
    <definedName name="\V" localSheetId="28">#REF!</definedName>
    <definedName name="\V" localSheetId="29">#REF!</definedName>
    <definedName name="\V" localSheetId="31">#REF!</definedName>
    <definedName name="\V" localSheetId="0">#REF!</definedName>
    <definedName name="\V" localSheetId="1">#REF!</definedName>
    <definedName name="\V" localSheetId="2">#REF!</definedName>
    <definedName name="\V" localSheetId="11">#REF!</definedName>
    <definedName name="\V" localSheetId="12">#REF!</definedName>
    <definedName name="\V" localSheetId="13">#REF!</definedName>
    <definedName name="\V" localSheetId="14">#REF!</definedName>
    <definedName name="\V" localSheetId="15">#REF!</definedName>
    <definedName name="\V" localSheetId="16">#REF!</definedName>
    <definedName name="\V" localSheetId="17">#REF!</definedName>
    <definedName name="\V" localSheetId="18">#REF!</definedName>
    <definedName name="\V">#REF!</definedName>
    <definedName name="\w" localSheetId="19">#REF!</definedName>
    <definedName name="\w" localSheetId="23">#REF!</definedName>
    <definedName name="\w" localSheetId="24">#REF!</definedName>
    <definedName name="\w" localSheetId="28">#REF!</definedName>
    <definedName name="\w" localSheetId="29">#REF!</definedName>
    <definedName name="\w" localSheetId="31">#REF!</definedName>
    <definedName name="\w" localSheetId="0">#REF!</definedName>
    <definedName name="\w" localSheetId="1">#REF!</definedName>
    <definedName name="\w" localSheetId="2">#REF!</definedName>
    <definedName name="\w" localSheetId="11">#REF!</definedName>
    <definedName name="\w" localSheetId="12">#REF!</definedName>
    <definedName name="\w" localSheetId="13">#REF!</definedName>
    <definedName name="\w" localSheetId="14">#REF!</definedName>
    <definedName name="\w" localSheetId="15">#REF!</definedName>
    <definedName name="\w" localSheetId="16">#REF!</definedName>
    <definedName name="\w" localSheetId="17">#REF!</definedName>
    <definedName name="\w" localSheetId="18">#REF!</definedName>
    <definedName name="\w">#REF!</definedName>
    <definedName name="\X" localSheetId="19">#REF!</definedName>
    <definedName name="\X" localSheetId="23">#REF!</definedName>
    <definedName name="\X" localSheetId="24">#REF!</definedName>
    <definedName name="\X" localSheetId="28">#REF!</definedName>
    <definedName name="\X" localSheetId="29">#REF!</definedName>
    <definedName name="\X" localSheetId="31">#REF!</definedName>
    <definedName name="\X" localSheetId="0">#REF!</definedName>
    <definedName name="\X" localSheetId="1">#REF!</definedName>
    <definedName name="\X" localSheetId="2">#REF!</definedName>
    <definedName name="\X" localSheetId="11">#REF!</definedName>
    <definedName name="\X" localSheetId="12">#REF!</definedName>
    <definedName name="\X" localSheetId="13">#REF!</definedName>
    <definedName name="\X" localSheetId="14">#REF!</definedName>
    <definedName name="\X" localSheetId="15">#REF!</definedName>
    <definedName name="\X" localSheetId="16">#REF!</definedName>
    <definedName name="\X" localSheetId="17">#REF!</definedName>
    <definedName name="\X" localSheetId="18">#REF!</definedName>
    <definedName name="\X">#REF!</definedName>
    <definedName name="\Z" localSheetId="19">#REF!</definedName>
    <definedName name="\Z" localSheetId="23">#REF!</definedName>
    <definedName name="\Z" localSheetId="24">#REF!</definedName>
    <definedName name="\Z" localSheetId="28">#REF!</definedName>
    <definedName name="\Z" localSheetId="29">#REF!</definedName>
    <definedName name="\Z" localSheetId="31">#REF!</definedName>
    <definedName name="\Z" localSheetId="0">#REF!</definedName>
    <definedName name="\Z" localSheetId="1">#REF!</definedName>
    <definedName name="\Z" localSheetId="2">#REF!</definedName>
    <definedName name="\Z" localSheetId="11">#REF!</definedName>
    <definedName name="\Z" localSheetId="12">#REF!</definedName>
    <definedName name="\Z" localSheetId="13">#REF!</definedName>
    <definedName name="\Z" localSheetId="14">#REF!</definedName>
    <definedName name="\Z" localSheetId="15">#REF!</definedName>
    <definedName name="\Z" localSheetId="16">#REF!</definedName>
    <definedName name="\Z" localSheetId="17">#REF!</definedName>
    <definedName name="\Z" localSheetId="18">#REF!</definedName>
    <definedName name="\Z">#REF!</definedName>
    <definedName name="______________________DAT3" localSheetId="28">#REF!</definedName>
    <definedName name="______________________DAT3" localSheetId="29">#REF!</definedName>
    <definedName name="______________________DAT3" localSheetId="31">#REF!</definedName>
    <definedName name="______________________DAT3" localSheetId="1">#REF!</definedName>
    <definedName name="______________________DAT3" localSheetId="2">#REF!</definedName>
    <definedName name="______________________DAT3" localSheetId="7">#REF!</definedName>
    <definedName name="______________________DAT3">#REF!</definedName>
    <definedName name="______________________DAT5" localSheetId="28">#REF!</definedName>
    <definedName name="______________________DAT5" localSheetId="29">#REF!</definedName>
    <definedName name="______________________DAT5" localSheetId="31">#REF!</definedName>
    <definedName name="______________________DAT5" localSheetId="1">#REF!</definedName>
    <definedName name="______________________DAT5" localSheetId="2">#REF!</definedName>
    <definedName name="______________________DAT5" localSheetId="7">#REF!</definedName>
    <definedName name="______________________DAT5">#REF!</definedName>
    <definedName name="______________________DAT6" localSheetId="28">#REF!</definedName>
    <definedName name="______________________DAT6" localSheetId="29">#REF!</definedName>
    <definedName name="______________________DAT6" localSheetId="31">#REF!</definedName>
    <definedName name="______________________DAT6" localSheetId="1">#REF!</definedName>
    <definedName name="______________________DAT6" localSheetId="2">#REF!</definedName>
    <definedName name="______________________DAT6" localSheetId="7">#REF!</definedName>
    <definedName name="______________________DAT6">#REF!</definedName>
    <definedName name="___________DAT3" localSheetId="28">#REF!</definedName>
    <definedName name="___________DAT3">#REF!</definedName>
    <definedName name="___________DAT5" localSheetId="28">#REF!</definedName>
    <definedName name="___________DAT5">#REF!</definedName>
    <definedName name="___________DAT6" localSheetId="28">#REF!</definedName>
    <definedName name="___________DAT6">#REF!</definedName>
    <definedName name="__________bb" localSheetId="28" hidden="1">#REF!</definedName>
    <definedName name="__________bb" localSheetId="29" hidden="1">#REF!</definedName>
    <definedName name="__________bb" hidden="1">#REF!</definedName>
    <definedName name="__________DAT3" localSheetId="23">#REF!</definedName>
    <definedName name="__________DAT3" localSheetId="24">#REF!</definedName>
    <definedName name="__________DAT3" localSheetId="28">#REF!</definedName>
    <definedName name="__________DAT3" localSheetId="29">#REF!</definedName>
    <definedName name="__________DAT3" localSheetId="31">#REF!</definedName>
    <definedName name="__________DAT3" localSheetId="1">#REF!</definedName>
    <definedName name="__________DAT3" localSheetId="2">#REF!</definedName>
    <definedName name="__________DAT3">#REF!</definedName>
    <definedName name="__________DAT5" localSheetId="23">#REF!</definedName>
    <definedName name="__________DAT5" localSheetId="24">#REF!</definedName>
    <definedName name="__________DAT5" localSheetId="28">#REF!</definedName>
    <definedName name="__________DAT5" localSheetId="29">#REF!</definedName>
    <definedName name="__________DAT5" localSheetId="31">#REF!</definedName>
    <definedName name="__________DAT5" localSheetId="1">#REF!</definedName>
    <definedName name="__________DAT5" localSheetId="2">#REF!</definedName>
    <definedName name="__________DAT5">#REF!</definedName>
    <definedName name="__________DAT6" localSheetId="23">#REF!</definedName>
    <definedName name="__________DAT6" localSheetId="24">#REF!</definedName>
    <definedName name="__________DAT6" localSheetId="28">#REF!</definedName>
    <definedName name="__________DAT6" localSheetId="29">#REF!</definedName>
    <definedName name="__________DAT6" localSheetId="31">#REF!</definedName>
    <definedName name="__________DAT6" localSheetId="1">#REF!</definedName>
    <definedName name="__________DAT6" localSheetId="2">#REF!</definedName>
    <definedName name="__________DAT6">#REF!</definedName>
    <definedName name="__________sort" localSheetId="28" hidden="1">#REF!</definedName>
    <definedName name="__________sort" localSheetId="29" hidden="1">#REF!</definedName>
    <definedName name="__________sort" hidden="1">#REF!</definedName>
    <definedName name="_________bb" localSheetId="28" hidden="1">#REF!</definedName>
    <definedName name="_________bb" localSheetId="29" hidden="1">#REF!</definedName>
    <definedName name="_________bb" hidden="1">#REF!</definedName>
    <definedName name="_________DAT3" localSheetId="28">#REF!</definedName>
    <definedName name="_________DAT3" localSheetId="29">#REF!</definedName>
    <definedName name="_________DAT3" localSheetId="31">#REF!</definedName>
    <definedName name="_________DAT3">#REF!</definedName>
    <definedName name="_________DAT5" localSheetId="28">#REF!</definedName>
    <definedName name="_________DAT5" localSheetId="29">#REF!</definedName>
    <definedName name="_________DAT5" localSheetId="31">#REF!</definedName>
    <definedName name="_________DAT5">#REF!</definedName>
    <definedName name="_________DAT6" localSheetId="28">#REF!</definedName>
    <definedName name="_________DAT6" localSheetId="29">#REF!</definedName>
    <definedName name="_________DAT6" localSheetId="31">#REF!</definedName>
    <definedName name="_________DAT6">#REF!</definedName>
    <definedName name="_________Sort" localSheetId="28" hidden="1">#REF!</definedName>
    <definedName name="_________Sort" localSheetId="29" hidden="1">#REF!</definedName>
    <definedName name="_________Sort" hidden="1">#REF!</definedName>
    <definedName name="________DAT1" localSheetId="28">#REF!</definedName>
    <definedName name="________DAT1" localSheetId="29">#REF!</definedName>
    <definedName name="________DAT1" localSheetId="31">#REF!</definedName>
    <definedName name="________DAT1">#REF!</definedName>
    <definedName name="________DAT2" localSheetId="28">#REF!</definedName>
    <definedName name="________DAT2" localSheetId="29">#REF!</definedName>
    <definedName name="________DAT2" localSheetId="31">#REF!</definedName>
    <definedName name="________DAT2">#REF!</definedName>
    <definedName name="________DAT3" localSheetId="28">#REF!</definedName>
    <definedName name="________DAT3" localSheetId="29">#REF!</definedName>
    <definedName name="________DAT3" localSheetId="31">#REF!</definedName>
    <definedName name="________DAT3" localSheetId="1">#REF!</definedName>
    <definedName name="________DAT3" localSheetId="2">#REF!</definedName>
    <definedName name="________DAT3">#REF!</definedName>
    <definedName name="________DAT4" localSheetId="28">#REF!</definedName>
    <definedName name="________DAT4" localSheetId="29">#REF!</definedName>
    <definedName name="________DAT4" localSheetId="31">#REF!</definedName>
    <definedName name="________DAT4">#REF!</definedName>
    <definedName name="________DAT5" localSheetId="28">#REF!</definedName>
    <definedName name="________DAT5" localSheetId="29">#REF!</definedName>
    <definedName name="________DAT5" localSheetId="31">#REF!</definedName>
    <definedName name="________DAT5" localSheetId="1">#REF!</definedName>
    <definedName name="________DAT5" localSheetId="2">#REF!</definedName>
    <definedName name="________DAT5">#REF!</definedName>
    <definedName name="________DAT6" localSheetId="28">#REF!</definedName>
    <definedName name="________DAT6" localSheetId="29">#REF!</definedName>
    <definedName name="________DAT6" localSheetId="31">#REF!</definedName>
    <definedName name="________DAT6" localSheetId="1">#REF!</definedName>
    <definedName name="________DAT6" localSheetId="2">#REF!</definedName>
    <definedName name="________DAT6">#REF!</definedName>
    <definedName name="_______DAT1" localSheetId="28">#REF!</definedName>
    <definedName name="_______DAT1">#REF!</definedName>
    <definedName name="_______DAT2" localSheetId="28">#REF!</definedName>
    <definedName name="_______DAT2">#REF!</definedName>
    <definedName name="_______DAT3" localSheetId="28">#REF!</definedName>
    <definedName name="_______DAT3" localSheetId="29">#REF!</definedName>
    <definedName name="_______DAT3" localSheetId="31">#REF!</definedName>
    <definedName name="_______DAT3" localSheetId="1">#REF!</definedName>
    <definedName name="_______DAT3" localSheetId="2">#REF!</definedName>
    <definedName name="_______DAT3">#REF!</definedName>
    <definedName name="_______DAT4" localSheetId="28">#REF!</definedName>
    <definedName name="_______DAT4">#REF!</definedName>
    <definedName name="_______DAT5" localSheetId="28">#REF!</definedName>
    <definedName name="_______DAT5" localSheetId="29">#REF!</definedName>
    <definedName name="_______DAT5" localSheetId="31">#REF!</definedName>
    <definedName name="_______DAT5" localSheetId="1">#REF!</definedName>
    <definedName name="_______DAT5" localSheetId="2">#REF!</definedName>
    <definedName name="_______DAT5">#REF!</definedName>
    <definedName name="_______DAT6" localSheetId="28">#REF!</definedName>
    <definedName name="_______DAT6" localSheetId="29">#REF!</definedName>
    <definedName name="_______DAT6" localSheetId="31">#REF!</definedName>
    <definedName name="_______DAT6" localSheetId="1">#REF!</definedName>
    <definedName name="_______DAT6" localSheetId="2">#REF!</definedName>
    <definedName name="_______DAT6">#REF!</definedName>
    <definedName name="_______kay1" localSheetId="28" hidden="1">#REF!</definedName>
    <definedName name="_______kay1" localSheetId="29" hidden="1">#REF!</definedName>
    <definedName name="_______kay1" hidden="1">#REF!</definedName>
    <definedName name="_______ke1" localSheetId="28" hidden="1">#REF!</definedName>
    <definedName name="_______ke1" localSheetId="29" hidden="1">#REF!</definedName>
    <definedName name="_______ke1" hidden="1">#REF!</definedName>
    <definedName name="_______key1" localSheetId="28" hidden="1">#REF!</definedName>
    <definedName name="_______key1" localSheetId="29" hidden="1">#REF!</definedName>
    <definedName name="_______key1" hidden="1">#REF!</definedName>
    <definedName name="_______sort" localSheetId="28" hidden="1">#REF!</definedName>
    <definedName name="_______sort" localSheetId="29" hidden="1">#REF!</definedName>
    <definedName name="_______sort" hidden="1">#REF!</definedName>
    <definedName name="______DAT1" localSheetId="28">#REF!</definedName>
    <definedName name="______DAT1" localSheetId="29">#REF!</definedName>
    <definedName name="______DAT1" localSheetId="31">#REF!</definedName>
    <definedName name="______DAT1">#REF!</definedName>
    <definedName name="______DAT2" localSheetId="28">#REF!</definedName>
    <definedName name="______DAT2" localSheetId="29">#REF!</definedName>
    <definedName name="______DAT2" localSheetId="31">#REF!</definedName>
    <definedName name="______DAT2">#REF!</definedName>
    <definedName name="______DAT3" localSheetId="9">#REF!</definedName>
    <definedName name="______DAT4" localSheetId="28">#REF!</definedName>
    <definedName name="______DAT4" localSheetId="29">#REF!</definedName>
    <definedName name="______DAT4" localSheetId="31">#REF!</definedName>
    <definedName name="______DAT4">#REF!</definedName>
    <definedName name="______DAT5" localSheetId="9">#REF!</definedName>
    <definedName name="______DAT6" localSheetId="9">#REF!</definedName>
    <definedName name="______key1" localSheetId="28" hidden="1">#REF!</definedName>
    <definedName name="______key1" localSheetId="29" hidden="1">#REF!</definedName>
    <definedName name="______key1" hidden="1">#REF!</definedName>
    <definedName name="______sort1" localSheetId="28" hidden="1">#REF!</definedName>
    <definedName name="______sort1" localSheetId="29" hidden="1">#REF!</definedName>
    <definedName name="______sort1" hidden="1">#REF!</definedName>
    <definedName name="_____BB" localSheetId="28" hidden="1">#REF!</definedName>
    <definedName name="_____BB" localSheetId="29" hidden="1">#REF!</definedName>
    <definedName name="_____BB" hidden="1">#REF!</definedName>
    <definedName name="_____DAT1" localSheetId="28">#REF!</definedName>
    <definedName name="_____DAT1" localSheetId="29">#REF!</definedName>
    <definedName name="_____DAT1" localSheetId="31">#REF!</definedName>
    <definedName name="_____DAT1">#REF!</definedName>
    <definedName name="_____DAT2" localSheetId="28">#REF!</definedName>
    <definedName name="_____DAT2" localSheetId="29">#REF!</definedName>
    <definedName name="_____DAT2" localSheetId="31">#REF!</definedName>
    <definedName name="_____DAT2">#REF!</definedName>
    <definedName name="_____DAT4" localSheetId="28">#REF!</definedName>
    <definedName name="_____DAT4" localSheetId="29">#REF!</definedName>
    <definedName name="_____DAT4" localSheetId="31">#REF!</definedName>
    <definedName name="_____DAT4">#REF!</definedName>
    <definedName name="_____ebe1" localSheetId="28">#REF!</definedName>
    <definedName name="_____ebe1">#REF!</definedName>
    <definedName name="_____ebe2" localSheetId="28">#REF!</definedName>
    <definedName name="_____ebe2">#REF!</definedName>
    <definedName name="_____ebe3" localSheetId="28">#REF!</definedName>
    <definedName name="_____ebe3">#REF!</definedName>
    <definedName name="_____ebe4" localSheetId="28">#REF!</definedName>
    <definedName name="_____ebe4">#REF!</definedName>
    <definedName name="_____ebe5" localSheetId="28">#REF!</definedName>
    <definedName name="_____ebe5">#REF!</definedName>
    <definedName name="_____ebe6" localSheetId="28">#REF!</definedName>
    <definedName name="_____ebe6">#REF!</definedName>
    <definedName name="_____ebe7" localSheetId="28">#REF!</definedName>
    <definedName name="_____ebe7">#REF!</definedName>
    <definedName name="_____ebx1" localSheetId="28">#REF!</definedName>
    <definedName name="_____ebx1">#REF!</definedName>
    <definedName name="_____ebx2" localSheetId="28">#REF!</definedName>
    <definedName name="_____ebx2">#REF!</definedName>
    <definedName name="_____Sort" localSheetId="28" hidden="1">#REF!</definedName>
    <definedName name="_____Sort" localSheetId="29" hidden="1">#REF!</definedName>
    <definedName name="_____Sort" hidden="1">#REF!</definedName>
    <definedName name="____DAT1" localSheetId="23">#REF!</definedName>
    <definedName name="____DAT1" localSheetId="24">#REF!</definedName>
    <definedName name="____DAT1" localSheetId="28">#REF!</definedName>
    <definedName name="____DAT1" localSheetId="29">#REF!</definedName>
    <definedName name="____DAT1" localSheetId="31">#REF!</definedName>
    <definedName name="____DAT1">#REF!</definedName>
    <definedName name="____DAT2" localSheetId="23">#REF!</definedName>
    <definedName name="____DAT2" localSheetId="24">#REF!</definedName>
    <definedName name="____DAT2" localSheetId="28">#REF!</definedName>
    <definedName name="____DAT2" localSheetId="29">#REF!</definedName>
    <definedName name="____DAT2" localSheetId="31">#REF!</definedName>
    <definedName name="____DAT2">#REF!</definedName>
    <definedName name="____DAT3" localSheetId="28">#REF!</definedName>
    <definedName name="____DAT3" localSheetId="29">#REF!</definedName>
    <definedName name="____DAT3" localSheetId="31">#REF!</definedName>
    <definedName name="____DAT3">#REF!</definedName>
    <definedName name="____DAT4" localSheetId="23">#REF!</definedName>
    <definedName name="____DAT4" localSheetId="24">#REF!</definedName>
    <definedName name="____DAT4" localSheetId="28">#REF!</definedName>
    <definedName name="____DAT4" localSheetId="29">#REF!</definedName>
    <definedName name="____DAT4" localSheetId="31">#REF!</definedName>
    <definedName name="____DAT4">#REF!</definedName>
    <definedName name="____DAT5" localSheetId="28">#REF!</definedName>
    <definedName name="____DAT5" localSheetId="29">#REF!</definedName>
    <definedName name="____DAT5" localSheetId="31">#REF!</definedName>
    <definedName name="____DAT5">#REF!</definedName>
    <definedName name="____DAT6" localSheetId="28">#REF!</definedName>
    <definedName name="____DAT6" localSheetId="29">#REF!</definedName>
    <definedName name="____DAT6" localSheetId="31">#REF!</definedName>
    <definedName name="____DAT6">#REF!</definedName>
    <definedName name="____ebe1" localSheetId="28">#REF!</definedName>
    <definedName name="____ebe1" localSheetId="29">#REF!</definedName>
    <definedName name="____ebe1" localSheetId="31">#REF!</definedName>
    <definedName name="____ebe1">#REF!</definedName>
    <definedName name="____ebe2" localSheetId="28">#REF!</definedName>
    <definedName name="____ebe2" localSheetId="29">#REF!</definedName>
    <definedName name="____ebe2" localSheetId="31">#REF!</definedName>
    <definedName name="____ebe2">#REF!</definedName>
    <definedName name="____ebe3" localSheetId="28">#REF!</definedName>
    <definedName name="____ebe3" localSheetId="29">#REF!</definedName>
    <definedName name="____ebe3" localSheetId="31">#REF!</definedName>
    <definedName name="____ebe3">#REF!</definedName>
    <definedName name="____ebe4" localSheetId="28">#REF!</definedName>
    <definedName name="____ebe4" localSheetId="29">#REF!</definedName>
    <definedName name="____ebe4" localSheetId="31">#REF!</definedName>
    <definedName name="____ebe4">#REF!</definedName>
    <definedName name="____ebe5" localSheetId="28">#REF!</definedName>
    <definedName name="____ebe5" localSheetId="29">#REF!</definedName>
    <definedName name="____ebe5" localSheetId="31">#REF!</definedName>
    <definedName name="____ebe5">#REF!</definedName>
    <definedName name="____ebe6" localSheetId="28">#REF!</definedName>
    <definedName name="____ebe6" localSheetId="29">#REF!</definedName>
    <definedName name="____ebe6" localSheetId="31">#REF!</definedName>
    <definedName name="____ebe6">#REF!</definedName>
    <definedName name="____ebe7" localSheetId="28">#REF!</definedName>
    <definedName name="____ebe7" localSheetId="29">#REF!</definedName>
    <definedName name="____ebe7" localSheetId="31">#REF!</definedName>
    <definedName name="____ebe7">#REF!</definedName>
    <definedName name="____ebx1" localSheetId="28">#REF!</definedName>
    <definedName name="____ebx1" localSheetId="29">#REF!</definedName>
    <definedName name="____ebx1" localSheetId="31">#REF!</definedName>
    <definedName name="____ebx1">#REF!</definedName>
    <definedName name="____ebx2" localSheetId="28">#REF!</definedName>
    <definedName name="____ebx2" localSheetId="29">#REF!</definedName>
    <definedName name="____ebx2" localSheetId="31">#REF!</definedName>
    <definedName name="____ebx2">#REF!</definedName>
    <definedName name="____sort" localSheetId="28" hidden="1">#REF!</definedName>
    <definedName name="____sort" localSheetId="29" hidden="1">#REF!</definedName>
    <definedName name="____sort" hidden="1">#REF!</definedName>
    <definedName name="___bb" localSheetId="28" hidden="1">#REF!</definedName>
    <definedName name="___bb" localSheetId="29" hidden="1">#REF!</definedName>
    <definedName name="___bb" hidden="1">#REF!</definedName>
    <definedName name="___DAT1" localSheetId="28">#REF!</definedName>
    <definedName name="___DAT1" localSheetId="29">#REF!</definedName>
    <definedName name="___DAT1" localSheetId="31">#REF!</definedName>
    <definedName name="___DAT1">#REF!</definedName>
    <definedName name="___DAT2" localSheetId="28">#REF!</definedName>
    <definedName name="___DAT2" localSheetId="29">#REF!</definedName>
    <definedName name="___DAT2" localSheetId="31">#REF!</definedName>
    <definedName name="___DAT2">#REF!</definedName>
    <definedName name="___DAT3" localSheetId="23">#REF!</definedName>
    <definedName name="___DAT3" localSheetId="24">#REF!</definedName>
    <definedName name="___DAT3" localSheetId="28">#REF!</definedName>
    <definedName name="___DAT3" localSheetId="29">#REF!</definedName>
    <definedName name="___DAT3" localSheetId="31">#REF!</definedName>
    <definedName name="___DAT3" localSheetId="1">#REF!</definedName>
    <definedName name="___DAT3" localSheetId="2">#REF!</definedName>
    <definedName name="___DAT3">#REF!</definedName>
    <definedName name="___DAT4" localSheetId="28">#REF!</definedName>
    <definedName name="___DAT4" localSheetId="29">#REF!</definedName>
    <definedName name="___DAT4" localSheetId="31">#REF!</definedName>
    <definedName name="___DAT4">#REF!</definedName>
    <definedName name="___DAT5" localSheetId="23">#REF!</definedName>
    <definedName name="___DAT5" localSheetId="24">#REF!</definedName>
    <definedName name="___DAT5" localSheetId="28">#REF!</definedName>
    <definedName name="___DAT5" localSheetId="29">#REF!</definedName>
    <definedName name="___DAT5" localSheetId="31">#REF!</definedName>
    <definedName name="___DAT5" localSheetId="1">#REF!</definedName>
    <definedName name="___DAT5" localSheetId="2">#REF!</definedName>
    <definedName name="___DAT5">#REF!</definedName>
    <definedName name="___DAT6" localSheetId="23">#REF!</definedName>
    <definedName name="___DAT6" localSheetId="24">#REF!</definedName>
    <definedName name="___DAT6" localSheetId="28">#REF!</definedName>
    <definedName name="___DAT6" localSheetId="29">#REF!</definedName>
    <definedName name="___DAT6" localSheetId="31">#REF!</definedName>
    <definedName name="___DAT6" localSheetId="1">#REF!</definedName>
    <definedName name="___DAT6" localSheetId="2">#REF!</definedName>
    <definedName name="___DAT6">#REF!</definedName>
    <definedName name="___ebe1" localSheetId="28">#REF!</definedName>
    <definedName name="___ebe1" localSheetId="29">#REF!</definedName>
    <definedName name="___ebe1" localSheetId="31">#REF!</definedName>
    <definedName name="___ebe1">#REF!</definedName>
    <definedName name="___ebe2" localSheetId="28">#REF!</definedName>
    <definedName name="___ebe2" localSheetId="29">#REF!</definedName>
    <definedName name="___ebe2" localSheetId="31">#REF!</definedName>
    <definedName name="___ebe2">#REF!</definedName>
    <definedName name="___ebe3" localSheetId="28">#REF!</definedName>
    <definedName name="___ebe3" localSheetId="29">#REF!</definedName>
    <definedName name="___ebe3" localSheetId="31">#REF!</definedName>
    <definedName name="___ebe3">#REF!</definedName>
    <definedName name="___ebe4" localSheetId="28">#REF!</definedName>
    <definedName name="___ebe4" localSheetId="29">#REF!</definedName>
    <definedName name="___ebe4" localSheetId="31">#REF!</definedName>
    <definedName name="___ebe4">#REF!</definedName>
    <definedName name="___ebe5" localSheetId="28">#REF!</definedName>
    <definedName name="___ebe5" localSheetId="29">#REF!</definedName>
    <definedName name="___ebe5" localSheetId="31">#REF!</definedName>
    <definedName name="___ebe5">#REF!</definedName>
    <definedName name="___ebe6" localSheetId="28">#REF!</definedName>
    <definedName name="___ebe6" localSheetId="29">#REF!</definedName>
    <definedName name="___ebe6" localSheetId="31">#REF!</definedName>
    <definedName name="___ebe6">#REF!</definedName>
    <definedName name="___ebe7" localSheetId="28">#REF!</definedName>
    <definedName name="___ebe7" localSheetId="29">#REF!</definedName>
    <definedName name="___ebe7" localSheetId="31">#REF!</definedName>
    <definedName name="___ebe7">#REF!</definedName>
    <definedName name="___ebx1" localSheetId="28">#REF!</definedName>
    <definedName name="___ebx1" localSheetId="29">#REF!</definedName>
    <definedName name="___ebx1" localSheetId="31">#REF!</definedName>
    <definedName name="___ebx1">#REF!</definedName>
    <definedName name="___ebx2" localSheetId="28">#REF!</definedName>
    <definedName name="___ebx2" localSheetId="29">#REF!</definedName>
    <definedName name="___ebx2" localSheetId="31">#REF!</definedName>
    <definedName name="___ebx2">#REF!</definedName>
    <definedName name="___Key1" localSheetId="28" hidden="1">#REF!</definedName>
    <definedName name="___Key1" localSheetId="29" hidden="1">#REF!</definedName>
    <definedName name="___Key1" hidden="1">#REF!</definedName>
    <definedName name="___Sort" localSheetId="28" hidden="1">#REF!</definedName>
    <definedName name="___Sort" localSheetId="29" hidden="1">#REF!</definedName>
    <definedName name="___Sort" hidden="1">#REF!</definedName>
    <definedName name="__123Graph_A" localSheetId="19" hidden="1">[1]G!#REF!</definedName>
    <definedName name="__123Graph_A" localSheetId="23" hidden="1">[1]G!#REF!</definedName>
    <definedName name="__123Graph_A" localSheetId="24" hidden="1">[1]G!#REF!</definedName>
    <definedName name="__123Graph_A" localSheetId="28" hidden="1">[3]G!#REF!</definedName>
    <definedName name="__123Graph_A" localSheetId="29" hidden="1">[3]G!#REF!</definedName>
    <definedName name="__123Graph_A" localSheetId="31" hidden="1">[2]G!#REF!</definedName>
    <definedName name="__123Graph_A" localSheetId="0" hidden="1">[1]G!#REF!</definedName>
    <definedName name="__123Graph_A" localSheetId="1" hidden="1">[1]G!#REF!</definedName>
    <definedName name="__123Graph_A" localSheetId="2" hidden="1">[1]G!#REF!</definedName>
    <definedName name="__123Graph_A" localSheetId="7" hidden="1">[3]G!#REF!</definedName>
    <definedName name="__123Graph_A" localSheetId="8" hidden="1">[3]G!#REF!</definedName>
    <definedName name="__123Graph_A" localSheetId="9" hidden="1">[3]G!#REF!</definedName>
    <definedName name="__123Graph_A" localSheetId="11" hidden="1">[1]G!#REF!</definedName>
    <definedName name="__123Graph_A" localSheetId="12" hidden="1">[1]G!#REF!</definedName>
    <definedName name="__123Graph_A" localSheetId="13" hidden="1">[1]G!#REF!</definedName>
    <definedName name="__123Graph_A" localSheetId="14" hidden="1">[1]G!#REF!</definedName>
    <definedName name="__123Graph_A" localSheetId="15" hidden="1">[1]G!#REF!</definedName>
    <definedName name="__123Graph_A" localSheetId="16" hidden="1">[1]G!#REF!</definedName>
    <definedName name="__123Graph_A" localSheetId="17" hidden="1">[1]G!#REF!</definedName>
    <definedName name="__123Graph_A" localSheetId="18" hidden="1">[1]G!#REF!</definedName>
    <definedName name="__123Graph_A" hidden="1">[3]G!#REF!</definedName>
    <definedName name="__123Graph_B" localSheetId="19" hidden="1">[1]G!#REF!</definedName>
    <definedName name="__123Graph_B" localSheetId="23" hidden="1">[1]G!#REF!</definedName>
    <definedName name="__123Graph_B" localSheetId="24" hidden="1">[1]G!#REF!</definedName>
    <definedName name="__123Graph_B" localSheetId="28" hidden="1">[3]G!#REF!</definedName>
    <definedName name="__123Graph_B" localSheetId="29" hidden="1">[3]G!#REF!</definedName>
    <definedName name="__123Graph_B" localSheetId="31" hidden="1">[2]G!#REF!</definedName>
    <definedName name="__123Graph_B" localSheetId="0" hidden="1">[1]G!#REF!</definedName>
    <definedName name="__123Graph_B" localSheetId="1" hidden="1">[1]G!#REF!</definedName>
    <definedName name="__123Graph_B" localSheetId="2" hidden="1">[1]G!#REF!</definedName>
    <definedName name="__123Graph_B" localSheetId="7" hidden="1">[3]G!#REF!</definedName>
    <definedName name="__123Graph_B" localSheetId="8" hidden="1">[3]G!#REF!</definedName>
    <definedName name="__123Graph_B" localSheetId="9" hidden="1">[3]G!#REF!</definedName>
    <definedName name="__123Graph_B" localSheetId="11" hidden="1">[1]G!#REF!</definedName>
    <definedName name="__123Graph_B" localSheetId="12" hidden="1">[1]G!#REF!</definedName>
    <definedName name="__123Graph_B" localSheetId="13" hidden="1">[1]G!#REF!</definedName>
    <definedName name="__123Graph_B" localSheetId="14" hidden="1">[1]G!#REF!</definedName>
    <definedName name="__123Graph_B" localSheetId="15" hidden="1">[1]G!#REF!</definedName>
    <definedName name="__123Graph_B" localSheetId="16" hidden="1">[1]G!#REF!</definedName>
    <definedName name="__123Graph_B" localSheetId="17" hidden="1">[1]G!#REF!</definedName>
    <definedName name="__123Graph_B" localSheetId="18" hidden="1">[1]G!#REF!</definedName>
    <definedName name="__123Graph_B" hidden="1">[3]G!#REF!</definedName>
    <definedName name="__123Graph_C" localSheetId="19" hidden="1">[1]G!#REF!</definedName>
    <definedName name="__123Graph_C" localSheetId="23" hidden="1">[1]G!#REF!</definedName>
    <definedName name="__123Graph_C" localSheetId="24" hidden="1">[1]G!#REF!</definedName>
    <definedName name="__123Graph_C" localSheetId="28" hidden="1">[3]G!#REF!</definedName>
    <definedName name="__123Graph_C" localSheetId="29" hidden="1">[3]G!#REF!</definedName>
    <definedName name="__123Graph_C" localSheetId="31" hidden="1">[2]G!#REF!</definedName>
    <definedName name="__123Graph_C" localSheetId="0" hidden="1">[1]G!#REF!</definedName>
    <definedName name="__123Graph_C" localSheetId="1" hidden="1">[1]G!#REF!</definedName>
    <definedName name="__123Graph_C" localSheetId="2" hidden="1">[1]G!#REF!</definedName>
    <definedName name="__123Graph_C" localSheetId="7" hidden="1">[3]G!#REF!</definedName>
    <definedName name="__123Graph_C" localSheetId="8" hidden="1">[3]G!#REF!</definedName>
    <definedName name="__123Graph_C" localSheetId="9" hidden="1">[3]G!#REF!</definedName>
    <definedName name="__123Graph_C" localSheetId="11" hidden="1">[1]G!#REF!</definedName>
    <definedName name="__123Graph_C" localSheetId="12" hidden="1">[1]G!#REF!</definedName>
    <definedName name="__123Graph_C" localSheetId="13" hidden="1">[1]G!#REF!</definedName>
    <definedName name="__123Graph_C" localSheetId="14" hidden="1">[1]G!#REF!</definedName>
    <definedName name="__123Graph_C" localSheetId="15" hidden="1">[1]G!#REF!</definedName>
    <definedName name="__123Graph_C" localSheetId="16" hidden="1">[1]G!#REF!</definedName>
    <definedName name="__123Graph_C" localSheetId="17" hidden="1">[1]G!#REF!</definedName>
    <definedName name="__123Graph_C" localSheetId="18" hidden="1">[1]G!#REF!</definedName>
    <definedName name="__123Graph_C" hidden="1">[3]G!#REF!</definedName>
    <definedName name="__123Graph_D" localSheetId="19" hidden="1">'[4]C-3.10'!#REF!</definedName>
    <definedName name="__123Graph_D" localSheetId="23" hidden="1">'[4]C-3.10'!#REF!</definedName>
    <definedName name="__123Graph_D" localSheetId="24" hidden="1">'[4]C-3.10'!#REF!</definedName>
    <definedName name="__123Graph_D" localSheetId="28" hidden="1">'[6]C-3.10'!#REF!</definedName>
    <definedName name="__123Graph_D" localSheetId="29" hidden="1">'[6]C-3.10'!#REF!</definedName>
    <definedName name="__123Graph_D" localSheetId="31" hidden="1">'[5]C-3.10'!#REF!</definedName>
    <definedName name="__123Graph_D" localSheetId="0" hidden="1">'[4]C-3.10'!#REF!</definedName>
    <definedName name="__123Graph_D" localSheetId="1" hidden="1">'[4]C-3.10'!#REF!</definedName>
    <definedName name="__123Graph_D" localSheetId="2" hidden="1">'[4]C-3.10'!#REF!</definedName>
    <definedName name="__123Graph_D" localSheetId="7" hidden="1">'[6]C-3.10'!#REF!</definedName>
    <definedName name="__123Graph_D" localSheetId="8" hidden="1">'[6]C-3.10'!#REF!</definedName>
    <definedName name="__123Graph_D" localSheetId="9" hidden="1">'[6]C-3.10'!#REF!</definedName>
    <definedName name="__123Graph_D" localSheetId="11" hidden="1">'[4]C-3.10'!#REF!</definedName>
    <definedName name="__123Graph_D" localSheetId="12" hidden="1">'[4]C-3.10'!#REF!</definedName>
    <definedName name="__123Graph_D" localSheetId="13" hidden="1">'[4]C-3.10'!#REF!</definedName>
    <definedName name="__123Graph_D" localSheetId="14" hidden="1">'[4]C-3.10'!#REF!</definedName>
    <definedName name="__123Graph_D" localSheetId="15" hidden="1">'[4]C-3.10'!#REF!</definedName>
    <definedName name="__123Graph_D" localSheetId="16" hidden="1">'[4]C-3.10'!#REF!</definedName>
    <definedName name="__123Graph_D" localSheetId="17" hidden="1">'[4]C-3.10'!#REF!</definedName>
    <definedName name="__123Graph_D" localSheetId="18" hidden="1">'[4]C-3.10'!#REF!</definedName>
    <definedName name="__123Graph_D" hidden="1">'[6]C-3.10'!#REF!</definedName>
    <definedName name="__123Graph_E" localSheetId="19" hidden="1">[1]G!#REF!</definedName>
    <definedName name="__123Graph_E" localSheetId="23" hidden="1">[1]G!#REF!</definedName>
    <definedName name="__123Graph_E" localSheetId="24" hidden="1">[1]G!#REF!</definedName>
    <definedName name="__123Graph_E" localSheetId="28" hidden="1">[3]G!#REF!</definedName>
    <definedName name="__123Graph_E" localSheetId="29" hidden="1">[3]G!#REF!</definedName>
    <definedName name="__123Graph_E" localSheetId="31" hidden="1">[2]G!#REF!</definedName>
    <definedName name="__123Graph_E" localSheetId="0" hidden="1">[1]G!#REF!</definedName>
    <definedName name="__123Graph_E" localSheetId="1" hidden="1">[1]G!#REF!</definedName>
    <definedName name="__123Graph_E" localSheetId="2" hidden="1">[1]G!#REF!</definedName>
    <definedName name="__123Graph_E" localSheetId="7" hidden="1">[3]G!#REF!</definedName>
    <definedName name="__123Graph_E" localSheetId="8" hidden="1">[3]G!#REF!</definedName>
    <definedName name="__123Graph_E" localSheetId="9" hidden="1">[3]G!#REF!</definedName>
    <definedName name="__123Graph_E" localSheetId="11" hidden="1">[1]G!#REF!</definedName>
    <definedName name="__123Graph_E" localSheetId="12" hidden="1">[1]G!#REF!</definedName>
    <definedName name="__123Graph_E" localSheetId="13" hidden="1">[1]G!#REF!</definedName>
    <definedName name="__123Graph_E" localSheetId="14" hidden="1">[1]G!#REF!</definedName>
    <definedName name="__123Graph_E" localSheetId="15" hidden="1">[1]G!#REF!</definedName>
    <definedName name="__123Graph_E" localSheetId="16" hidden="1">[1]G!#REF!</definedName>
    <definedName name="__123Graph_E" localSheetId="17" hidden="1">[1]G!#REF!</definedName>
    <definedName name="__123Graph_E" localSheetId="18" hidden="1">[1]G!#REF!</definedName>
    <definedName name="__123Graph_E" hidden="1">[3]G!#REF!</definedName>
    <definedName name="__123Graph_ECURRENT" localSheetId="28" hidden="1">[7]coss!#REF!</definedName>
    <definedName name="__123Graph_ECURRENT" localSheetId="29" hidden="1">[7]coss!#REF!</definedName>
    <definedName name="__123Graph_ECURRENT" hidden="1">[7]coss!#REF!</definedName>
    <definedName name="__123Graph_F" localSheetId="19" hidden="1">[1]G!#REF!</definedName>
    <definedName name="__123Graph_F" localSheetId="23" hidden="1">[1]G!#REF!</definedName>
    <definedName name="__123Graph_F" localSheetId="24" hidden="1">[1]G!#REF!</definedName>
    <definedName name="__123Graph_F" localSheetId="28" hidden="1">[3]G!#REF!</definedName>
    <definedName name="__123Graph_F" localSheetId="29" hidden="1">[3]G!#REF!</definedName>
    <definedName name="__123Graph_F" localSheetId="31" hidden="1">[2]G!#REF!</definedName>
    <definedName name="__123Graph_F" localSheetId="0" hidden="1">[1]G!#REF!</definedName>
    <definedName name="__123Graph_F" localSheetId="1" hidden="1">[1]G!#REF!</definedName>
    <definedName name="__123Graph_F" localSheetId="2" hidden="1">[1]G!#REF!</definedName>
    <definedName name="__123Graph_F" localSheetId="7" hidden="1">[3]G!#REF!</definedName>
    <definedName name="__123Graph_F" localSheetId="8" hidden="1">[3]G!#REF!</definedName>
    <definedName name="__123Graph_F" localSheetId="9" hidden="1">[3]G!#REF!</definedName>
    <definedName name="__123Graph_F" localSheetId="11" hidden="1">[1]G!#REF!</definedName>
    <definedName name="__123Graph_F" localSheetId="12" hidden="1">[1]G!#REF!</definedName>
    <definedName name="__123Graph_F" localSheetId="13" hidden="1">[1]G!#REF!</definedName>
    <definedName name="__123Graph_F" localSheetId="14" hidden="1">[1]G!#REF!</definedName>
    <definedName name="__123Graph_F" localSheetId="15" hidden="1">[1]G!#REF!</definedName>
    <definedName name="__123Graph_F" localSheetId="16" hidden="1">[1]G!#REF!</definedName>
    <definedName name="__123Graph_F" localSheetId="17" hidden="1">[1]G!#REF!</definedName>
    <definedName name="__123Graph_F" localSheetId="18" hidden="1">[1]G!#REF!</definedName>
    <definedName name="__123Graph_F" hidden="1">[3]G!#REF!</definedName>
    <definedName name="__181" localSheetId="28">#REF!</definedName>
    <definedName name="__181">#REF!</definedName>
    <definedName name="__BB" localSheetId="28" hidden="1">#REF!</definedName>
    <definedName name="__BB" localSheetId="29" hidden="1">#REF!</definedName>
    <definedName name="__BB" hidden="1">#REF!</definedName>
    <definedName name="__DAT1" localSheetId="28">#REF!</definedName>
    <definedName name="__DAT1" localSheetId="29">#REF!</definedName>
    <definedName name="__DAT1" localSheetId="31">#REF!</definedName>
    <definedName name="__DAT1">#REF!</definedName>
    <definedName name="__DAT2" localSheetId="28">#REF!</definedName>
    <definedName name="__DAT2" localSheetId="29">#REF!</definedName>
    <definedName name="__DAT2" localSheetId="31">#REF!</definedName>
    <definedName name="__DAT2">#REF!</definedName>
    <definedName name="__DAT3" localSheetId="28">#REF!</definedName>
    <definedName name="__DAT3" localSheetId="29">#REF!</definedName>
    <definedName name="__DAT3" localSheetId="31">#REF!</definedName>
    <definedName name="__DAT3" localSheetId="1">#REF!</definedName>
    <definedName name="__DAT3" localSheetId="2">#REF!</definedName>
    <definedName name="__DAT3">#REF!</definedName>
    <definedName name="__DAT4" localSheetId="28">#REF!</definedName>
    <definedName name="__DAT4" localSheetId="29">#REF!</definedName>
    <definedName name="__DAT4" localSheetId="31">#REF!</definedName>
    <definedName name="__DAT4">#REF!</definedName>
    <definedName name="__DAT5" localSheetId="28">#REF!</definedName>
    <definedName name="__DAT5" localSheetId="29">#REF!</definedName>
    <definedName name="__DAT5" localSheetId="31">#REF!</definedName>
    <definedName name="__DAT5" localSheetId="1">#REF!</definedName>
    <definedName name="__DAT5" localSheetId="2">#REF!</definedName>
    <definedName name="__DAT5">#REF!</definedName>
    <definedName name="__DAT6" localSheetId="28">#REF!</definedName>
    <definedName name="__DAT6" localSheetId="29">#REF!</definedName>
    <definedName name="__DAT6" localSheetId="31">#REF!</definedName>
    <definedName name="__DAT6" localSheetId="1">#REF!</definedName>
    <definedName name="__DAT6" localSheetId="2">#REF!</definedName>
    <definedName name="__DAT6">#REF!</definedName>
    <definedName name="__ebe1" localSheetId="28">#REF!</definedName>
    <definedName name="__ebe1" localSheetId="29">#REF!</definedName>
    <definedName name="__ebe1" localSheetId="31">#REF!</definedName>
    <definedName name="__ebe1">#REF!</definedName>
    <definedName name="__ebe2" localSheetId="28">#REF!</definedName>
    <definedName name="__ebe2" localSheetId="29">#REF!</definedName>
    <definedName name="__ebe2" localSheetId="31">#REF!</definedName>
    <definedName name="__ebe2">#REF!</definedName>
    <definedName name="__ebe3" localSheetId="28">#REF!</definedName>
    <definedName name="__ebe3" localSheetId="29">#REF!</definedName>
    <definedName name="__ebe3" localSheetId="31">#REF!</definedName>
    <definedName name="__ebe3">#REF!</definedName>
    <definedName name="__ebe4" localSheetId="28">#REF!</definedName>
    <definedName name="__ebe4" localSheetId="29">#REF!</definedName>
    <definedName name="__ebe4" localSheetId="31">#REF!</definedName>
    <definedName name="__ebe4">#REF!</definedName>
    <definedName name="__ebe5" localSheetId="28">#REF!</definedName>
    <definedName name="__ebe5" localSheetId="29">#REF!</definedName>
    <definedName name="__ebe5" localSheetId="31">#REF!</definedName>
    <definedName name="__ebe5">#REF!</definedName>
    <definedName name="__ebe6" localSheetId="28">#REF!</definedName>
    <definedName name="__ebe6" localSheetId="29">#REF!</definedName>
    <definedName name="__ebe6" localSheetId="31">#REF!</definedName>
    <definedName name="__ebe6">#REF!</definedName>
    <definedName name="__ebe7" localSheetId="28">#REF!</definedName>
    <definedName name="__ebe7" localSheetId="29">#REF!</definedName>
    <definedName name="__ebe7" localSheetId="31">#REF!</definedName>
    <definedName name="__ebe7">#REF!</definedName>
    <definedName name="__ebx1" localSheetId="28">#REF!</definedName>
    <definedName name="__ebx1" localSheetId="29">#REF!</definedName>
    <definedName name="__ebx1" localSheetId="31">#REF!</definedName>
    <definedName name="__ebx1">#REF!</definedName>
    <definedName name="__ebx2" localSheetId="28">#REF!</definedName>
    <definedName name="__ebx2" localSheetId="29">#REF!</definedName>
    <definedName name="__ebx2" localSheetId="31">#REF!</definedName>
    <definedName name="__ebx2">#REF!</definedName>
    <definedName name="__key1" localSheetId="28" hidden="1">#REF!</definedName>
    <definedName name="__key1" localSheetId="29" hidden="1">#REF!</definedName>
    <definedName name="__key1" hidden="1">#REF!</definedName>
    <definedName name="__Sort" localSheetId="28" hidden="1">#REF!</definedName>
    <definedName name="__Sort" localSheetId="29" hidden="1">#REF!</definedName>
    <definedName name="__Sort" hidden="1">#REF!</definedName>
    <definedName name="__Sort1" localSheetId="28" hidden="1">#REF!</definedName>
    <definedName name="__Sort1" localSheetId="29" hidden="1">#REF!</definedName>
    <definedName name="__Sort1" hidden="1">#REF!</definedName>
    <definedName name="_1" localSheetId="19">#REF!</definedName>
    <definedName name="_1" localSheetId="23">#REF!</definedName>
    <definedName name="_1" localSheetId="24">#REF!</definedName>
    <definedName name="_1" localSheetId="28">#REF!</definedName>
    <definedName name="_1" localSheetId="29">#REF!</definedName>
    <definedName name="_1" localSheetId="31">#REF!</definedName>
    <definedName name="_1" localSheetId="0">#REF!</definedName>
    <definedName name="_1" localSheetId="1">#REF!</definedName>
    <definedName name="_1" localSheetId="2">#REF!</definedName>
    <definedName name="_1" localSheetId="11">#REF!</definedName>
    <definedName name="_1" localSheetId="12">#REF!</definedName>
    <definedName name="_1" localSheetId="13">#REF!</definedName>
    <definedName name="_1" localSheetId="14">#REF!</definedName>
    <definedName name="_1" localSheetId="15">#REF!</definedName>
    <definedName name="_1" localSheetId="16">#REF!</definedName>
    <definedName name="_1" localSheetId="17">#REF!</definedName>
    <definedName name="_1" localSheetId="18">#REF!</definedName>
    <definedName name="_1">#REF!</definedName>
    <definedName name="_1_181" localSheetId="28">#REF!</definedName>
    <definedName name="_1_181" localSheetId="29">#REF!</definedName>
    <definedName name="_1_181" localSheetId="31">#REF!</definedName>
    <definedName name="_1_181">#REF!</definedName>
    <definedName name="_12MEACT" localSheetId="24">'[8]Page 1'!#REF!</definedName>
    <definedName name="_12MEACT" localSheetId="28">'[8]Page 1'!#REF!</definedName>
    <definedName name="_12MEACT" localSheetId="29">'[8]Page 1'!#REF!</definedName>
    <definedName name="_12MEACT" localSheetId="31">'[8]Page 1'!#REF!</definedName>
    <definedName name="_12MEACT" localSheetId="1">'[8]Page 1'!#REF!</definedName>
    <definedName name="_12MEACT" localSheetId="2">'[8]Page 1'!#REF!</definedName>
    <definedName name="_12MEACT" localSheetId="8">'[8]Page 1'!#REF!</definedName>
    <definedName name="_12MEACT" localSheetId="9">'[8]Page 1'!#REF!</definedName>
    <definedName name="_12MEACT">'[8]Page 1'!#REF!</definedName>
    <definedName name="_12MEBUD" localSheetId="24">'[8]Page 1'!#REF!</definedName>
    <definedName name="_12MEBUD" localSheetId="28">'[8]Page 1'!#REF!</definedName>
    <definedName name="_12MEBUD" localSheetId="29">'[8]Page 1'!#REF!</definedName>
    <definedName name="_12MEBUD" localSheetId="31">'[8]Page 1'!#REF!</definedName>
    <definedName name="_12MEBUD" localSheetId="1">'[8]Page 1'!#REF!</definedName>
    <definedName name="_12MEBUD" localSheetId="2">'[8]Page 1'!#REF!</definedName>
    <definedName name="_12MEBUD" localSheetId="8">'[8]Page 1'!#REF!</definedName>
    <definedName name="_12MEBUD" localSheetId="9">'[8]Page 1'!#REF!</definedName>
    <definedName name="_12MEBUD">'[8]Page 1'!#REF!</definedName>
    <definedName name="_181" localSheetId="28">#REF!</definedName>
    <definedName name="_181" localSheetId="29">#REF!</definedName>
    <definedName name="_181" localSheetId="31">#REF!</definedName>
    <definedName name="_181">#REF!</definedName>
    <definedName name="_1Q_0_Regressio" localSheetId="28" hidden="1">#REF!</definedName>
    <definedName name="_1Q_0_Regressio" localSheetId="29" hidden="1">#REF!</definedName>
    <definedName name="_1Q_0_Regressio" hidden="1">#REF!</definedName>
    <definedName name="_2" localSheetId="19">#REF!</definedName>
    <definedName name="_2" localSheetId="23">#REF!</definedName>
    <definedName name="_2" localSheetId="24">#REF!</definedName>
    <definedName name="_2" localSheetId="28">#REF!</definedName>
    <definedName name="_2" localSheetId="29">#REF!</definedName>
    <definedName name="_2" localSheetId="31">#REF!</definedName>
    <definedName name="_2" localSheetId="0">#REF!</definedName>
    <definedName name="_2" localSheetId="1">#REF!</definedName>
    <definedName name="_2" localSheetId="2">#REF!</definedName>
    <definedName name="_2" localSheetId="11">#REF!</definedName>
    <definedName name="_2" localSheetId="12">#REF!</definedName>
    <definedName name="_2" localSheetId="13">#REF!</definedName>
    <definedName name="_2" localSheetId="14">#REF!</definedName>
    <definedName name="_2" localSheetId="15">#REF!</definedName>
    <definedName name="_2" localSheetId="16">#REF!</definedName>
    <definedName name="_2" localSheetId="17">#REF!</definedName>
    <definedName name="_2" localSheetId="18">#REF!</definedName>
    <definedName name="_2">#REF!</definedName>
    <definedName name="_2_181" localSheetId="28">#REF!</definedName>
    <definedName name="_2_181" localSheetId="29">#REF!</definedName>
    <definedName name="_2_181" localSheetId="31">#REF!</definedName>
    <definedName name="_2_181">#REF!</definedName>
    <definedName name="_2B_15" localSheetId="28">#REF!</definedName>
    <definedName name="_2B_15" localSheetId="29">#REF!</definedName>
    <definedName name="_2B_15" localSheetId="31">#REF!</definedName>
    <definedName name="_2B_15">#REF!</definedName>
    <definedName name="_2S_0_Regressio" localSheetId="28" hidden="1">#REF!</definedName>
    <definedName name="_2S_0_Regressio" localSheetId="29" hidden="1">#REF!</definedName>
    <definedName name="_2S_0_Regressio" hidden="1">#REF!</definedName>
    <definedName name="_3" localSheetId="19">#REF!</definedName>
    <definedName name="_3" localSheetId="23">#REF!</definedName>
    <definedName name="_3" localSheetId="24">#REF!</definedName>
    <definedName name="_3" localSheetId="28">#REF!</definedName>
    <definedName name="_3" localSheetId="29">#REF!</definedName>
    <definedName name="_3" localSheetId="31">#REF!</definedName>
    <definedName name="_3" localSheetId="0">#REF!</definedName>
    <definedName name="_3" localSheetId="1">#REF!</definedName>
    <definedName name="_3" localSheetId="2">#REF!</definedName>
    <definedName name="_3" localSheetId="11">#REF!</definedName>
    <definedName name="_3" localSheetId="12">#REF!</definedName>
    <definedName name="_3" localSheetId="13">#REF!</definedName>
    <definedName name="_3" localSheetId="14">#REF!</definedName>
    <definedName name="_3" localSheetId="15">#REF!</definedName>
    <definedName name="_3" localSheetId="16">#REF!</definedName>
    <definedName name="_3" localSheetId="17">#REF!</definedName>
    <definedName name="_3" localSheetId="18">#REF!</definedName>
    <definedName name="_3">#REF!</definedName>
    <definedName name="_331" localSheetId="19">'[4]C-3.10'!#REF!</definedName>
    <definedName name="_331" localSheetId="23">'[4]C-3.10'!#REF!</definedName>
    <definedName name="_331" localSheetId="24">'[4]C-3.10'!#REF!</definedName>
    <definedName name="_331" localSheetId="28">'[6]C-3.10'!#REF!</definedName>
    <definedName name="_331" localSheetId="29">'[6]C-3.10'!#REF!</definedName>
    <definedName name="_331" localSheetId="31">'[5]C-3.10'!#REF!</definedName>
    <definedName name="_331" localSheetId="0">'[4]C-3.10'!#REF!</definedName>
    <definedName name="_331" localSheetId="1">'[4]C-3.10'!#REF!</definedName>
    <definedName name="_331" localSheetId="2">'[4]C-3.10'!#REF!</definedName>
    <definedName name="_331" localSheetId="7">'[6]C-3.10'!#REF!</definedName>
    <definedName name="_331" localSheetId="8">'[6]C-3.10'!#REF!</definedName>
    <definedName name="_331" localSheetId="9">'[6]C-3.10'!#REF!</definedName>
    <definedName name="_331" localSheetId="11">'[4]C-3.10'!#REF!</definedName>
    <definedName name="_331" localSheetId="12">'[4]C-3.10'!#REF!</definedName>
    <definedName name="_331" localSheetId="13">'[4]C-3.10'!#REF!</definedName>
    <definedName name="_331" localSheetId="14">'[4]C-3.10'!#REF!</definedName>
    <definedName name="_331" localSheetId="15">'[4]C-3.10'!#REF!</definedName>
    <definedName name="_331" localSheetId="16">'[4]C-3.10'!#REF!</definedName>
    <definedName name="_331" localSheetId="17">'[4]C-3.10'!#REF!</definedName>
    <definedName name="_331" localSheetId="18">'[4]C-3.10'!#REF!</definedName>
    <definedName name="_331">'[6]C-3.10'!#REF!</definedName>
    <definedName name="_34" localSheetId="19">'[4]C-3.10'!#REF!</definedName>
    <definedName name="_34" localSheetId="23">'[4]C-3.10'!#REF!</definedName>
    <definedName name="_34" localSheetId="24">'[4]C-3.10'!#REF!</definedName>
    <definedName name="_34" localSheetId="28">'[6]C-3.10'!#REF!</definedName>
    <definedName name="_34" localSheetId="29">'[6]C-3.10'!#REF!</definedName>
    <definedName name="_34" localSheetId="31">'[5]C-3.10'!#REF!</definedName>
    <definedName name="_34" localSheetId="0">'[4]C-3.10'!#REF!</definedName>
    <definedName name="_34" localSheetId="1">'[4]C-3.10'!#REF!</definedName>
    <definedName name="_34" localSheetId="2">'[4]C-3.10'!#REF!</definedName>
    <definedName name="_34" localSheetId="7">'[6]C-3.10'!#REF!</definedName>
    <definedName name="_34" localSheetId="8">'[6]C-3.10'!#REF!</definedName>
    <definedName name="_34" localSheetId="9">'[6]C-3.10'!#REF!</definedName>
    <definedName name="_34" localSheetId="11">'[4]C-3.10'!#REF!</definedName>
    <definedName name="_34" localSheetId="12">'[4]C-3.10'!#REF!</definedName>
    <definedName name="_34" localSheetId="13">'[4]C-3.10'!#REF!</definedName>
    <definedName name="_34" localSheetId="14">'[4]C-3.10'!#REF!</definedName>
    <definedName name="_34" localSheetId="15">'[4]C-3.10'!#REF!</definedName>
    <definedName name="_34" localSheetId="16">'[4]C-3.10'!#REF!</definedName>
    <definedName name="_34" localSheetId="17">'[4]C-3.10'!#REF!</definedName>
    <definedName name="_34" localSheetId="18">'[4]C-3.10'!#REF!</definedName>
    <definedName name="_34">'[6]C-3.10'!#REF!</definedName>
    <definedName name="_347" localSheetId="19">'[4]C-3.10'!#REF!</definedName>
    <definedName name="_347" localSheetId="23">'[4]C-3.10'!#REF!</definedName>
    <definedName name="_347" localSheetId="24">'[4]C-3.10'!#REF!</definedName>
    <definedName name="_347" localSheetId="28">'[6]C-3.10'!#REF!</definedName>
    <definedName name="_347" localSheetId="29">'[6]C-3.10'!#REF!</definedName>
    <definedName name="_347" localSheetId="31">'[5]C-3.10'!#REF!</definedName>
    <definedName name="_347" localSheetId="0">'[4]C-3.10'!#REF!</definedName>
    <definedName name="_347" localSheetId="1">'[4]C-3.10'!#REF!</definedName>
    <definedName name="_347" localSheetId="2">'[4]C-3.10'!#REF!</definedName>
    <definedName name="_347" localSheetId="7">'[6]C-3.10'!#REF!</definedName>
    <definedName name="_347" localSheetId="8">'[6]C-3.10'!#REF!</definedName>
    <definedName name="_347" localSheetId="9">'[6]C-3.10'!#REF!</definedName>
    <definedName name="_347" localSheetId="11">'[4]C-3.10'!#REF!</definedName>
    <definedName name="_347" localSheetId="12">'[4]C-3.10'!#REF!</definedName>
    <definedName name="_347" localSheetId="13">'[4]C-3.10'!#REF!</definedName>
    <definedName name="_347" localSheetId="14">'[4]C-3.10'!#REF!</definedName>
    <definedName name="_347" localSheetId="15">'[4]C-3.10'!#REF!</definedName>
    <definedName name="_347" localSheetId="16">'[4]C-3.10'!#REF!</definedName>
    <definedName name="_347" localSheetId="17">'[4]C-3.10'!#REF!</definedName>
    <definedName name="_347" localSheetId="18">'[4]C-3.10'!#REF!</definedName>
    <definedName name="_347">'[6]C-3.10'!#REF!</definedName>
    <definedName name="_348" localSheetId="19">'[4]C-3.10'!#REF!</definedName>
    <definedName name="_348" localSheetId="23">'[4]C-3.10'!#REF!</definedName>
    <definedName name="_348" localSheetId="24">'[4]C-3.10'!#REF!</definedName>
    <definedName name="_348" localSheetId="28">'[6]C-3.10'!#REF!</definedName>
    <definedName name="_348" localSheetId="29">'[6]C-3.10'!#REF!</definedName>
    <definedName name="_348" localSheetId="31">'[5]C-3.10'!#REF!</definedName>
    <definedName name="_348" localSheetId="0">'[4]C-3.10'!#REF!</definedName>
    <definedName name="_348" localSheetId="1">'[4]C-3.10'!#REF!</definedName>
    <definedName name="_348" localSheetId="2">'[4]C-3.10'!#REF!</definedName>
    <definedName name="_348" localSheetId="7">'[6]C-3.10'!#REF!</definedName>
    <definedName name="_348" localSheetId="8">'[6]C-3.10'!#REF!</definedName>
    <definedName name="_348" localSheetId="9">'[6]C-3.10'!#REF!</definedName>
    <definedName name="_348" localSheetId="11">'[4]C-3.10'!#REF!</definedName>
    <definedName name="_348" localSheetId="12">'[4]C-3.10'!#REF!</definedName>
    <definedName name="_348" localSheetId="13">'[4]C-3.10'!#REF!</definedName>
    <definedName name="_348" localSheetId="14">'[4]C-3.10'!#REF!</definedName>
    <definedName name="_348" localSheetId="15">'[4]C-3.10'!#REF!</definedName>
    <definedName name="_348" localSheetId="16">'[4]C-3.10'!#REF!</definedName>
    <definedName name="_348" localSheetId="17">'[4]C-3.10'!#REF!</definedName>
    <definedName name="_348" localSheetId="18">'[4]C-3.10'!#REF!</definedName>
    <definedName name="_348">'[6]C-3.10'!#REF!</definedName>
    <definedName name="_34a1" localSheetId="19">'[4]C-3.10'!#REF!</definedName>
    <definedName name="_34a1" localSheetId="23">'[4]C-3.10'!#REF!</definedName>
    <definedName name="_34a1" localSheetId="24">'[4]C-3.10'!#REF!</definedName>
    <definedName name="_34a1" localSheetId="28">'[6]C-3.10'!#REF!</definedName>
    <definedName name="_34a1" localSheetId="29">'[6]C-3.10'!#REF!</definedName>
    <definedName name="_34a1" localSheetId="31">'[5]C-3.10'!#REF!</definedName>
    <definedName name="_34a1" localSheetId="0">'[4]C-3.10'!#REF!</definedName>
    <definedName name="_34a1" localSheetId="1">'[4]C-3.10'!#REF!</definedName>
    <definedName name="_34a1" localSheetId="2">'[4]C-3.10'!#REF!</definedName>
    <definedName name="_34a1" localSheetId="7">'[6]C-3.10'!#REF!</definedName>
    <definedName name="_34a1" localSheetId="8">'[6]C-3.10'!#REF!</definedName>
    <definedName name="_34a1" localSheetId="9">'[6]C-3.10'!#REF!</definedName>
    <definedName name="_34a1" localSheetId="11">'[4]C-3.10'!#REF!</definedName>
    <definedName name="_34a1" localSheetId="12">'[4]C-3.10'!#REF!</definedName>
    <definedName name="_34a1" localSheetId="13">'[4]C-3.10'!#REF!</definedName>
    <definedName name="_34a1" localSheetId="14">'[4]C-3.10'!#REF!</definedName>
    <definedName name="_34a1" localSheetId="15">'[4]C-3.10'!#REF!</definedName>
    <definedName name="_34a1" localSheetId="16">'[4]C-3.10'!#REF!</definedName>
    <definedName name="_34a1" localSheetId="17">'[4]C-3.10'!#REF!</definedName>
    <definedName name="_34a1" localSheetId="18">'[4]C-3.10'!#REF!</definedName>
    <definedName name="_34a1">'[6]C-3.10'!#REF!</definedName>
    <definedName name="_34a2" localSheetId="19">'[4]C-3.10'!#REF!</definedName>
    <definedName name="_34a2" localSheetId="23">'[4]C-3.10'!#REF!</definedName>
    <definedName name="_34a2" localSheetId="24">'[4]C-3.10'!#REF!</definedName>
    <definedName name="_34a2" localSheetId="28">'[6]C-3.10'!#REF!</definedName>
    <definedName name="_34a2" localSheetId="29">'[6]C-3.10'!#REF!</definedName>
    <definedName name="_34a2" localSheetId="31">'[5]C-3.10'!#REF!</definedName>
    <definedName name="_34a2" localSheetId="0">'[4]C-3.10'!#REF!</definedName>
    <definedName name="_34a2" localSheetId="1">'[4]C-3.10'!#REF!</definedName>
    <definedName name="_34a2" localSheetId="2">'[4]C-3.10'!#REF!</definedName>
    <definedName name="_34a2" localSheetId="7">'[6]C-3.10'!#REF!</definedName>
    <definedName name="_34a2" localSheetId="8">'[6]C-3.10'!#REF!</definedName>
    <definedName name="_34a2" localSheetId="9">'[6]C-3.10'!#REF!</definedName>
    <definedName name="_34a2" localSheetId="11">'[4]C-3.10'!#REF!</definedName>
    <definedName name="_34a2" localSheetId="12">'[4]C-3.10'!#REF!</definedName>
    <definedName name="_34a2" localSheetId="13">'[4]C-3.10'!#REF!</definedName>
    <definedName name="_34a2" localSheetId="14">'[4]C-3.10'!#REF!</definedName>
    <definedName name="_34a2" localSheetId="15">'[4]C-3.10'!#REF!</definedName>
    <definedName name="_34a2" localSheetId="16">'[4]C-3.10'!#REF!</definedName>
    <definedName name="_34a2" localSheetId="17">'[4]C-3.10'!#REF!</definedName>
    <definedName name="_34a2" localSheetId="18">'[4]C-3.10'!#REF!</definedName>
    <definedName name="_34a2">'[6]C-3.10'!#REF!</definedName>
    <definedName name="_34E" localSheetId="19">'[4]C-3.10'!#REF!</definedName>
    <definedName name="_34E" localSheetId="23">'[4]C-3.10'!#REF!</definedName>
    <definedName name="_34E" localSheetId="24">'[4]C-3.10'!#REF!</definedName>
    <definedName name="_34E" localSheetId="28">'[6]C-3.10'!#REF!</definedName>
    <definedName name="_34E" localSheetId="29">'[6]C-3.10'!#REF!</definedName>
    <definedName name="_34E" localSheetId="31">'[5]C-3.10'!#REF!</definedName>
    <definedName name="_34E" localSheetId="0">'[4]C-3.10'!#REF!</definedName>
    <definedName name="_34E" localSheetId="1">'[4]C-3.10'!#REF!</definedName>
    <definedName name="_34E" localSheetId="2">'[4]C-3.10'!#REF!</definedName>
    <definedName name="_34E" localSheetId="7">'[6]C-3.10'!#REF!</definedName>
    <definedName name="_34E" localSheetId="8">'[6]C-3.10'!#REF!</definedName>
    <definedName name="_34E" localSheetId="9">'[6]C-3.10'!#REF!</definedName>
    <definedName name="_34E" localSheetId="11">'[4]C-3.10'!#REF!</definedName>
    <definedName name="_34E" localSheetId="12">'[4]C-3.10'!#REF!</definedName>
    <definedName name="_34E" localSheetId="13">'[4]C-3.10'!#REF!</definedName>
    <definedName name="_34E" localSheetId="14">'[4]C-3.10'!#REF!</definedName>
    <definedName name="_34E" localSheetId="15">'[4]C-3.10'!#REF!</definedName>
    <definedName name="_34E" localSheetId="16">'[4]C-3.10'!#REF!</definedName>
    <definedName name="_34E" localSheetId="17">'[4]C-3.10'!#REF!</definedName>
    <definedName name="_34E" localSheetId="18">'[4]C-3.10'!#REF!</definedName>
    <definedName name="_34E">'[6]C-3.10'!#REF!</definedName>
    <definedName name="_35" localSheetId="19">'[4]C-3.10'!#REF!</definedName>
    <definedName name="_35" localSheetId="23">'[4]C-3.10'!#REF!</definedName>
    <definedName name="_35" localSheetId="24">'[4]C-3.10'!#REF!</definedName>
    <definedName name="_35" localSheetId="28">'[6]C-3.10'!#REF!</definedName>
    <definedName name="_35" localSheetId="29">'[6]C-3.10'!#REF!</definedName>
    <definedName name="_35" localSheetId="31">'[5]C-3.10'!#REF!</definedName>
    <definedName name="_35" localSheetId="0">'[4]C-3.10'!#REF!</definedName>
    <definedName name="_35" localSheetId="1">'[4]C-3.10'!#REF!</definedName>
    <definedName name="_35" localSheetId="2">'[4]C-3.10'!#REF!</definedName>
    <definedName name="_35" localSheetId="7">'[6]C-3.10'!#REF!</definedName>
    <definedName name="_35" localSheetId="8">'[6]C-3.10'!#REF!</definedName>
    <definedName name="_35" localSheetId="9">'[6]C-3.10'!#REF!</definedName>
    <definedName name="_35" localSheetId="11">'[4]C-3.10'!#REF!</definedName>
    <definedName name="_35" localSheetId="12">'[4]C-3.10'!#REF!</definedName>
    <definedName name="_35" localSheetId="13">'[4]C-3.10'!#REF!</definedName>
    <definedName name="_35" localSheetId="14">'[4]C-3.10'!#REF!</definedName>
    <definedName name="_35" localSheetId="15">'[4]C-3.10'!#REF!</definedName>
    <definedName name="_35" localSheetId="16">'[4]C-3.10'!#REF!</definedName>
    <definedName name="_35" localSheetId="17">'[4]C-3.10'!#REF!</definedName>
    <definedName name="_35" localSheetId="18">'[4]C-3.10'!#REF!</definedName>
    <definedName name="_35">'[6]C-3.10'!#REF!</definedName>
    <definedName name="_351" localSheetId="19">'[4]C-3.10'!#REF!</definedName>
    <definedName name="_351" localSheetId="23">'[4]C-3.10'!#REF!</definedName>
    <definedName name="_351" localSheetId="24">'[4]C-3.10'!#REF!</definedName>
    <definedName name="_351" localSheetId="28">'[6]C-3.10'!#REF!</definedName>
    <definedName name="_351" localSheetId="29">'[6]C-3.10'!#REF!</definedName>
    <definedName name="_351" localSheetId="31">'[5]C-3.10'!#REF!</definedName>
    <definedName name="_351" localSheetId="0">'[4]C-3.10'!#REF!</definedName>
    <definedName name="_351" localSheetId="1">'[4]C-3.10'!#REF!</definedName>
    <definedName name="_351" localSheetId="2">'[4]C-3.10'!#REF!</definedName>
    <definedName name="_351" localSheetId="7">'[6]C-3.10'!#REF!</definedName>
    <definedName name="_351" localSheetId="8">'[6]C-3.10'!#REF!</definedName>
    <definedName name="_351" localSheetId="9">'[6]C-3.10'!#REF!</definedName>
    <definedName name="_351" localSheetId="11">'[4]C-3.10'!#REF!</definedName>
    <definedName name="_351" localSheetId="12">'[4]C-3.10'!#REF!</definedName>
    <definedName name="_351" localSheetId="13">'[4]C-3.10'!#REF!</definedName>
    <definedName name="_351" localSheetId="14">'[4]C-3.10'!#REF!</definedName>
    <definedName name="_351" localSheetId="15">'[4]C-3.10'!#REF!</definedName>
    <definedName name="_351" localSheetId="16">'[4]C-3.10'!#REF!</definedName>
    <definedName name="_351" localSheetId="17">'[4]C-3.10'!#REF!</definedName>
    <definedName name="_351" localSheetId="18">'[4]C-3.10'!#REF!</definedName>
    <definedName name="_351">'[6]C-3.10'!#REF!</definedName>
    <definedName name="_36" localSheetId="19">'[4]C-3.10'!#REF!</definedName>
    <definedName name="_36" localSheetId="23">'[4]C-3.10'!#REF!</definedName>
    <definedName name="_36" localSheetId="24">'[4]C-3.10'!#REF!</definedName>
    <definedName name="_36" localSheetId="28">'[6]C-3.10'!#REF!</definedName>
    <definedName name="_36" localSheetId="29">'[6]C-3.10'!#REF!</definedName>
    <definedName name="_36" localSheetId="31">'[5]C-3.10'!#REF!</definedName>
    <definedName name="_36" localSheetId="0">'[4]C-3.10'!#REF!</definedName>
    <definedName name="_36" localSheetId="1">'[4]C-3.10'!#REF!</definedName>
    <definedName name="_36" localSheetId="2">'[4]C-3.10'!#REF!</definedName>
    <definedName name="_36" localSheetId="7">'[6]C-3.10'!#REF!</definedName>
    <definedName name="_36" localSheetId="8">'[6]C-3.10'!#REF!</definedName>
    <definedName name="_36" localSheetId="9">'[6]C-3.10'!#REF!</definedName>
    <definedName name="_36" localSheetId="11">'[4]C-3.10'!#REF!</definedName>
    <definedName name="_36" localSheetId="12">'[4]C-3.10'!#REF!</definedName>
    <definedName name="_36" localSheetId="13">'[4]C-3.10'!#REF!</definedName>
    <definedName name="_36" localSheetId="14">'[4]C-3.10'!#REF!</definedName>
    <definedName name="_36" localSheetId="15">'[4]C-3.10'!#REF!</definedName>
    <definedName name="_36" localSheetId="16">'[4]C-3.10'!#REF!</definedName>
    <definedName name="_36" localSheetId="17">'[4]C-3.10'!#REF!</definedName>
    <definedName name="_36" localSheetId="18">'[4]C-3.10'!#REF!</definedName>
    <definedName name="_36">'[6]C-3.10'!#REF!</definedName>
    <definedName name="_3TEFIS_00_08" localSheetId="28">#REF!</definedName>
    <definedName name="_3TEFIS_00_08" localSheetId="29">#REF!</definedName>
    <definedName name="_3TEFIS_00_08" localSheetId="31">#REF!</definedName>
    <definedName name="_3TEFIS_00_08">#REF!</definedName>
    <definedName name="_4B_15" localSheetId="28">#REF!</definedName>
    <definedName name="_4B_15" localSheetId="29">#REF!</definedName>
    <definedName name="_4B_15" localSheetId="31">#REF!</definedName>
    <definedName name="_4B_15">#REF!</definedName>
    <definedName name="_6TEFIS_00_08" localSheetId="28">#REF!</definedName>
    <definedName name="_6TEFIS_00_08" localSheetId="29">#REF!</definedName>
    <definedName name="_6TEFIS_00_08" localSheetId="31">#REF!</definedName>
    <definedName name="_6TEFIS_00_08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AT1" localSheetId="23">#REF!</definedName>
    <definedName name="_DAT1" localSheetId="24">#REF!</definedName>
    <definedName name="_DAT1" localSheetId="28">#REF!</definedName>
    <definedName name="_DAT1" localSheetId="29">#REF!</definedName>
    <definedName name="_DAT1" localSheetId="31">#REF!</definedName>
    <definedName name="_DAT1">#REF!</definedName>
    <definedName name="_DAT2" localSheetId="23">#REF!</definedName>
    <definedName name="_DAT2" localSheetId="24">#REF!</definedName>
    <definedName name="_DAT2" localSheetId="28">#REF!</definedName>
    <definedName name="_DAT2" localSheetId="29">#REF!</definedName>
    <definedName name="_DAT2" localSheetId="31">#REF!</definedName>
    <definedName name="_DAT2">#REF!</definedName>
    <definedName name="_DAT3" localSheetId="28">#REF!</definedName>
    <definedName name="_DAT3" localSheetId="29">#REF!</definedName>
    <definedName name="_DAT3" localSheetId="31">#REF!</definedName>
    <definedName name="_DAT3" localSheetId="1">#REF!</definedName>
    <definedName name="_DAT3" localSheetId="2">#REF!</definedName>
    <definedName name="_DAT3">#REF!</definedName>
    <definedName name="_DAT4" localSheetId="23">#REF!</definedName>
    <definedName name="_DAT4" localSheetId="24">#REF!</definedName>
    <definedName name="_DAT4" localSheetId="28">#REF!</definedName>
    <definedName name="_DAT4" localSheetId="29">#REF!</definedName>
    <definedName name="_DAT4" localSheetId="31">#REF!</definedName>
    <definedName name="_DAT4">#REF!</definedName>
    <definedName name="_DAT5" localSheetId="28">#REF!</definedName>
    <definedName name="_DAT5" localSheetId="29">#REF!</definedName>
    <definedName name="_DAT5" localSheetId="31">#REF!</definedName>
    <definedName name="_DAT5" localSheetId="1">#REF!</definedName>
    <definedName name="_DAT5" localSheetId="2">#REF!</definedName>
    <definedName name="_DAT5">#REF!</definedName>
    <definedName name="_DAT6" localSheetId="28">#REF!</definedName>
    <definedName name="_DAT6" localSheetId="29">#REF!</definedName>
    <definedName name="_DAT6" localSheetId="31">#REF!</definedName>
    <definedName name="_DAT6" localSheetId="1">#REF!</definedName>
    <definedName name="_DAT6" localSheetId="2">#REF!</definedName>
    <definedName name="_DAT6">#REF!</definedName>
    <definedName name="_ebe1" localSheetId="28">#REF!</definedName>
    <definedName name="_ebe1" localSheetId="29">#REF!</definedName>
    <definedName name="_ebe1" localSheetId="31">#REF!</definedName>
    <definedName name="_ebe1">#REF!</definedName>
    <definedName name="_ebe2" localSheetId="28">#REF!</definedName>
    <definedName name="_ebe2" localSheetId="29">#REF!</definedName>
    <definedName name="_ebe2" localSheetId="31">#REF!</definedName>
    <definedName name="_ebe2">#REF!</definedName>
    <definedName name="_ebe3" localSheetId="28">#REF!</definedName>
    <definedName name="_ebe3" localSheetId="29">#REF!</definedName>
    <definedName name="_ebe3" localSheetId="31">#REF!</definedName>
    <definedName name="_ebe3">#REF!</definedName>
    <definedName name="_ebe4" localSheetId="28">#REF!</definedName>
    <definedName name="_ebe4" localSheetId="29">#REF!</definedName>
    <definedName name="_ebe4" localSheetId="31">#REF!</definedName>
    <definedName name="_ebe4">#REF!</definedName>
    <definedName name="_ebe5" localSheetId="28">#REF!</definedName>
    <definedName name="_ebe5" localSheetId="29">#REF!</definedName>
    <definedName name="_ebe5" localSheetId="31">#REF!</definedName>
    <definedName name="_ebe5">#REF!</definedName>
    <definedName name="_ebe6" localSheetId="28">#REF!</definedName>
    <definedName name="_ebe6" localSheetId="29">#REF!</definedName>
    <definedName name="_ebe6" localSheetId="31">#REF!</definedName>
    <definedName name="_ebe6">#REF!</definedName>
    <definedName name="_ebe7" localSheetId="28">#REF!</definedName>
    <definedName name="_ebe7" localSheetId="29">#REF!</definedName>
    <definedName name="_ebe7" localSheetId="31">#REF!</definedName>
    <definedName name="_ebe7">#REF!</definedName>
    <definedName name="_ebx1" localSheetId="28">#REF!</definedName>
    <definedName name="_ebx1" localSheetId="29">#REF!</definedName>
    <definedName name="_ebx1" localSheetId="31">#REF!</definedName>
    <definedName name="_ebx1">#REF!</definedName>
    <definedName name="_ebx2" localSheetId="28">#REF!</definedName>
    <definedName name="_ebx2" localSheetId="29">#REF!</definedName>
    <definedName name="_ebx2" localSheetId="31">#REF!</definedName>
    <definedName name="_ebx2">#REF!</definedName>
    <definedName name="_Fill" localSheetId="19" hidden="1">'[10]Bond Returns'!$A$8:$A$107</definedName>
    <definedName name="_Fill" localSheetId="23" hidden="1">'[9]Bond Returns'!$A$8:$A$107</definedName>
    <definedName name="_Fill" localSheetId="24" hidden="1">'[9]Bond Returns'!$A$8:$A$107</definedName>
    <definedName name="_Fill" localSheetId="31" hidden="1">'[9]Bond Returns'!$A$8:$A$107</definedName>
    <definedName name="_Fill" localSheetId="0" hidden="1">'[10]Bond Returns'!$A$8:$A$107</definedName>
    <definedName name="_Fill" localSheetId="1" hidden="1">'[10]Bond Returns'!$A$8:$A$107</definedName>
    <definedName name="_Fill" localSheetId="2" hidden="1">'[10]Bond Returns'!$A$8:$A$107</definedName>
    <definedName name="_Fill" localSheetId="11" hidden="1">'[9]Bond Returns'!$A$8:$A$107</definedName>
    <definedName name="_Fill" localSheetId="12" hidden="1">'[9]Bond Returns'!$A$8:$A$107</definedName>
    <definedName name="_Fill" localSheetId="13" hidden="1">'[10]Bond Returns'!$A$8:$A$107</definedName>
    <definedName name="_Fill" localSheetId="14" hidden="1">'[10]Bond Returns'!$A$8:$A$107</definedName>
    <definedName name="_Fill" localSheetId="15" hidden="1">'[9]Bond Returns'!$A$8:$A$107</definedName>
    <definedName name="_Fill" localSheetId="16" hidden="1">'[11]Bond Returns'!$A$8:$A$107</definedName>
    <definedName name="_Fill" localSheetId="17" hidden="1">'[11]Bond Returns'!$A$8:$A$107</definedName>
    <definedName name="_Fill" localSheetId="18" hidden="1">'[10]Bond Returns'!$A$8:$A$107</definedName>
    <definedName name="_Fill" hidden="1">'[12]Bond Returns'!$A$8:$A$107</definedName>
    <definedName name="_Key1" localSheetId="19" hidden="1">#REF!</definedName>
    <definedName name="_Key1" localSheetId="23" hidden="1">#REF!</definedName>
    <definedName name="_Key1" localSheetId="24" hidden="1">#REF!</definedName>
    <definedName name="_Key1" localSheetId="28" hidden="1">#REF!</definedName>
    <definedName name="_Key1" localSheetId="29" hidden="1">#REF!</definedName>
    <definedName name="_Key1" localSheetId="31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hidden="1">#REF!</definedName>
    <definedName name="_Key11" localSheetId="28" hidden="1">#REF!</definedName>
    <definedName name="_Key11" localSheetId="29" hidden="1">#REF!</definedName>
    <definedName name="_Key11" hidden="1">#REF!</definedName>
    <definedName name="_Key2" localSheetId="19" hidden="1">#REF!</definedName>
    <definedName name="_Key2" localSheetId="23" hidden="1">#REF!</definedName>
    <definedName name="_Key2" localSheetId="24" hidden="1">#REF!</definedName>
    <definedName name="_Key2" localSheetId="28" hidden="1">#REF!</definedName>
    <definedName name="_Key2" localSheetId="29" hidden="1">#REF!</definedName>
    <definedName name="_Key2" localSheetId="3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7" hidden="1">#REF!</definedName>
    <definedName name="_Key2" localSheetId="8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localSheetId="15" hidden="1">#REF!</definedName>
    <definedName name="_Key2" localSheetId="16" hidden="1">#REF!</definedName>
    <definedName name="_Key2" localSheetId="17" hidden="1">#REF!</definedName>
    <definedName name="_Key2" localSheetId="18" hidden="1">#REF!</definedName>
    <definedName name="_Key2" hidden="1">#REF!</definedName>
    <definedName name="_lslkdjf" localSheetId="28" hidden="1">#REF!</definedName>
    <definedName name="_lslkdjf" localSheetId="29" hidden="1">#REF!</definedName>
    <definedName name="_lslkdjf" hidden="1">#REF!</definedName>
    <definedName name="_M" localSheetId="19">#REF!</definedName>
    <definedName name="_M" localSheetId="23">#REF!</definedName>
    <definedName name="_M" localSheetId="24">#REF!</definedName>
    <definedName name="_M" localSheetId="28">#REF!</definedName>
    <definedName name="_M" localSheetId="29">#REF!</definedName>
    <definedName name="_M" localSheetId="31">#REF!</definedName>
    <definedName name="_M" localSheetId="0">#REF!</definedName>
    <definedName name="_M" localSheetId="1">#REF!</definedName>
    <definedName name="_M" localSheetId="2">#REF!</definedName>
    <definedName name="_M" localSheetId="11">#REF!</definedName>
    <definedName name="_M" localSheetId="12">#REF!</definedName>
    <definedName name="_M" localSheetId="13">#REF!</definedName>
    <definedName name="_M" localSheetId="14">#REF!</definedName>
    <definedName name="_M" localSheetId="15">#REF!</definedName>
    <definedName name="_M" localSheetId="16">#REF!</definedName>
    <definedName name="_M" localSheetId="17">#REF!</definedName>
    <definedName name="_M" localSheetId="18">#REF!</definedName>
    <definedName name="_M">#REF!</definedName>
    <definedName name="_MatMult_A" localSheetId="28" hidden="1">'[13]Fall 2008 Forecast'!#REF!</definedName>
    <definedName name="_MatMult_A" localSheetId="29" hidden="1">'[13]Fall 2008 Forecast'!#REF!</definedName>
    <definedName name="_MatMult_A" hidden="1">'[13]Fall 2008 Forecast'!#REF!</definedName>
    <definedName name="_new23" localSheetId="28" hidden="1">{#N/A,#N/A,FALSE,"SCA";#N/A,#N/A,FALSE,"NCA";#N/A,#N/A,FALSE,"SAZ";#N/A,#N/A,FALSE,"CAZ";#N/A,#N/A,FALSE,"SNV";#N/A,#N/A,FALSE,"NNV";#N/A,#N/A,FALSE,"PP";#N/A,#N/A,FALSE,"SA"}</definedName>
    <definedName name="_new23" localSheetId="29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28" hidden="1">{#N/A,#N/A,FALSE,"SCA";#N/A,#N/A,FALSE,"NCA";#N/A,#N/A,FALSE,"SAZ";#N/A,#N/A,FALSE,"CAZ";#N/A,#N/A,FALSE,"SNV";#N/A,#N/A,FALSE,"NNV";#N/A,#N/A,FALSE,"PP";#N/A,#N/A,FALSE,"SA"}</definedName>
    <definedName name="_new37" localSheetId="29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2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28" hidden="1">{#N/A,#N/A,FALSE,"SCA";#N/A,#N/A,FALSE,"NCA";#N/A,#N/A,FALSE,"SAZ";#N/A,#N/A,FALSE,"CAZ";#N/A,#N/A,FALSE,"SNV";#N/A,#N/A,FALSE,"NNV";#N/A,#N/A,FALSE,"PP";#N/A,#N/A,FALSE,"SA"}</definedName>
    <definedName name="_new43" localSheetId="29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28" hidden="1">{#N/A,#N/A,FALSE,"SCA";#N/A,#N/A,FALSE,"NCA";#N/A,#N/A,FALSE,"SAZ";#N/A,#N/A,FALSE,"CAZ";#N/A,#N/A,FALSE,"SNV";#N/A,#N/A,FALSE,"NNV";#N/A,#N/A,FALSE,"PP";#N/A,#N/A,FALSE,"SA"}</definedName>
    <definedName name="_new57" localSheetId="29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28" hidden="1">{#N/A,#N/A,FALSE,"SCA";#N/A,#N/A,FALSE,"NCA";#N/A,#N/A,FALSE,"SAZ";#N/A,#N/A,FALSE,"CAZ";#N/A,#N/A,FALSE,"SNV";#N/A,#N/A,FALSE,"NNV";#N/A,#N/A,FALSE,"PP";#N/A,#N/A,FALSE,"SA"}</definedName>
    <definedName name="_new58" localSheetId="29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2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28" hidden="1">{#N/A,#N/A,FALSE,"SCA";#N/A,#N/A,FALSE,"NCA";#N/A,#N/A,FALSE,"SAZ";#N/A,#N/A,FALSE,"CAZ";#N/A,#N/A,FALSE,"SNV";#N/A,#N/A,FALSE,"NNV";#N/A,#N/A,FALSE,"PP";#N/A,#N/A,FALSE,"SA"}</definedName>
    <definedName name="_new71" localSheetId="29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28" hidden="1">{#N/A,#N/A,FALSE,"SCA";#N/A,#N/A,FALSE,"NCA";#N/A,#N/A,FALSE,"SAZ";#N/A,#N/A,FALSE,"CAZ";#N/A,#N/A,FALSE,"SNV";#N/A,#N/A,FALSE,"NNV";#N/A,#N/A,FALSE,"PP";#N/A,#N/A,FALSE,"SA"}</definedName>
    <definedName name="_new72" localSheetId="29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2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2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2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localSheetId="0" hidden="1">1</definedName>
    <definedName name="_Regression_Int" hidden="1">1</definedName>
    <definedName name="_Regression_Out" localSheetId="19" hidden="1">#REF!</definedName>
    <definedName name="_Regression_Out" localSheetId="23" hidden="1">#REF!</definedName>
    <definedName name="_Regression_Out" localSheetId="24" hidden="1">#REF!</definedName>
    <definedName name="_Regression_Out" localSheetId="28" hidden="1">#REF!</definedName>
    <definedName name="_Regression_Out" localSheetId="29" hidden="1">#REF!</definedName>
    <definedName name="_Regression_Out" localSheetId="31" hidden="1">#REF!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localSheetId="11" hidden="1">#REF!</definedName>
    <definedName name="_Regression_Out" localSheetId="12" hidden="1">#REF!</definedName>
    <definedName name="_Regression_Out" localSheetId="13" hidden="1">#REF!</definedName>
    <definedName name="_Regression_Out" localSheetId="14" hidden="1">#REF!</definedName>
    <definedName name="_Regression_Out" localSheetId="15" hidden="1">#REF!</definedName>
    <definedName name="_Regression_Out" localSheetId="16" hidden="1">#REF!</definedName>
    <definedName name="_Regression_Out" localSheetId="17" hidden="1">#REF!</definedName>
    <definedName name="_Regression_Out" localSheetId="18" hidden="1">#REF!</definedName>
    <definedName name="_Regression_Out" hidden="1">#REF!</definedName>
    <definedName name="_Regression_X" localSheetId="19" hidden="1">#REF!</definedName>
    <definedName name="_Regression_X" localSheetId="23" hidden="1">#REF!</definedName>
    <definedName name="_Regression_X" localSheetId="24" hidden="1">#REF!</definedName>
    <definedName name="_Regression_X" localSheetId="28" hidden="1">#REF!</definedName>
    <definedName name="_Regression_X" localSheetId="29" hidden="1">#REF!</definedName>
    <definedName name="_Regression_X" localSheetId="31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localSheetId="11" hidden="1">#REF!</definedName>
    <definedName name="_Regression_X" localSheetId="12" hidden="1">#REF!</definedName>
    <definedName name="_Regression_X" localSheetId="13" hidden="1">#REF!</definedName>
    <definedName name="_Regression_X" localSheetId="14" hidden="1">#REF!</definedName>
    <definedName name="_Regression_X" localSheetId="15" hidden="1">#REF!</definedName>
    <definedName name="_Regression_X" localSheetId="16" hidden="1">#REF!</definedName>
    <definedName name="_Regression_X" localSheetId="17" hidden="1">#REF!</definedName>
    <definedName name="_Regression_X" localSheetId="18" hidden="1">#REF!</definedName>
    <definedName name="_Regression_X" hidden="1">#REF!</definedName>
    <definedName name="_Regression_Y" localSheetId="19" hidden="1">#REF!</definedName>
    <definedName name="_Regression_Y" localSheetId="23" hidden="1">#REF!</definedName>
    <definedName name="_Regression_Y" localSheetId="24" hidden="1">#REF!</definedName>
    <definedName name="_Regression_Y" localSheetId="28" hidden="1">#REF!</definedName>
    <definedName name="_Regression_Y" localSheetId="29" hidden="1">#REF!</definedName>
    <definedName name="_Regression_Y" localSheetId="31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localSheetId="11" hidden="1">#REF!</definedName>
    <definedName name="_Regression_Y" localSheetId="12" hidden="1">#REF!</definedName>
    <definedName name="_Regression_Y" localSheetId="13" hidden="1">#REF!</definedName>
    <definedName name="_Regression_Y" localSheetId="14" hidden="1">#REF!</definedName>
    <definedName name="_Regression_Y" localSheetId="15" hidden="1">#REF!</definedName>
    <definedName name="_Regression_Y" localSheetId="16" hidden="1">#REF!</definedName>
    <definedName name="_Regression_Y" localSheetId="17" hidden="1">#REF!</definedName>
    <definedName name="_Regression_Y" localSheetId="18" hidden="1">#REF!</definedName>
    <definedName name="_Regression_Y" hidden="1">#REF!</definedName>
    <definedName name="_Sort" localSheetId="19" hidden="1">#REF!</definedName>
    <definedName name="_Sort" localSheetId="23" hidden="1">#REF!</definedName>
    <definedName name="_Sort" localSheetId="24" hidden="1">#REF!</definedName>
    <definedName name="_Sort" localSheetId="28" hidden="1">#REF!</definedName>
    <definedName name="_Sort" localSheetId="29" hidden="1">#REF!</definedName>
    <definedName name="_Sort" localSheetId="31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hidden="1">#REF!</definedName>
    <definedName name="_sort2" localSheetId="28" hidden="1">#REF!</definedName>
    <definedName name="_sort2" localSheetId="29" hidden="1">#REF!</definedName>
    <definedName name="_sort2" hidden="1">#REF!</definedName>
    <definedName name="_x" localSheetId="28" hidden="1">#REF!</definedName>
    <definedName name="_x" localSheetId="29" hidden="1">#REF!</definedName>
    <definedName name="_x" localSheetId="31" hidden="1">#REF!</definedName>
    <definedName name="_x" hidden="1">#REF!</definedName>
    <definedName name="A" localSheetId="19">#REF!</definedName>
    <definedName name="A" localSheetId="23">#REF!</definedName>
    <definedName name="A" localSheetId="24">#REF!</definedName>
    <definedName name="A" localSheetId="28">#REF!</definedName>
    <definedName name="A" localSheetId="29">#REF!</definedName>
    <definedName name="A" localSheetId="31">#REF!</definedName>
    <definedName name="A" localSheetId="0">#REF!</definedName>
    <definedName name="A" localSheetId="1">#REF!</definedName>
    <definedName name="A" localSheetId="2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>#REF!</definedName>
    <definedName name="ADJTS" localSheetId="28">#REF!</definedName>
    <definedName name="ADJTS" localSheetId="29">#REF!</definedName>
    <definedName name="ADJTS" localSheetId="31">#REF!</definedName>
    <definedName name="ADJTS">#REF!</definedName>
    <definedName name="aedf" localSheetId="28" hidden="1">#REF!</definedName>
    <definedName name="aedf" localSheetId="29" hidden="1">#REF!</definedName>
    <definedName name="aedf" hidden="1">#REF!</definedName>
    <definedName name="aewc12" localSheetId="28" hidden="1">#REF!</definedName>
    <definedName name="aewc12" localSheetId="29" hidden="1">#REF!</definedName>
    <definedName name="aewc12" hidden="1">#REF!</definedName>
    <definedName name="ajw2n" localSheetId="28" hidden="1">#REF!</definedName>
    <definedName name="ajw2n" localSheetId="29" hidden="1">#REF!</definedName>
    <definedName name="ajw2n" hidden="1">#REF!</definedName>
    <definedName name="ALL" localSheetId="31">[14]A!$P$10:$Q$117</definedName>
    <definedName name="ALL">[14]A!$P$10:$Q$117</definedName>
    <definedName name="anscount">1</definedName>
    <definedName name="ap" localSheetId="28" hidden="1">#REF!</definedName>
    <definedName name="ap" localSheetId="29" hidden="1">#REF!</definedName>
    <definedName name="ap" hidden="1">#REF!</definedName>
    <definedName name="AP_OTHER" localSheetId="28">#REF!</definedName>
    <definedName name="AP_OTHER" localSheetId="29">#REF!</definedName>
    <definedName name="AP_OTHER" localSheetId="31">#REF!</definedName>
    <definedName name="AP_OTHER">#REF!</definedName>
    <definedName name="AS2DocOpenMode" hidden="1">"AS2DocumentEdit"</definedName>
    <definedName name="AS2NamedRange" hidden="1">7</definedName>
    <definedName name="asd" localSheetId="28" hidden="1">#REF!</definedName>
    <definedName name="asd" localSheetId="29" hidden="1">#REF!</definedName>
    <definedName name="ASD" localSheetId="31">#REF!</definedName>
    <definedName name="ASD">#REF!</definedName>
    <definedName name="asdf" localSheetId="28" hidden="1">#REF!</definedName>
    <definedName name="asdf" localSheetId="29" hidden="1">#REF!</definedName>
    <definedName name="asdf" hidden="1">#REF!</definedName>
    <definedName name="asdij" localSheetId="28" hidden="1">#REF!</definedName>
    <definedName name="asdij" localSheetId="29" hidden="1">#REF!</definedName>
    <definedName name="asdij" hidden="1">#REF!</definedName>
    <definedName name="asf" localSheetId="28" hidden="1">#REF!</definedName>
    <definedName name="asf" localSheetId="29" hidden="1">#REF!</definedName>
    <definedName name="asf" hidden="1">#REF!</definedName>
    <definedName name="aspd" localSheetId="28" hidden="1">#REF!</definedName>
    <definedName name="aspd" localSheetId="29" hidden="1">#REF!</definedName>
    <definedName name="aspd" hidden="1">#REF!</definedName>
    <definedName name="ASSUMPTIONS" localSheetId="28">#REF!</definedName>
    <definedName name="ASSUMPTIONS" localSheetId="29">#REF!</definedName>
    <definedName name="ASSUMPTIONS" localSheetId="31">#REF!</definedName>
    <definedName name="ASSUMPTIONS">#REF!</definedName>
    <definedName name="aswac" localSheetId="28" hidden="1">#REF!</definedName>
    <definedName name="aswac" localSheetId="29" hidden="1">#REF!</definedName>
    <definedName name="aswac" hidden="1">#REF!</definedName>
    <definedName name="aswc" localSheetId="28" hidden="1">#REF!</definedName>
    <definedName name="aswc" localSheetId="29" hidden="1">#REF!</definedName>
    <definedName name="aswc" hidden="1">#REF!</definedName>
    <definedName name="aw3dq" localSheetId="28" hidden="1">#REF!</definedName>
    <definedName name="aw3dq" localSheetId="29" hidden="1">#REF!</definedName>
    <definedName name="aw3dq" hidden="1">#REF!</definedName>
    <definedName name="awd" localSheetId="28" hidden="1">#REF!</definedName>
    <definedName name="awd" localSheetId="29" hidden="1">#REF!</definedName>
    <definedName name="awd" hidden="1">#REF!</definedName>
    <definedName name="awef" localSheetId="28" hidden="1">#REF!</definedName>
    <definedName name="awef" localSheetId="29" hidden="1">#REF!</definedName>
    <definedName name="awef" hidden="1">#REF!</definedName>
    <definedName name="AWS" localSheetId="28" hidden="1">#REF!</definedName>
    <definedName name="AWS" localSheetId="29" hidden="1">#REF!</definedName>
    <definedName name="AWS" hidden="1">#REF!</definedName>
    <definedName name="az" localSheetId="28" hidden="1">#REF!</definedName>
    <definedName name="az" localSheetId="29" hidden="1">#REF!</definedName>
    <definedName name="az" hidden="1">#REF!</definedName>
    <definedName name="B" localSheetId="19">#REF!</definedName>
    <definedName name="B" localSheetId="23">#REF!</definedName>
    <definedName name="B" localSheetId="24">#REF!</definedName>
    <definedName name="B" localSheetId="28">#REF!</definedName>
    <definedName name="B" localSheetId="29">#REF!</definedName>
    <definedName name="B" localSheetId="31">#REF!</definedName>
    <definedName name="B" localSheetId="0">#REF!</definedName>
    <definedName name="B" localSheetId="1">#REF!</definedName>
    <definedName name="B" localSheetId="2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>#REF!</definedName>
    <definedName name="BACKUP">'[15]CAPM Backup (Sc 12 - p. 2)'!$A$18:$K$79</definedName>
    <definedName name="BAL" localSheetId="28">#REF!</definedName>
    <definedName name="BAL" localSheetId="29">#REF!</definedName>
    <definedName name="BAL" localSheetId="31">#REF!</definedName>
    <definedName name="BAL">#REF!</definedName>
    <definedName name="BalDatData" localSheetId="28">#REF!</definedName>
    <definedName name="BalDatData" localSheetId="29">#REF!</definedName>
    <definedName name="BalDatData" localSheetId="31">#REF!</definedName>
    <definedName name="BalDatData">#REF!</definedName>
    <definedName name="BB" localSheetId="28" hidden="1">#REF!</definedName>
    <definedName name="BB" localSheetId="29" hidden="1">#REF!</definedName>
    <definedName name="BB" hidden="1">#REF!</definedName>
    <definedName name="bb_mdm" localSheetId="28" hidden="1">#REF!</definedName>
    <definedName name="bb_mdm" localSheetId="29" hidden="1">#REF!</definedName>
    <definedName name="bb_mdm" hidden="1">#REF!</definedName>
    <definedName name="bb_MDMyNTU0NDRBODY1NDVEQz" localSheetId="28" hidden="1">#REF!</definedName>
    <definedName name="bb_MDMyNTU0NDRBODY1NDVEQz" localSheetId="29" hidden="1">#REF!</definedName>
    <definedName name="bb_MDMyNTU0NDRBODY1NDVEQz" hidden="1">#REF!</definedName>
    <definedName name="bbbb" localSheetId="28" hidden="1">#REF!</definedName>
    <definedName name="bbbb" localSheetId="29" hidden="1">#REF!</definedName>
    <definedName name="bbbb" hidden="1">#REF!</definedName>
    <definedName name="BegMonth" localSheetId="28">#REF!</definedName>
    <definedName name="BegMonth" localSheetId="29">#REF!</definedName>
    <definedName name="BegMonth" localSheetId="31">#REF!</definedName>
    <definedName name="BegMonth">#REF!</definedName>
    <definedName name="BENEFITS_EXP" localSheetId="28">#REF!</definedName>
    <definedName name="BENEFITS_EXP" localSheetId="29">#REF!</definedName>
    <definedName name="BENEFITS_EXP" localSheetId="31">#REF!</definedName>
    <definedName name="BENEFITS_EXP">#REF!</definedName>
    <definedName name="BETA" localSheetId="28">#REF!</definedName>
    <definedName name="BETA" localSheetId="29">#REF!</definedName>
    <definedName name="BETA" localSheetId="31">#REF!</definedName>
    <definedName name="BETA" localSheetId="0">#REF!</definedName>
    <definedName name="BETA">#REF!</definedName>
    <definedName name="betaadj" localSheetId="28">#REF!</definedName>
    <definedName name="betaadj" localSheetId="29">#REF!</definedName>
    <definedName name="betaadj" localSheetId="31">#REF!</definedName>
    <definedName name="betaadj" localSheetId="0">#REF!</definedName>
    <definedName name="betaadj">#REF!</definedName>
    <definedName name="bl" localSheetId="28" hidden="1">#REF!</definedName>
    <definedName name="bl" localSheetId="29" hidden="1">#REF!</definedName>
    <definedName name="bl" hidden="1">#REF!</definedName>
    <definedName name="bnca" localSheetId="28" hidden="1">#REF!</definedName>
    <definedName name="bnca" localSheetId="29" hidden="1">#REF!</definedName>
    <definedName name="bnca" hidden="1">#REF!</definedName>
    <definedName name="bned" localSheetId="28" hidden="1">#REF!</definedName>
    <definedName name="bned" localSheetId="29" hidden="1">#REF!</definedName>
    <definedName name="bned" hidden="1">#REF!</definedName>
    <definedName name="BORDER1" localSheetId="23">#REF!</definedName>
    <definedName name="BORDER1" localSheetId="24">#REF!</definedName>
    <definedName name="BORDER1" localSheetId="28">#REF!</definedName>
    <definedName name="BORDER1" localSheetId="29">#REF!</definedName>
    <definedName name="BORDER1" localSheetId="31">#REF!</definedName>
    <definedName name="BORDER1">#REF!</definedName>
    <definedName name="BORDER2" localSheetId="23">#REF!</definedName>
    <definedName name="BORDER2" localSheetId="24">#REF!</definedName>
    <definedName name="BORDER2" localSheetId="28">#REF!</definedName>
    <definedName name="BORDER2" localSheetId="29">#REF!</definedName>
    <definedName name="BORDER2" localSheetId="31">#REF!</definedName>
    <definedName name="BORDER2">#REF!</definedName>
    <definedName name="borst" localSheetId="28" hidden="1">#REF!</definedName>
    <definedName name="borst" localSheetId="29" hidden="1">#REF!</definedName>
    <definedName name="borst" hidden="1">#REF!</definedName>
    <definedName name="BOTH" localSheetId="23">#REF!</definedName>
    <definedName name="BOTH" localSheetId="24">#REF!</definedName>
    <definedName name="BOTH" localSheetId="28">#REF!</definedName>
    <definedName name="BOTH" localSheetId="29">#REF!</definedName>
    <definedName name="BOTH" localSheetId="31">#REF!</definedName>
    <definedName name="BOTH">#REF!</definedName>
    <definedName name="bruce" localSheetId="19">#REF!</definedName>
    <definedName name="bruce" localSheetId="23">#REF!</definedName>
    <definedName name="bruce" localSheetId="24">#REF!</definedName>
    <definedName name="bruce" localSheetId="28">#REF!</definedName>
    <definedName name="bruce" localSheetId="29">#REF!</definedName>
    <definedName name="bruce" localSheetId="31">#REF!</definedName>
    <definedName name="bruce" localSheetId="0">#REF!</definedName>
    <definedName name="bruce" localSheetId="1">#REF!</definedName>
    <definedName name="bruce" localSheetId="2">#REF!</definedName>
    <definedName name="bruce" localSheetId="11">#REF!</definedName>
    <definedName name="bruce" localSheetId="12">#REF!</definedName>
    <definedName name="bruce" localSheetId="13">#REF!</definedName>
    <definedName name="bruce" localSheetId="14">#REF!</definedName>
    <definedName name="bruce" localSheetId="15">#REF!</definedName>
    <definedName name="bruce" localSheetId="16">#REF!</definedName>
    <definedName name="bruce" localSheetId="17">#REF!</definedName>
    <definedName name="bruce" localSheetId="18">#REF!</definedName>
    <definedName name="bruce">#REF!</definedName>
    <definedName name="BS_Forecast" localSheetId="28">#REF!</definedName>
    <definedName name="BS_Forecast" localSheetId="29">#REF!</definedName>
    <definedName name="BS_Forecast" localSheetId="31">#REF!</definedName>
    <definedName name="BS_Forecast">#REF!</definedName>
    <definedName name="BS_Plan" localSheetId="28">#REF!</definedName>
    <definedName name="BS_Plan" localSheetId="29">#REF!</definedName>
    <definedName name="BS_Plan" localSheetId="31">#REF!</definedName>
    <definedName name="BS_Plan">#REF!</definedName>
    <definedName name="BS_Plan2" localSheetId="28">#REF!</definedName>
    <definedName name="BS_Plan2" localSheetId="29">#REF!</definedName>
    <definedName name="BS_Plan2" localSheetId="31">#REF!</definedName>
    <definedName name="BS_Plan2">#REF!</definedName>
    <definedName name="BTLTAX" localSheetId="28">#REF!</definedName>
    <definedName name="BTLTAX" localSheetId="29">#REF!</definedName>
    <definedName name="BTLTAX" localSheetId="31">#REF!</definedName>
    <definedName name="BTLTAX">#REF!</definedName>
    <definedName name="BTLTAXES" localSheetId="28">#REF!</definedName>
    <definedName name="BTLTAXES" localSheetId="29">#REF!</definedName>
    <definedName name="BTLTAXES" localSheetId="31">#REF!</definedName>
    <definedName name="BTLTAXES">#REF!</definedName>
    <definedName name="BTLTXBUD" localSheetId="28">#REF!</definedName>
    <definedName name="BTLTXBUD" localSheetId="29">#REF!</definedName>
    <definedName name="BTLTXBUD" localSheetId="31">#REF!</definedName>
    <definedName name="BTLTXBUD">#REF!</definedName>
    <definedName name="BUDGET3" localSheetId="19">#REF!</definedName>
    <definedName name="BUDGET3" localSheetId="23">#REF!</definedName>
    <definedName name="BUDGET3" localSheetId="24">#REF!</definedName>
    <definedName name="BUDGET3" localSheetId="28">#REF!</definedName>
    <definedName name="BUDGET3" localSheetId="29">#REF!</definedName>
    <definedName name="BUDGET3" localSheetId="31">#REF!</definedName>
    <definedName name="BUDGET3" localSheetId="0">#REF!</definedName>
    <definedName name="BUDGET3" localSheetId="1">#REF!</definedName>
    <definedName name="BUDGET3" localSheetId="2">#REF!</definedName>
    <definedName name="BUDGET3" localSheetId="11">#REF!</definedName>
    <definedName name="BUDGET3" localSheetId="12">#REF!</definedName>
    <definedName name="BUDGET3" localSheetId="13">#REF!</definedName>
    <definedName name="BUDGET3" localSheetId="14">#REF!</definedName>
    <definedName name="BUDGET3" localSheetId="15">#REF!</definedName>
    <definedName name="BUDGET3" localSheetId="16">#REF!</definedName>
    <definedName name="BUDGET3" localSheetId="17">#REF!</definedName>
    <definedName name="BUDGET3" localSheetId="18">#REF!</definedName>
    <definedName name="BUDGET3">#REF!</definedName>
    <definedName name="C_" localSheetId="19">#REF!</definedName>
    <definedName name="C_" localSheetId="23">#REF!</definedName>
    <definedName name="C_" localSheetId="24">#REF!</definedName>
    <definedName name="C_" localSheetId="28">#REF!</definedName>
    <definedName name="C_" localSheetId="29">#REF!</definedName>
    <definedName name="C_" localSheetId="31">#REF!</definedName>
    <definedName name="C_" localSheetId="0">#REF!</definedName>
    <definedName name="C_" localSheetId="1">#REF!</definedName>
    <definedName name="C_" localSheetId="2">#REF!</definedName>
    <definedName name="C_" localSheetId="11">#REF!</definedName>
    <definedName name="C_" localSheetId="12">#REF!</definedName>
    <definedName name="C_" localSheetId="13">#REF!</definedName>
    <definedName name="C_" localSheetId="14">#REF!</definedName>
    <definedName name="C_" localSheetId="15">#REF!</definedName>
    <definedName name="C_" localSheetId="16">#REF!</definedName>
    <definedName name="C_" localSheetId="17">#REF!</definedName>
    <definedName name="C_" localSheetId="18">#REF!</definedName>
    <definedName name="C_">#REF!</definedName>
    <definedName name="ca" localSheetId="28" hidden="1">#REF!</definedName>
    <definedName name="ca" localSheetId="29" hidden="1">#REF!</definedName>
    <definedName name="ca" hidden="1">#REF!</definedName>
    <definedName name="capitalization" localSheetId="28">'[16]CS Data'!$B$10:$G$52</definedName>
    <definedName name="capitalization" localSheetId="29">'[16]CS Data'!$B$10:$G$52</definedName>
    <definedName name="capitalization">'[17]CS Data'!$B$11:$I$64</definedName>
    <definedName name="CASHFLS" localSheetId="24">'[18]CASH FLOWS BKUP'!#REF!</definedName>
    <definedName name="CASHFLS" localSheetId="28">'[18]CASH FLOWS BKUP'!#REF!</definedName>
    <definedName name="CASHFLS" localSheetId="29">'[18]CASH FLOWS BKUP'!#REF!</definedName>
    <definedName name="CASHFLS" localSheetId="31">'[18]CASH FLOWS BKUP'!#REF!</definedName>
    <definedName name="CASHFLS" localSheetId="1">'[18]CASH FLOWS BKUP'!#REF!</definedName>
    <definedName name="CASHFLS" localSheetId="2">'[18]CASH FLOWS BKUP'!#REF!</definedName>
    <definedName name="CASHFLS" localSheetId="8">'[18]CASH FLOWS BKUP'!#REF!</definedName>
    <definedName name="CASHFLS" localSheetId="9">'[18]CASH FLOWS BKUP'!#REF!</definedName>
    <definedName name="CASHFLS">'[18]CASH FLOWS BKUP'!#REF!</definedName>
    <definedName name="cbwe" localSheetId="28" hidden="1">#REF!</definedName>
    <definedName name="cbwe" localSheetId="29" hidden="1">#REF!</definedName>
    <definedName name="cbwe" hidden="1">#REF!</definedName>
    <definedName name="CF_Forecast" localSheetId="28">#REF!</definedName>
    <definedName name="CF_Forecast" localSheetId="29">#REF!</definedName>
    <definedName name="CF_Forecast" localSheetId="31">#REF!</definedName>
    <definedName name="CF_Forecast">#REF!</definedName>
    <definedName name="CF_Plan2" localSheetId="28">#REF!</definedName>
    <definedName name="CF_Plan2" localSheetId="29">#REF!</definedName>
    <definedName name="CF_Plan2" localSheetId="31">#REF!</definedName>
    <definedName name="CF_Plan2">#REF!</definedName>
    <definedName name="chj" localSheetId="28" hidden="1">#REF!</definedName>
    <definedName name="chj" localSheetId="29" hidden="1">#REF!</definedName>
    <definedName name="chj" hidden="1">#REF!</definedName>
    <definedName name="CMACT" localSheetId="24">'[8]Page 1'!#REF!</definedName>
    <definedName name="CMACT" localSheetId="28">'[8]Page 1'!#REF!</definedName>
    <definedName name="CMACT" localSheetId="29">'[8]Page 1'!#REF!</definedName>
    <definedName name="CMACT" localSheetId="31">'[8]Page 1'!#REF!</definedName>
    <definedName name="CMACT" localSheetId="1">'[8]Page 1'!#REF!</definedName>
    <definedName name="CMACT" localSheetId="2">'[8]Page 1'!#REF!</definedName>
    <definedName name="CMACT" localSheetId="8">'[8]Page 1'!#REF!</definedName>
    <definedName name="CMACT" localSheetId="9">'[8]Page 1'!#REF!</definedName>
    <definedName name="CMACT">'[8]Page 1'!#REF!</definedName>
    <definedName name="CMBUD" localSheetId="24">'[8]Page 1'!#REF!</definedName>
    <definedName name="CMBUD" localSheetId="28">'[8]Page 1'!#REF!</definedName>
    <definedName name="CMBUD" localSheetId="29">'[8]Page 1'!#REF!</definedName>
    <definedName name="CMBUD" localSheetId="31">'[8]Page 1'!#REF!</definedName>
    <definedName name="CMBUD" localSheetId="1">'[8]Page 1'!#REF!</definedName>
    <definedName name="CMBUD" localSheetId="2">'[8]Page 1'!#REF!</definedName>
    <definedName name="CMBUD" localSheetId="8">'[8]Page 1'!#REF!</definedName>
    <definedName name="CMBUD" localSheetId="9">'[8]Page 1'!#REF!</definedName>
    <definedName name="CMBUD">'[8]Page 1'!#REF!</definedName>
    <definedName name="COAST1" localSheetId="28">#REF!</definedName>
    <definedName name="COAST1" localSheetId="29">#REF!</definedName>
    <definedName name="COAST1" localSheetId="31">#REF!</definedName>
    <definedName name="COAST1">#REF!</definedName>
    <definedName name="COM_COASTX" localSheetId="28">#REF!</definedName>
    <definedName name="COM_COASTX" localSheetId="29">#REF!</definedName>
    <definedName name="COM_COASTX" localSheetId="31">#REF!</definedName>
    <definedName name="COM_COASTX">#REF!</definedName>
    <definedName name="COM_EBE" localSheetId="28">#REF!</definedName>
    <definedName name="COM_EBE" localSheetId="29">#REF!</definedName>
    <definedName name="COM_EBE" localSheetId="31">#REF!</definedName>
    <definedName name="COM_EBE">#REF!</definedName>
    <definedName name="COM_EBX" localSheetId="28">#REF!</definedName>
    <definedName name="COM_EBX" localSheetId="29">#REF!</definedName>
    <definedName name="COM_EBX" localSheetId="31">#REF!</definedName>
    <definedName name="COM_EBX">#REF!</definedName>
    <definedName name="COM_OAP" localSheetId="28">#REF!</definedName>
    <definedName name="COM_OAP" localSheetId="29">#REF!</definedName>
    <definedName name="COM_OAP" localSheetId="31">#REF!</definedName>
    <definedName name="COM_OAP">#REF!</definedName>
    <definedName name="COM_ONAQ" localSheetId="28">#REF!</definedName>
    <definedName name="COM_ONAQ" localSheetId="29">#REF!</definedName>
    <definedName name="COM_ONAQ" localSheetId="31">#REF!</definedName>
    <definedName name="COM_ONAQ">#REF!</definedName>
    <definedName name="COM_SBAE" localSheetId="28">#REF!</definedName>
    <definedName name="COM_SBAE" localSheetId="29">#REF!</definedName>
    <definedName name="COM_SBAE" localSheetId="31">#REF!</definedName>
    <definedName name="COM_SBAE">#REF!</definedName>
    <definedName name="COM_TOTAL" localSheetId="28">#REF!</definedName>
    <definedName name="COM_TOTAL" localSheetId="29">#REF!</definedName>
    <definedName name="COM_TOTAL" localSheetId="31">#REF!</definedName>
    <definedName name="COM_TOTAL">#REF!</definedName>
    <definedName name="COM_WATER" localSheetId="28">#REF!</definedName>
    <definedName name="COM_WATER" localSheetId="29">#REF!</definedName>
    <definedName name="COM_WATER" localSheetId="31">#REF!</definedName>
    <definedName name="COM_WATER">#REF!</definedName>
    <definedName name="Common" localSheetId="28" hidden="1">{#N/A,#N/A,FALSE,"SCA";#N/A,#N/A,FALSE,"NCA";#N/A,#N/A,FALSE,"SAZ";#N/A,#N/A,FALSE,"CAZ";#N/A,#N/A,FALSE,"SNV";#N/A,#N/A,FALSE,"NNV";#N/A,#N/A,FALSE,"PP";#N/A,#N/A,FALSE,"SA"}</definedName>
    <definedName name="Common" localSheetId="29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osite" localSheetId="28">#REF!</definedName>
    <definedName name="Composite" localSheetId="29">#REF!</definedName>
    <definedName name="Composite" localSheetId="31">#REF!</definedName>
    <definedName name="Composite">#REF!</definedName>
    <definedName name="CONSCF4A" localSheetId="28">#REF!</definedName>
    <definedName name="CONSCF4A" localSheetId="29">#REF!</definedName>
    <definedName name="CONSCF4A" localSheetId="31">#REF!</definedName>
    <definedName name="CONSCF4A">#REF!</definedName>
    <definedName name="CONSCF4B" localSheetId="24">#REF!</definedName>
    <definedName name="CONSCF4B" localSheetId="28">#REF!</definedName>
    <definedName name="CONSCF4B" localSheetId="29">#REF!</definedName>
    <definedName name="CONSCF4B" localSheetId="31">#REF!</definedName>
    <definedName name="CONSCF4B" localSheetId="1">#REF!</definedName>
    <definedName name="CONSCF4B" localSheetId="2">#REF!</definedName>
    <definedName name="CONSCF4B" localSheetId="8">#REF!</definedName>
    <definedName name="CONSCF4B" localSheetId="9">#REF!</definedName>
    <definedName name="CONSCF4B">#REF!</definedName>
    <definedName name="CONSOLP1" localSheetId="28">#REF!</definedName>
    <definedName name="CONSOLP1" localSheetId="29">#REF!</definedName>
    <definedName name="CONSOLP1" localSheetId="31">#REF!</definedName>
    <definedName name="CONSOLP1">#REF!</definedName>
    <definedName name="CONSOLP2" localSheetId="28">#REF!</definedName>
    <definedName name="CONSOLP2" localSheetId="29">#REF!</definedName>
    <definedName name="CONSOLP2" localSheetId="31">#REF!</definedName>
    <definedName name="CONSOLP2">#REF!</definedName>
    <definedName name="CONSOLP3" localSheetId="28">#REF!</definedName>
    <definedName name="CONSOLP3" localSheetId="29">#REF!</definedName>
    <definedName name="CONSOLP3" localSheetId="31">#REF!</definedName>
    <definedName name="CONSOLP3">#REF!</definedName>
    <definedName name="CONSOLP4" localSheetId="28">#REF!</definedName>
    <definedName name="CONSOLP4" localSheetId="29">#REF!</definedName>
    <definedName name="CONSOLP4" localSheetId="31">#REF!</definedName>
    <definedName name="CONSOLP4">#REF!</definedName>
    <definedName name="cover" localSheetId="28" hidden="1">#REF!</definedName>
    <definedName name="cover" localSheetId="29" hidden="1">#REF!</definedName>
    <definedName name="cover" hidden="1">#REF!</definedName>
    <definedName name="cvdsza" localSheetId="28" hidden="1">#REF!</definedName>
    <definedName name="cvdsza" localSheetId="29" hidden="1">#REF!</definedName>
    <definedName name="cvdsza" hidden="1">#REF!</definedName>
    <definedName name="D" localSheetId="19">'[4]C-3.10'!#REF!</definedName>
    <definedName name="D" localSheetId="23">'[4]C-3.10'!#REF!</definedName>
    <definedName name="D" localSheetId="24">'[4]C-3.10'!#REF!</definedName>
    <definedName name="d" localSheetId="28" hidden="1">#REF!</definedName>
    <definedName name="d" localSheetId="29" hidden="1">#REF!</definedName>
    <definedName name="D" localSheetId="31">'[5]C-3.10'!#REF!</definedName>
    <definedName name="D" localSheetId="0">'[4]C-3.10'!#REF!</definedName>
    <definedName name="D" localSheetId="1">'[4]C-3.10'!#REF!</definedName>
    <definedName name="D" localSheetId="2">'[4]C-3.10'!#REF!</definedName>
    <definedName name="D" localSheetId="7">'[6]C-3.10'!#REF!</definedName>
    <definedName name="D" localSheetId="8">'[6]C-3.10'!#REF!</definedName>
    <definedName name="D" localSheetId="9">'[6]C-3.10'!#REF!</definedName>
    <definedName name="D" localSheetId="11">'[4]C-3.10'!#REF!</definedName>
    <definedName name="D" localSheetId="12">'[4]C-3.10'!#REF!</definedName>
    <definedName name="D" localSheetId="13">'[4]C-3.10'!#REF!</definedName>
    <definedName name="D" localSheetId="14">'[4]C-3.10'!#REF!</definedName>
    <definedName name="D" localSheetId="15">'[4]C-3.10'!#REF!</definedName>
    <definedName name="D" localSheetId="16">'[4]C-3.10'!#REF!</definedName>
    <definedName name="D" localSheetId="17">'[4]C-3.10'!#REF!</definedName>
    <definedName name="D" localSheetId="18">'[4]C-3.10'!#REF!</definedName>
    <definedName name="D">'[6]C-3.10'!#REF!</definedName>
    <definedName name="da3a" localSheetId="28" hidden="1">#REF!</definedName>
    <definedName name="da3a" localSheetId="29" hidden="1">#REF!</definedName>
    <definedName name="da3a" hidden="1">#REF!</definedName>
    <definedName name="DAT">'[19]DAT ACCOUNTS'!$A$1:$D$65536</definedName>
    <definedName name="DATA">#N/A</definedName>
    <definedName name="Date">'[20]Debt Info'!$B$3</definedName>
    <definedName name="db" localSheetId="28" hidden="1">#REF!</definedName>
    <definedName name="db" localSheetId="29" hidden="1">#REF!</definedName>
    <definedName name="db" hidden="1">#REF!</definedName>
    <definedName name="DCpropor" localSheetId="28">#REF!</definedName>
    <definedName name="DCpropor" localSheetId="29">#REF!</definedName>
    <definedName name="DCpropor" localSheetId="31">#REF!</definedName>
    <definedName name="DCpropor">#REF!</definedName>
    <definedName name="DEC" localSheetId="28">#REF!</definedName>
    <definedName name="DEC" localSheetId="29">#REF!</definedName>
    <definedName name="DEC" localSheetId="31">#REF!</definedName>
    <definedName name="DEC">#REF!</definedName>
    <definedName name="DEC_Proj" localSheetId="28">#REF!</definedName>
    <definedName name="DEC_Proj" localSheetId="29">#REF!</definedName>
    <definedName name="DEC_Proj" localSheetId="31">#REF!</definedName>
    <definedName name="DEC_Proj">#REF!</definedName>
    <definedName name="DETAIL146234" localSheetId="24">#REF!</definedName>
    <definedName name="DETAIL146234" localSheetId="28">#REF!</definedName>
    <definedName name="DETAIL146234" localSheetId="29">#REF!</definedName>
    <definedName name="DETAIL146234" localSheetId="31">#REF!</definedName>
    <definedName name="DETAIL146234" localSheetId="1">#REF!</definedName>
    <definedName name="DETAIL146234" localSheetId="2">#REF!</definedName>
    <definedName name="DETAIL146234" localSheetId="8">#REF!</definedName>
    <definedName name="DETAIL146234" localSheetId="9">#REF!</definedName>
    <definedName name="DETAIL146234">#REF!</definedName>
    <definedName name="dfghj" localSheetId="28" hidden="1">#REF!</definedName>
    <definedName name="dfghj" localSheetId="29" hidden="1">#REF!</definedName>
    <definedName name="dfghj" hidden="1">#REF!</definedName>
    <definedName name="dfl" localSheetId="28" hidden="1">#REF!</definedName>
    <definedName name="dfl" localSheetId="29" hidden="1">#REF!</definedName>
    <definedName name="dfl" hidden="1">#REF!</definedName>
    <definedName name="dle" localSheetId="28" hidden="1">#REF!</definedName>
    <definedName name="dle" localSheetId="29" hidden="1">#REF!</definedName>
    <definedName name="dle" hidden="1">#REF!</definedName>
    <definedName name="DocketNum">'[21]ANNUALIZE CTs'!$B$5</definedName>
    <definedName name="DOWNLOAD">[22]Download!$A$1:$D$2443</definedName>
    <definedName name="DOWNLOAD_1099" localSheetId="28">#REF!</definedName>
    <definedName name="DOWNLOAD_1099" localSheetId="29">#REF!</definedName>
    <definedName name="DOWNLOAD_1099" localSheetId="31">#REF!</definedName>
    <definedName name="DOWNLOAD_1099">#REF!</definedName>
    <definedName name="dp" localSheetId="28" hidden="1">#REF!</definedName>
    <definedName name="dp" localSheetId="29" hidden="1">#REF!</definedName>
    <definedName name="dp" hidden="1">#REF!</definedName>
    <definedName name="dsac" localSheetId="28" hidden="1">#REF!</definedName>
    <definedName name="dsac" localSheetId="29" hidden="1">#REF!</definedName>
    <definedName name="dsac" hidden="1">#REF!</definedName>
    <definedName name="dslakfjk" localSheetId="28" hidden="1">#REF!</definedName>
    <definedName name="dslakfjk" localSheetId="29" hidden="1">#REF!</definedName>
    <definedName name="dslakfjk" hidden="1">#REF!</definedName>
    <definedName name="dsld" localSheetId="28" hidden="1">#REF!</definedName>
    <definedName name="dsld" localSheetId="29" hidden="1">#REF!</definedName>
    <definedName name="dsld" hidden="1">#REF!</definedName>
    <definedName name="E" localSheetId="19">'[4]C-3.10'!#REF!</definedName>
    <definedName name="E" localSheetId="23">'[4]C-3.10'!#REF!</definedName>
    <definedName name="E" localSheetId="24">'[4]C-3.10'!#REF!</definedName>
    <definedName name="E" localSheetId="28">'[6]C-3.10'!#REF!</definedName>
    <definedName name="E" localSheetId="29">'[6]C-3.10'!#REF!</definedName>
    <definedName name="E" localSheetId="31">'[5]C-3.10'!#REF!</definedName>
    <definedName name="E" localSheetId="0">'[4]C-3.10'!#REF!</definedName>
    <definedName name="E" localSheetId="1">'[4]C-3.10'!#REF!</definedName>
    <definedName name="E" localSheetId="2">'[4]C-3.10'!#REF!</definedName>
    <definedName name="E" localSheetId="7">'[6]C-3.10'!#REF!</definedName>
    <definedName name="E" localSheetId="8">'[6]C-3.10'!#REF!</definedName>
    <definedName name="E" localSheetId="9">'[6]C-3.10'!#REF!</definedName>
    <definedName name="E" localSheetId="11">'[4]C-3.10'!#REF!</definedName>
    <definedName name="E" localSheetId="12">'[4]C-3.10'!#REF!</definedName>
    <definedName name="E" localSheetId="13">'[4]C-3.10'!#REF!</definedName>
    <definedName name="E" localSheetId="14">'[4]C-3.10'!#REF!</definedName>
    <definedName name="E" localSheetId="15">'[4]C-3.10'!#REF!</definedName>
    <definedName name="E" localSheetId="16">'[4]C-3.10'!#REF!</definedName>
    <definedName name="E" localSheetId="17">'[4]C-3.10'!#REF!</definedName>
    <definedName name="E" localSheetId="18">'[4]C-3.10'!#REF!</definedName>
    <definedName name="E">'[6]C-3.10'!#REF!</definedName>
    <definedName name="ecao" localSheetId="28" hidden="1">#REF!</definedName>
    <definedName name="ecao" localSheetId="29" hidden="1">#REF!</definedName>
    <definedName name="ecao" hidden="1">#REF!</definedName>
    <definedName name="ecsaop" localSheetId="28" hidden="1">#REF!</definedName>
    <definedName name="ecsaop" localSheetId="29" hidden="1">#REF!</definedName>
    <definedName name="ecsaop" hidden="1">#REF!</definedName>
    <definedName name="EGY12MIS" localSheetId="28">#REF!</definedName>
    <definedName name="EGY12MIS" localSheetId="29">#REF!</definedName>
    <definedName name="EGY12MIS" localSheetId="31">#REF!</definedName>
    <definedName name="EGY12MIS">#REF!</definedName>
    <definedName name="EGYASSTS" localSheetId="28">#REF!</definedName>
    <definedName name="EGYASSTS" localSheetId="29">#REF!</definedName>
    <definedName name="EGYASSTS" localSheetId="31">#REF!</definedName>
    <definedName name="EGYASSTS">#REF!</definedName>
    <definedName name="EGYCFSCH" localSheetId="28">#REF!</definedName>
    <definedName name="EGYCFSCH" localSheetId="29">#REF!</definedName>
    <definedName name="EGYCFSCH" localSheetId="31">#REF!</definedName>
    <definedName name="EGYCFSCH">#REF!</definedName>
    <definedName name="EGYCMIS" localSheetId="28">#REF!</definedName>
    <definedName name="EGYCMIS" localSheetId="29">#REF!</definedName>
    <definedName name="EGYCMIS" localSheetId="31">#REF!</definedName>
    <definedName name="EGYCMIS">#REF!</definedName>
    <definedName name="EGYLIABS" localSheetId="28">#REF!</definedName>
    <definedName name="EGYLIABS" localSheetId="29">#REF!</definedName>
    <definedName name="EGYLIABS" localSheetId="31">#REF!</definedName>
    <definedName name="EGYLIABS">#REF!</definedName>
    <definedName name="EGYPCFSH" localSheetId="28">#REF!</definedName>
    <definedName name="EGYPCFSH" localSheetId="29">#REF!</definedName>
    <definedName name="EGYPCFSH" localSheetId="31">#REF!</definedName>
    <definedName name="EGYPCFSH">#REF!</definedName>
    <definedName name="EGYPCFSHPORT" localSheetId="28">#REF!</definedName>
    <definedName name="EGYPCFSHPORT" localSheetId="29">#REF!</definedName>
    <definedName name="EGYPCFSHPORT" localSheetId="31">#REF!</definedName>
    <definedName name="EGYPCFSHPORT">#REF!</definedName>
    <definedName name="EGYPRIS" localSheetId="28">#REF!</definedName>
    <definedName name="EGYPRIS" localSheetId="29">#REF!</definedName>
    <definedName name="EGYPRIS" localSheetId="31">#REF!</definedName>
    <definedName name="EGYPRIS">#REF!</definedName>
    <definedName name="EGYRESCH" localSheetId="28">#REF!</definedName>
    <definedName name="EGYRESCH" localSheetId="29">#REF!</definedName>
    <definedName name="EGYRESCH" localSheetId="31">#REF!</definedName>
    <definedName name="EGYRESCH">#REF!</definedName>
    <definedName name="ert" localSheetId="28" hidden="1">#REF!</definedName>
    <definedName name="ert" localSheetId="29" hidden="1">#REF!</definedName>
    <definedName name="ert" hidden="1">#REF!</definedName>
    <definedName name="ertyu" localSheetId="28" hidden="1">#REF!</definedName>
    <definedName name="ertyu" localSheetId="29" hidden="1">#REF!</definedName>
    <definedName name="ertyu" hidden="1">#REF!</definedName>
    <definedName name="ESOP_GOAL" localSheetId="28">#REF!</definedName>
    <definedName name="ESOP_GOAL" localSheetId="29">#REF!</definedName>
    <definedName name="ESOP_GOAL" localSheetId="31">#REF!</definedName>
    <definedName name="ESOP_GOAL">#REF!</definedName>
    <definedName name="ESOPWP" localSheetId="28">#REF!</definedName>
    <definedName name="ESOPWP" localSheetId="29">#REF!</definedName>
    <definedName name="ESOPWP" localSheetId="31">#REF!</definedName>
    <definedName name="ESOPWP">#REF!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f" localSheetId="28" hidden="1">#REF!</definedName>
    <definedName name="f" localSheetId="29" hidden="1">#REF!</definedName>
    <definedName name="f" hidden="1">#REF!</definedName>
    <definedName name="F_1" localSheetId="23">#REF!</definedName>
    <definedName name="F_1" localSheetId="24">#REF!</definedName>
    <definedName name="F_1" localSheetId="28">#REF!</definedName>
    <definedName name="F_1" localSheetId="29">#REF!</definedName>
    <definedName name="F_1" localSheetId="31">#REF!</definedName>
    <definedName name="F_1">#REF!</definedName>
    <definedName name="F_2" localSheetId="23">#REF!</definedName>
    <definedName name="F_2" localSheetId="24">#REF!</definedName>
    <definedName name="F_2" localSheetId="28">#REF!</definedName>
    <definedName name="F_2" localSheetId="29">#REF!</definedName>
    <definedName name="F_2" localSheetId="31">#REF!</definedName>
    <definedName name="F_2">#REF!</definedName>
    <definedName name="F_2_2" localSheetId="23">#REF!</definedName>
    <definedName name="F_2_2" localSheetId="24">#REF!</definedName>
    <definedName name="F_2_2" localSheetId="28">#REF!</definedName>
    <definedName name="F_2_2" localSheetId="29">#REF!</definedName>
    <definedName name="F_2_2" localSheetId="31">#REF!</definedName>
    <definedName name="F_2_2">#REF!</definedName>
    <definedName name="F_4" localSheetId="23">#REF!</definedName>
    <definedName name="F_4" localSheetId="24">#REF!</definedName>
    <definedName name="F_4" localSheetId="28">#REF!</definedName>
    <definedName name="F_4" localSheetId="29">#REF!</definedName>
    <definedName name="F_4" localSheetId="31">#REF!</definedName>
    <definedName name="F_4">#REF!</definedName>
    <definedName name="F_6" localSheetId="23">#REF!</definedName>
    <definedName name="F_6" localSheetId="24">#REF!</definedName>
    <definedName name="F_6" localSheetId="28">#REF!</definedName>
    <definedName name="F_6" localSheetId="29">#REF!</definedName>
    <definedName name="F_6" localSheetId="31">#REF!</definedName>
    <definedName name="F_6">#REF!</definedName>
    <definedName name="F_7" localSheetId="23">#REF!</definedName>
    <definedName name="F_7" localSheetId="24">#REF!</definedName>
    <definedName name="F_7" localSheetId="28">#REF!</definedName>
    <definedName name="F_7" localSheetId="29">#REF!</definedName>
    <definedName name="F_7" localSheetId="31">#REF!</definedName>
    <definedName name="F_7">#REF!</definedName>
    <definedName name="F_8" localSheetId="23">#REF!</definedName>
    <definedName name="F_8" localSheetId="24">#REF!</definedName>
    <definedName name="F_8" localSheetId="28">#REF!</definedName>
    <definedName name="F_8" localSheetId="29">#REF!</definedName>
    <definedName name="F_8" localSheetId="31">#REF!</definedName>
    <definedName name="F_8">#REF!</definedName>
    <definedName name="fdv" localSheetId="28" hidden="1">#REF!</definedName>
    <definedName name="fdv" localSheetId="29" hidden="1">#REF!</definedName>
    <definedName name="fdv" hidden="1">#REF!</definedName>
    <definedName name="fff" localSheetId="28" hidden="1">#REF!</definedName>
    <definedName name="fff" localSheetId="29" hidden="1">#REF!</definedName>
    <definedName name="fff" hidden="1">#REF!</definedName>
    <definedName name="ffffff" localSheetId="28" hidden="1">#REF!</definedName>
    <definedName name="ffffff" localSheetId="29" hidden="1">#REF!</definedName>
    <definedName name="ffffff" hidden="1">#REF!</definedName>
    <definedName name="ffkf" localSheetId="28" hidden="1">#REF!</definedName>
    <definedName name="ffkf" localSheetId="29" hidden="1">#REF!</definedName>
    <definedName name="ffkf" hidden="1">#REF!</definedName>
    <definedName name="FILE" localSheetId="28">#REF!</definedName>
    <definedName name="FILE" localSheetId="29">#REF!</definedName>
    <definedName name="FILE" localSheetId="31">#REF!</definedName>
    <definedName name="FILE">#REF!</definedName>
    <definedName name="FINANCIALREQ" localSheetId="28">#REF!</definedName>
    <definedName name="FINANCIALREQ" localSheetId="29">#REF!</definedName>
    <definedName name="FINANCIALREQ" localSheetId="31">#REF!</definedName>
    <definedName name="FINANCIALREQ">#REF!</definedName>
    <definedName name="FIVEYR" localSheetId="19">#REF!</definedName>
    <definedName name="FIVEYR" localSheetId="23">#REF!</definedName>
    <definedName name="FIVEYR" localSheetId="24">#REF!</definedName>
    <definedName name="FIVEYR" localSheetId="28">#REF!</definedName>
    <definedName name="FIVEYR" localSheetId="29">#REF!</definedName>
    <definedName name="FIVEYR" localSheetId="31">#REF!</definedName>
    <definedName name="FIVEYR" localSheetId="0">#REF!</definedName>
    <definedName name="FIVEYR" localSheetId="1">#REF!</definedName>
    <definedName name="FIVEYR" localSheetId="2">#REF!</definedName>
    <definedName name="FIVEYR" localSheetId="11">#REF!</definedName>
    <definedName name="FIVEYR" localSheetId="12">#REF!</definedName>
    <definedName name="FIVEYR" localSheetId="13">#REF!</definedName>
    <definedName name="FIVEYR" localSheetId="14">#REF!</definedName>
    <definedName name="FIVEYR" localSheetId="15">#REF!</definedName>
    <definedName name="FIVEYR" localSheetId="16">#REF!</definedName>
    <definedName name="FIVEYR" localSheetId="17">#REF!</definedName>
    <definedName name="FIVEYR" localSheetId="18">#REF!</definedName>
    <definedName name="FIVEYR">#REF!</definedName>
    <definedName name="fkfkf" localSheetId="28" hidden="1">#REF!</definedName>
    <definedName name="fkfkf" localSheetId="29" hidden="1">#REF!</definedName>
    <definedName name="fkfkf" hidden="1">#REF!</definedName>
    <definedName name="FOR_DENISE_O." localSheetId="24">#REF!</definedName>
    <definedName name="FOR_DENISE_O." localSheetId="28">#REF!</definedName>
    <definedName name="FOR_DENISE_O." localSheetId="29">#REF!</definedName>
    <definedName name="FOR_DENISE_O." localSheetId="31">#REF!</definedName>
    <definedName name="FOR_DENISE_O." localSheetId="1">#REF!</definedName>
    <definedName name="FOR_DENISE_O." localSheetId="2">#REF!</definedName>
    <definedName name="FOR_DENISE_O." localSheetId="8">#REF!</definedName>
    <definedName name="FOR_DENISE_O." localSheetId="9">#REF!</definedName>
    <definedName name="FOR_DENISE_O.">#REF!</definedName>
    <definedName name="fpfl" localSheetId="28" hidden="1">#REF!</definedName>
    <definedName name="fpfl" localSheetId="29" hidden="1">#REF!</definedName>
    <definedName name="fpfl" hidden="1">#REF!</definedName>
    <definedName name="fvgbn" localSheetId="28" hidden="1">#REF!</definedName>
    <definedName name="fvgbn" localSheetId="29" hidden="1">#REF!</definedName>
    <definedName name="fvgbn" hidden="1">#REF!</definedName>
    <definedName name="FY4_LACTUAL">"a"</definedName>
    <definedName name="gfhj" localSheetId="28" hidden="1">#REF!</definedName>
    <definedName name="gfhj" localSheetId="29" hidden="1">#REF!</definedName>
    <definedName name="gfhj" hidden="1">#REF!</definedName>
    <definedName name="gggggg" localSheetId="28" hidden="1">#REF!</definedName>
    <definedName name="gggggg" localSheetId="29" hidden="1">#REF!</definedName>
    <definedName name="gggggg" hidden="1">#REF!</definedName>
    <definedName name="ghjk" localSheetId="28" hidden="1">#REF!</definedName>
    <definedName name="ghjk" localSheetId="29" hidden="1">#REF!</definedName>
    <definedName name="ghjk" hidden="1">#REF!</definedName>
    <definedName name="GLDOWNLOAD" localSheetId="28">#REF!</definedName>
    <definedName name="GLDOWNLOAD" localSheetId="29">#REF!</definedName>
    <definedName name="GLDOWNLOAD" localSheetId="31">#REF!</definedName>
    <definedName name="GLDOWNLOAD">#REF!</definedName>
    <definedName name="got" localSheetId="28" hidden="1">#REF!</definedName>
    <definedName name="got" localSheetId="29" hidden="1">#REF!</definedName>
    <definedName name="got" hidden="1">#REF!</definedName>
    <definedName name="GRANDTOT" localSheetId="28">#REF!</definedName>
    <definedName name="GRANDTOT" localSheetId="29">#REF!</definedName>
    <definedName name="GRANDTOT" localSheetId="31">#REF!</definedName>
    <definedName name="GRANDTOT">#REF!</definedName>
    <definedName name="GROWTH" localSheetId="28">#REF!</definedName>
    <definedName name="GROWTH" localSheetId="29">#REF!</definedName>
    <definedName name="GROWTH" localSheetId="31">#REF!</definedName>
    <definedName name="GROWTH" localSheetId="0">#REF!</definedName>
    <definedName name="GROWTH">#REF!</definedName>
    <definedName name="hhhhh" localSheetId="28" hidden="1">#REF!</definedName>
    <definedName name="hhhhh" localSheetId="29" hidden="1">#REF!</definedName>
    <definedName name="hhhhh" hidden="1">#REF!</definedName>
    <definedName name="HistYear">[23]Sheet1!$B$17</definedName>
    <definedName name="hldgpd" localSheetId="28">#REF!</definedName>
    <definedName name="hldgpd" localSheetId="29">#REF!</definedName>
    <definedName name="hldgpd" localSheetId="31">#REF!</definedName>
    <definedName name="hldgpd" localSheetId="0">#REF!</definedName>
    <definedName name="hldgpd">#REF!</definedName>
    <definedName name="HTML_CodePage" hidden="1">1252</definedName>
    <definedName name="HTML_Control" localSheetId="19" hidden="1">{"'Sheet1'!$A$1:$O$40"}</definedName>
    <definedName name="HTML_Control" localSheetId="22" hidden="1">{"'Sheet1'!$A$1:$O$40"}</definedName>
    <definedName name="HTML_Control" localSheetId="23" hidden="1">{"'Sheet1'!$A$1:$O$40"}</definedName>
    <definedName name="HTML_Control" localSheetId="24" hidden="1">{"'Sheet1'!$A$1:$O$40"}</definedName>
    <definedName name="HTML_Control" localSheetId="28" hidden="1">{"'Sheet1'!$A$1:$O$40"}</definedName>
    <definedName name="HTML_Control" localSheetId="29" hidden="1">{"'Sheet1'!$A$1:$O$40"}</definedName>
    <definedName name="HTML_Control" localSheetId="31" hidden="1">{"'Sheet1'!$A$1:$O$40"}</definedName>
    <definedName name="HTML_Control" localSheetId="0" hidden="1">{"'Sheet1'!$A$1:$O$40"}</definedName>
    <definedName name="HTML_Control" localSheetId="1" hidden="1">{"'Sheet1'!$A$1:$O$40"}</definedName>
    <definedName name="HTML_Control" localSheetId="2" hidden="1">{"'Sheet1'!$A$1:$O$40"}</definedName>
    <definedName name="HTML_Control" localSheetId="7" hidden="1">{"'Sheet1'!$A$1:$O$40"}</definedName>
    <definedName name="HTML_Control" localSheetId="8" hidden="1">{"'Sheet1'!$A$1:$O$40"}</definedName>
    <definedName name="HTML_Control" localSheetId="11" hidden="1">{"'Sheet1'!$A$1:$O$40"}</definedName>
    <definedName name="HTML_Control" localSheetId="12" hidden="1">{"'Sheet1'!$A$1:$O$40"}</definedName>
    <definedName name="HTML_Control" localSheetId="13" hidden="1">{"'Sheet1'!$A$1:$O$40"}</definedName>
    <definedName name="HTML_Control" localSheetId="14" hidden="1">{"'Sheet1'!$A$1:$O$40"}</definedName>
    <definedName name="HTML_Control" localSheetId="15" hidden="1">{"'Sheet1'!$A$1:$O$40"}</definedName>
    <definedName name="HTML_Control" localSheetId="16" hidden="1">{"'Sheet1'!$A$1:$O$40"}</definedName>
    <definedName name="HTML_Control" localSheetId="17" hidden="1">{"'Sheet1'!$A$1:$O$40"}</definedName>
    <definedName name="HTML_Control" localSheetId="18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fch" localSheetId="28" hidden="1">#REF!</definedName>
    <definedName name="ifch" localSheetId="29" hidden="1">#REF!</definedName>
    <definedName name="ifch" hidden="1">#REF!</definedName>
    <definedName name="INPUT" localSheetId="28">#REF!</definedName>
    <definedName name="INPUT" localSheetId="29">#REF!</definedName>
    <definedName name="INPUT" localSheetId="31">#REF!</definedName>
    <definedName name="INPUT" localSheetId="0">#REF!</definedName>
    <definedName name="INPUT">#REF!</definedName>
    <definedName name="INTEXP" localSheetId="28">#REF!</definedName>
    <definedName name="INTEXP" localSheetId="29">#REF!</definedName>
    <definedName name="INTEXP" localSheetId="31">#REF!</definedName>
    <definedName name="INTEXP">#REF!</definedName>
    <definedName name="ipowAC" localSheetId="28" hidden="1">#REF!</definedName>
    <definedName name="ipowAC" localSheetId="29" hidden="1">#REF!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localSheetId="28" hidden="1">40164.5046875</definedName>
    <definedName name="IQ_NAMES_REVISION_DATE_" localSheetId="29" hidden="1">40164.5046875</definedName>
    <definedName name="IQ_NAMES_REVISION_DATE_" hidden="1">40231.5582175926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Forecast" localSheetId="28">#REF!</definedName>
    <definedName name="IS_Forecast" localSheetId="29">#REF!</definedName>
    <definedName name="IS_Forecast" localSheetId="31">#REF!</definedName>
    <definedName name="IS_Forecast">#REF!</definedName>
    <definedName name="IS_Monthly" localSheetId="28">#REF!</definedName>
    <definedName name="IS_Monthly" localSheetId="29">#REF!</definedName>
    <definedName name="IS_Monthly" localSheetId="31">#REF!</definedName>
    <definedName name="IS_Monthly">#REF!</definedName>
    <definedName name="IS_Plan" localSheetId="28">#REF!</definedName>
    <definedName name="IS_Plan" localSheetId="29">#REF!</definedName>
    <definedName name="IS_Plan" localSheetId="31">#REF!</definedName>
    <definedName name="IS_Plan">#REF!</definedName>
    <definedName name="IS_Plan2" localSheetId="28">#REF!</definedName>
    <definedName name="IS_Plan2" localSheetId="29">#REF!</definedName>
    <definedName name="IS_Plan2" localSheetId="31">#REF!</definedName>
    <definedName name="IS_Plan2">#REF!</definedName>
    <definedName name="iuy" localSheetId="28" hidden="1">#REF!</definedName>
    <definedName name="iuy" localSheetId="29" hidden="1">#REF!</definedName>
    <definedName name="iuy" hidden="1">#REF!</definedName>
    <definedName name="iuyt" localSheetId="28" hidden="1">#REF!</definedName>
    <definedName name="iuyt" localSheetId="29" hidden="1">#REF!</definedName>
    <definedName name="iuyt" hidden="1">#REF!</definedName>
    <definedName name="j" localSheetId="28" hidden="1">#REF!</definedName>
    <definedName name="j" localSheetId="29" hidden="1">#REF!</definedName>
    <definedName name="j" hidden="1">#REF!</definedName>
    <definedName name="jdn" localSheetId="28" hidden="1">#REF!</definedName>
    <definedName name="jdn" localSheetId="29" hidden="1">#REF!</definedName>
    <definedName name="jdn" hidden="1">#REF!</definedName>
    <definedName name="je" localSheetId="28" hidden="1">{#N/A,#N/A,FALSE,"SCA";#N/A,#N/A,FALSE,"NCA";#N/A,#N/A,FALSE,"SAZ";#N/A,#N/A,FALSE,"CAZ";#N/A,#N/A,FALSE,"SNV";#N/A,#N/A,FALSE,"NNV";#N/A,#N/A,FALSE,"PP";#N/A,#N/A,FALSE,"SA"}</definedName>
    <definedName name="je" localSheetId="29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localSheetId="22" hidden="1">{"'Sheet1'!$A$1:$O$40"}</definedName>
    <definedName name="jhlkqFL" localSheetId="23" hidden="1">{"'Sheet1'!$A$1:$O$40"}</definedName>
    <definedName name="jhlkqFL" localSheetId="24" hidden="1">{"'Sheet1'!$A$1:$O$40"}</definedName>
    <definedName name="jhlkqFL" localSheetId="28" hidden="1">{"'Sheet1'!$A$1:$O$40"}</definedName>
    <definedName name="jhlkqFL" localSheetId="29" hidden="1">{"'Sheet1'!$A$1:$O$40"}</definedName>
    <definedName name="jhlkqFL" localSheetId="31" hidden="1">{"'Sheet1'!$A$1:$O$40"}</definedName>
    <definedName name="jhlkqFL" localSheetId="0" hidden="1">{"'Sheet1'!$A$1:$O$40"}</definedName>
    <definedName name="jhlkqFL" localSheetId="2" hidden="1">{"'Sheet1'!$A$1:$O$40"}</definedName>
    <definedName name="jhlkqFL" localSheetId="7" hidden="1">{"'Sheet1'!$A$1:$O$40"}</definedName>
    <definedName name="jhlkqFL" localSheetId="12" hidden="1">{"'Sheet1'!$A$1:$O$40"}</definedName>
    <definedName name="jhlkqFL" hidden="1">{"'Sheet1'!$A$1:$O$40"}</definedName>
    <definedName name="JIM" localSheetId="19">#REF!</definedName>
    <definedName name="JIM" localSheetId="23">#REF!</definedName>
    <definedName name="JIM" localSheetId="24">#REF!</definedName>
    <definedName name="JIM" localSheetId="28">#REF!</definedName>
    <definedName name="JIM" localSheetId="29">#REF!</definedName>
    <definedName name="JIM" localSheetId="31">#REF!</definedName>
    <definedName name="JIM" localSheetId="0">#REF!</definedName>
    <definedName name="JIM" localSheetId="1">#REF!</definedName>
    <definedName name="JIM" localSheetId="2">#REF!</definedName>
    <definedName name="JIM" localSheetId="11">#REF!</definedName>
    <definedName name="JIM" localSheetId="12">#REF!</definedName>
    <definedName name="JIM" localSheetId="13">#REF!</definedName>
    <definedName name="JIM" localSheetId="14">#REF!</definedName>
    <definedName name="JIM" localSheetId="15">#REF!</definedName>
    <definedName name="JIM" localSheetId="16">#REF!</definedName>
    <definedName name="JIM" localSheetId="17">#REF!</definedName>
    <definedName name="JIM" localSheetId="18">#REF!</definedName>
    <definedName name="JIM">#REF!</definedName>
    <definedName name="jkdf" localSheetId="28" hidden="1">#REF!</definedName>
    <definedName name="jkdf" localSheetId="29" hidden="1">#REF!</definedName>
    <definedName name="jkdf" hidden="1">#REF!</definedName>
    <definedName name="jkdsac" localSheetId="28" hidden="1">#REF!</definedName>
    <definedName name="jkdsac" localSheetId="29" hidden="1">#REF!</definedName>
    <definedName name="jkdsac" hidden="1">#REF!</definedName>
    <definedName name="jkfoo" localSheetId="28" hidden="1">#REF!</definedName>
    <definedName name="jkfoo" localSheetId="29" hidden="1">#REF!</definedName>
    <definedName name="jkfoo" hidden="1">#REF!</definedName>
    <definedName name="jseqf" localSheetId="28" hidden="1">#REF!</definedName>
    <definedName name="jseqf" localSheetId="29" hidden="1">#REF!</definedName>
    <definedName name="jseqf" hidden="1">#REF!</definedName>
    <definedName name="jz" localSheetId="28" hidden="1">#REF!</definedName>
    <definedName name="jz" localSheetId="29" hidden="1">#REF!</definedName>
    <definedName name="jz" hidden="1">#REF!</definedName>
    <definedName name="jzs" localSheetId="28" hidden="1">#REF!</definedName>
    <definedName name="jzs" localSheetId="29" hidden="1">#REF!</definedName>
    <definedName name="jzs" hidden="1">#REF!</definedName>
    <definedName name="K2_WBEVMODE" hidden="1">0</definedName>
    <definedName name="kal" localSheetId="28" hidden="1">#REF!</definedName>
    <definedName name="kal" localSheetId="29" hidden="1">#REF!</definedName>
    <definedName name="kal" hidden="1">#REF!</definedName>
    <definedName name="kaw" localSheetId="28" hidden="1">#REF!</definedName>
    <definedName name="kaw" localSheetId="29" hidden="1">#REF!</definedName>
    <definedName name="kaw" hidden="1">#REF!</definedName>
    <definedName name="kdkd" localSheetId="28" hidden="1">#REF!</definedName>
    <definedName name="kdkd" localSheetId="29" hidden="1">#REF!</definedName>
    <definedName name="kdkd" hidden="1">#REF!</definedName>
    <definedName name="kdkjrt" localSheetId="28" hidden="1">#REF!</definedName>
    <definedName name="kdkjrt" localSheetId="29" hidden="1">#REF!</definedName>
    <definedName name="kdkjrt" hidden="1">#REF!</definedName>
    <definedName name="kdsfj" localSheetId="28" hidden="1">#REF!</definedName>
    <definedName name="kdsfj" localSheetId="29" hidden="1">#REF!</definedName>
    <definedName name="kdsfj" hidden="1">#REF!</definedName>
    <definedName name="kfdlsg" localSheetId="28" hidden="1">#REF!</definedName>
    <definedName name="kfdlsg" localSheetId="29" hidden="1">#REF!</definedName>
    <definedName name="kfdlsg" hidden="1">#REF!</definedName>
    <definedName name="kfkf" localSheetId="28" hidden="1">#REF!</definedName>
    <definedName name="kfkf" localSheetId="29" hidden="1">#REF!</definedName>
    <definedName name="kfkf" hidden="1">#REF!</definedName>
    <definedName name="kfkfkf" localSheetId="28" hidden="1">#REF!</definedName>
    <definedName name="kfkfkf" localSheetId="29" hidden="1">#REF!</definedName>
    <definedName name="kfkfkf" hidden="1">#REF!</definedName>
    <definedName name="kfkfkfkf" localSheetId="28" hidden="1">#REF!</definedName>
    <definedName name="kfkfkfkf" localSheetId="29" hidden="1">#REF!</definedName>
    <definedName name="kfkfkfkf" hidden="1">#REF!</definedName>
    <definedName name="kfkfkfl" localSheetId="28" hidden="1">#REF!</definedName>
    <definedName name="kfkfkfl" localSheetId="29" hidden="1">#REF!</definedName>
    <definedName name="kfkfkfl" hidden="1">#REF!</definedName>
    <definedName name="kfkfksm" localSheetId="28" hidden="1">#REF!</definedName>
    <definedName name="kfkfksm" localSheetId="29" hidden="1">#REF!</definedName>
    <definedName name="kfkfksm" hidden="1">#REF!</definedName>
    <definedName name="kiujh" localSheetId="28" hidden="1">#REF!</definedName>
    <definedName name="kiujh" localSheetId="29" hidden="1">#REF!</definedName>
    <definedName name="kiujh" hidden="1">#REF!</definedName>
    <definedName name="kjfjffnnf" localSheetId="28" hidden="1">#REF!</definedName>
    <definedName name="kjfjffnnf" localSheetId="29" hidden="1">#REF!</definedName>
    <definedName name="kjfjffnnf" hidden="1">#REF!</definedName>
    <definedName name="kjhg" localSheetId="28" hidden="1">#REF!</definedName>
    <definedName name="kjhg" localSheetId="29" hidden="1">#REF!</definedName>
    <definedName name="kjhg" hidden="1">#REF!</definedName>
    <definedName name="kjhgf" localSheetId="28" hidden="1">#REF!</definedName>
    <definedName name="kjhgf" localSheetId="29" hidden="1">#REF!</definedName>
    <definedName name="kjhgf" hidden="1">#REF!</definedName>
    <definedName name="kjzd" localSheetId="28" hidden="1">#REF!</definedName>
    <definedName name="kjzd" localSheetId="29" hidden="1">#REF!</definedName>
    <definedName name="kjzd" hidden="1">#REF!</definedName>
    <definedName name="kkkkk" localSheetId="28" hidden="1">#REF!</definedName>
    <definedName name="kkkkk" localSheetId="29" hidden="1">#REF!</definedName>
    <definedName name="kkkkk" hidden="1">#REF!</definedName>
    <definedName name="kldk" localSheetId="28" hidden="1">#REF!</definedName>
    <definedName name="kldk" localSheetId="29" hidden="1">#REF!</definedName>
    <definedName name="kldk" hidden="1">#REF!</definedName>
    <definedName name="klfeqw" localSheetId="28" hidden="1">#REF!</definedName>
    <definedName name="klfeqw" localSheetId="29" hidden="1">#REF!</definedName>
    <definedName name="klfeqw" hidden="1">#REF!</definedName>
    <definedName name="kqwh" localSheetId="28" hidden="1">#REF!</definedName>
    <definedName name="kqwh" localSheetId="29" hidden="1">#REF!</definedName>
    <definedName name="kqwh" hidden="1">#REF!</definedName>
    <definedName name="ksadfl" localSheetId="28" hidden="1">#REF!</definedName>
    <definedName name="ksadfl" localSheetId="29" hidden="1">#REF!</definedName>
    <definedName name="ksadfl" hidden="1">#REF!</definedName>
    <definedName name="kw" localSheetId="28" hidden="1">#REF!</definedName>
    <definedName name="kw" localSheetId="29" hidden="1">#REF!</definedName>
    <definedName name="kw" hidden="1">#REF!</definedName>
    <definedName name="kz" localSheetId="28" hidden="1">#REF!</definedName>
    <definedName name="kz" localSheetId="29" hidden="1">#REF!</definedName>
    <definedName name="kz" hidden="1">#REF!</definedName>
    <definedName name="l" localSheetId="28" hidden="1">#REF!</definedName>
    <definedName name="l" localSheetId="29" hidden="1">#REF!</definedName>
    <definedName name="l" hidden="1">#REF!</definedName>
    <definedName name="lfkfjnn" localSheetId="28" hidden="1">#REF!</definedName>
    <definedName name="lfkfjnn" localSheetId="29" hidden="1">#REF!</definedName>
    <definedName name="lfkfjnn" hidden="1">#REF!</definedName>
    <definedName name="ListOffset" hidden="1">1</definedName>
    <definedName name="lkajsdfg" localSheetId="28" hidden="1">#REF!</definedName>
    <definedName name="lkajsdfg" localSheetId="29" hidden="1">#REF!</definedName>
    <definedName name="lkajsdfg" hidden="1">#REF!</definedName>
    <definedName name="lkjh" localSheetId="28" hidden="1">#REF!</definedName>
    <definedName name="lkjh" localSheetId="29" hidden="1">#REF!</definedName>
    <definedName name="lkjh" hidden="1">#REF!</definedName>
    <definedName name="lkohsvd" localSheetId="28" hidden="1">#REF!</definedName>
    <definedName name="lkohsvd" localSheetId="29" hidden="1">#REF!</definedName>
    <definedName name="lkohsvd" hidden="1">#REF!</definedName>
    <definedName name="llllllllll" localSheetId="28" hidden="1">#REF!</definedName>
    <definedName name="llllllllll" localSheetId="29" hidden="1">#REF!</definedName>
    <definedName name="llllllllll" hidden="1">#REF!</definedName>
    <definedName name="loke" localSheetId="28" hidden="1">#REF!</definedName>
    <definedName name="loke" localSheetId="29" hidden="1">#REF!</definedName>
    <definedName name="loke" hidden="1">#REF!</definedName>
    <definedName name="LORICLARKDATA" localSheetId="24">#REF!</definedName>
    <definedName name="LORICLARKDATA" localSheetId="28">#REF!</definedName>
    <definedName name="LORICLARKDATA" localSheetId="29">#REF!</definedName>
    <definedName name="LORICLARKDATA" localSheetId="31">#REF!</definedName>
    <definedName name="LORICLARKDATA" localSheetId="1">#REF!</definedName>
    <definedName name="LORICLARKDATA" localSheetId="2">#REF!</definedName>
    <definedName name="LORICLARKDATA" localSheetId="8">#REF!</definedName>
    <definedName name="LORICLARKDATA" localSheetId="9">#REF!</definedName>
    <definedName name="LORICLARKDATA">#REF!</definedName>
    <definedName name="lpoicea" localSheetId="28" hidden="1">#REF!</definedName>
    <definedName name="lpoicea" localSheetId="29" hidden="1">#REF!</definedName>
    <definedName name="lpoicea" hidden="1">#REF!</definedName>
    <definedName name="LYN" localSheetId="28">#REF!</definedName>
    <definedName name="LYN" localSheetId="29">#REF!</definedName>
    <definedName name="LYN" localSheetId="31">#REF!</definedName>
    <definedName name="LYN">#REF!</definedName>
    <definedName name="map" localSheetId="28">#REF!</definedName>
    <definedName name="map" localSheetId="29">#REF!</definedName>
    <definedName name="map" localSheetId="31">#REF!</definedName>
    <definedName name="map">#REF!</definedName>
    <definedName name="MB" localSheetId="31">[14]A!$I$125:$HH$180</definedName>
    <definedName name="MB">[14]A!$I$125:$HH$180</definedName>
    <definedName name="misc" localSheetId="28" hidden="1">#REF!</definedName>
    <definedName name="misc" localSheetId="29" hidden="1">#REF!</definedName>
    <definedName name="misc" hidden="1">#REF!</definedName>
    <definedName name="mlaw" localSheetId="28" hidden="1">#REF!</definedName>
    <definedName name="mlaw" localSheetId="29" hidden="1">#REF!</definedName>
    <definedName name="mlaw" hidden="1">#REF!</definedName>
    <definedName name="mnbv" localSheetId="28" hidden="1">#REF!</definedName>
    <definedName name="mnbv" localSheetId="29" hidden="1">#REF!</definedName>
    <definedName name="mnbv" hidden="1">#REF!</definedName>
    <definedName name="mnkp" localSheetId="28" hidden="1">#REF!</definedName>
    <definedName name="mnkp" localSheetId="29" hidden="1">#REF!</definedName>
    <definedName name="mnkp" hidden="1">#REF!</definedName>
    <definedName name="mo" localSheetId="28" hidden="1">#REF!</definedName>
    <definedName name="mo" localSheetId="29" hidden="1">#REF!</definedName>
    <definedName name="mo" hidden="1">#REF!</definedName>
    <definedName name="mol" localSheetId="28" hidden="1">#REF!</definedName>
    <definedName name="mol" localSheetId="29" hidden="1">#REF!</definedName>
    <definedName name="mol" hidden="1">#REF!</definedName>
    <definedName name="molp" localSheetId="28" hidden="1">#REF!</definedName>
    <definedName name="molp" localSheetId="29" hidden="1">#REF!</definedName>
    <definedName name="molp" hidden="1">#REF!</definedName>
    <definedName name="N" localSheetId="19">#REF!</definedName>
    <definedName name="N" localSheetId="23">#REF!</definedName>
    <definedName name="N" localSheetId="24">#REF!</definedName>
    <definedName name="N" localSheetId="28">#REF!</definedName>
    <definedName name="N" localSheetId="29">#REF!</definedName>
    <definedName name="N" localSheetId="31">#REF!</definedName>
    <definedName name="N" localSheetId="0">#REF!</definedName>
    <definedName name="N" localSheetId="1">#REF!</definedName>
    <definedName name="N" localSheetId="2">#REF!</definedName>
    <definedName name="N" localSheetId="11">#REF!</definedName>
    <definedName name="N" localSheetId="12">#REF!</definedName>
    <definedName name="N" localSheetId="13">#REF!</definedName>
    <definedName name="N" localSheetId="14">#REF!</definedName>
    <definedName name="N" localSheetId="15">#REF!</definedName>
    <definedName name="N" localSheetId="16">#REF!</definedName>
    <definedName name="N" localSheetId="17">#REF!</definedName>
    <definedName name="N" localSheetId="18">#REF!</definedName>
    <definedName name="N">#REF!</definedName>
    <definedName name="NADA" localSheetId="2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 localSheetId="19">#REF!</definedName>
    <definedName name="NAME" localSheetId="23">#REF!</definedName>
    <definedName name="NAME" localSheetId="24">#REF!</definedName>
    <definedName name="NAME" localSheetId="28">#REF!</definedName>
    <definedName name="NAME" localSheetId="29">#REF!</definedName>
    <definedName name="NAME" localSheetId="31">#REF!</definedName>
    <definedName name="NAME" localSheetId="0">#REF!</definedName>
    <definedName name="NAME" localSheetId="1">#REF!</definedName>
    <definedName name="NAME" localSheetId="2">#REF!</definedName>
    <definedName name="NAME" localSheetId="11">#REF!</definedName>
    <definedName name="NAME" localSheetId="12">#REF!</definedName>
    <definedName name="NAME" localSheetId="13">#REF!</definedName>
    <definedName name="NAME" localSheetId="14">#REF!</definedName>
    <definedName name="NAME" localSheetId="15">#REF!</definedName>
    <definedName name="NAME" localSheetId="16">#REF!</definedName>
    <definedName name="NAME" localSheetId="17">#REF!</definedName>
    <definedName name="NAME" localSheetId="18">#REF!</definedName>
    <definedName name="NAME">#REF!</definedName>
    <definedName name="namefield" localSheetId="28" hidden="1">#REF!</definedName>
    <definedName name="namefield" localSheetId="29" hidden="1">#REF!</definedName>
    <definedName name="namefield" hidden="1">#REF!</definedName>
    <definedName name="naow" localSheetId="28" hidden="1">#REF!</definedName>
    <definedName name="naow" localSheetId="29" hidden="1">#REF!</definedName>
    <definedName name="naow" hidden="1">#REF!</definedName>
    <definedName name="nbeo" localSheetId="28" hidden="1">#REF!</definedName>
    <definedName name="nbeo" localSheetId="29" hidden="1">#REF!</definedName>
    <definedName name="nbeo" hidden="1">#REF!</definedName>
    <definedName name="NBUDGET3" localSheetId="19">#REF!</definedName>
    <definedName name="NBUDGET3" localSheetId="23">#REF!</definedName>
    <definedName name="NBUDGET3" localSheetId="24">#REF!</definedName>
    <definedName name="NBUDGET3" localSheetId="28">#REF!</definedName>
    <definedName name="NBUDGET3" localSheetId="29">#REF!</definedName>
    <definedName name="NBUDGET3" localSheetId="31">#REF!</definedName>
    <definedName name="NBUDGET3" localSheetId="0">#REF!</definedName>
    <definedName name="NBUDGET3" localSheetId="1">#REF!</definedName>
    <definedName name="NBUDGET3" localSheetId="2">#REF!</definedName>
    <definedName name="NBUDGET3" localSheetId="11">#REF!</definedName>
    <definedName name="NBUDGET3" localSheetId="12">#REF!</definedName>
    <definedName name="NBUDGET3" localSheetId="13">#REF!</definedName>
    <definedName name="NBUDGET3" localSheetId="14">#REF!</definedName>
    <definedName name="NBUDGET3" localSheetId="15">#REF!</definedName>
    <definedName name="NBUDGET3" localSheetId="16">#REF!</definedName>
    <definedName name="NBUDGET3" localSheetId="17">#REF!</definedName>
    <definedName name="NBUDGET3" localSheetId="18">#REF!</definedName>
    <definedName name="NBUDGET3">#REF!</definedName>
    <definedName name="nbw" localSheetId="28" hidden="1">#REF!</definedName>
    <definedName name="nbw" localSheetId="29" hidden="1">#REF!</definedName>
    <definedName name="nbw" hidden="1">#REF!</definedName>
    <definedName name="niPO" localSheetId="28" hidden="1">#REF!</definedName>
    <definedName name="niPO" localSheetId="29" hidden="1">#REF!</definedName>
    <definedName name="niPO" hidden="1">#REF!</definedName>
    <definedName name="nipxre" localSheetId="28" hidden="1">#REF!</definedName>
    <definedName name="nipxre" localSheetId="29" hidden="1">#REF!</definedName>
    <definedName name="nipxre" hidden="1">#REF!</definedName>
    <definedName name="nixre" localSheetId="28" hidden="1">#REF!</definedName>
    <definedName name="nixre" localSheetId="29" hidden="1">#REF!</definedName>
    <definedName name="nixre" hidden="1">#REF!</definedName>
    <definedName name="nk" localSheetId="28" hidden="1">#REF!</definedName>
    <definedName name="nk" localSheetId="29" hidden="1">#REF!</definedName>
    <definedName name="nk" hidden="1">#REF!</definedName>
    <definedName name="nki" localSheetId="28" hidden="1">#REF!</definedName>
    <definedName name="nki" localSheetId="29" hidden="1">#REF!</definedName>
    <definedName name="nki" hidden="1">#REF!</definedName>
    <definedName name="nkiw" localSheetId="28" hidden="1">#REF!</definedName>
    <definedName name="nkiw" localSheetId="29" hidden="1">#REF!</definedName>
    <definedName name="nkiw" hidden="1">#REF!</definedName>
    <definedName name="nKLqw" localSheetId="28" hidden="1">#REF!</definedName>
    <definedName name="nKLqw" localSheetId="29" hidden="1">#REF!</definedName>
    <definedName name="nKLqw" hidden="1">#REF!</definedName>
    <definedName name="nkse" localSheetId="28" hidden="1">#REF!</definedName>
    <definedName name="nkse" localSheetId="29" hidden="1">#REF!</definedName>
    <definedName name="nkse" hidden="1">#REF!</definedName>
    <definedName name="nkw" localSheetId="28" hidden="1">#REF!</definedName>
    <definedName name="nkw" localSheetId="29" hidden="1">#REF!</definedName>
    <definedName name="nkw" hidden="1">#REF!</definedName>
    <definedName name="NMN" localSheetId="28" hidden="1">#REF!</definedName>
    <definedName name="NMN" localSheetId="29" hidden="1">#REF!</definedName>
    <definedName name="NMN" hidden="1">#REF!</definedName>
    <definedName name="nmop" localSheetId="28" hidden="1">#REF!</definedName>
    <definedName name="nmop" localSheetId="29" hidden="1">#REF!</definedName>
    <definedName name="nmop" hidden="1">#REF!</definedName>
    <definedName name="nmwqi" localSheetId="28" hidden="1">#REF!</definedName>
    <definedName name="nmwqi" localSheetId="29" hidden="1">#REF!</definedName>
    <definedName name="nmwqi" hidden="1">#REF!</definedName>
    <definedName name="nnnnnnn" localSheetId="28" hidden="1">#REF!</definedName>
    <definedName name="nnnnnnn" localSheetId="29" hidden="1">#REF!</definedName>
    <definedName name="nnnnnnn" hidden="1">#REF!</definedName>
    <definedName name="no" localSheetId="28" hidden="1">#REF!</definedName>
    <definedName name="no" localSheetId="29" hidden="1">#REF!</definedName>
    <definedName name="no" hidden="1">#REF!</definedName>
    <definedName name="NOI" localSheetId="28">#REF!</definedName>
    <definedName name="NOI" localSheetId="29">#REF!</definedName>
    <definedName name="NOI" localSheetId="31">#REF!</definedName>
    <definedName name="NOI">#REF!</definedName>
    <definedName name="noip" localSheetId="28" hidden="1">#REF!</definedName>
    <definedName name="noip" localSheetId="29" hidden="1">#REF!</definedName>
    <definedName name="noip" hidden="1">#REF!</definedName>
    <definedName name="noipx" localSheetId="28" hidden="1">#REF!</definedName>
    <definedName name="noipx" localSheetId="29" hidden="1">#REF!</definedName>
    <definedName name="noipx" hidden="1">#REF!</definedName>
    <definedName name="NONE" localSheetId="28" hidden="1">{#N/A,#N/A,FALSE,"SCA";#N/A,#N/A,FALSE,"NCA";#N/A,#N/A,FALSE,"SAZ";#N/A,#N/A,FALSE,"CAZ";#N/A,#N/A,FALSE,"SNV";#N/A,#N/A,FALSE,"NNV";#N/A,#N/A,FALSE,"PP";#N/A,#N/A,FALSE,"SA"}</definedName>
    <definedName name="NONE" localSheetId="29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nop" localSheetId="28" hidden="1">#REF!</definedName>
    <definedName name="nop" localSheetId="29" hidden="1">#REF!</definedName>
    <definedName name="nop" hidden="1">#REF!</definedName>
    <definedName name="nope" localSheetId="28" hidden="1">#REF!</definedName>
    <definedName name="nope" localSheetId="29" hidden="1">#REF!</definedName>
    <definedName name="nope" hidden="1">#REF!</definedName>
    <definedName name="noper" localSheetId="28" hidden="1">#REF!</definedName>
    <definedName name="noper" localSheetId="29" hidden="1">#REF!</definedName>
    <definedName name="noper" hidden="1">#REF!</definedName>
    <definedName name="nsz" localSheetId="28" hidden="1">#REF!</definedName>
    <definedName name="nsz" localSheetId="29" hidden="1">#REF!</definedName>
    <definedName name="nsz" hidden="1">#REF!</definedName>
    <definedName name="NvsASD">"V2000-12-31"</definedName>
    <definedName name="NvsAutoDrillOk">"VN"</definedName>
    <definedName name="NvsElapsedTime">0.000288657407509163</definedName>
    <definedName name="NvsEndTime">36964.5993967593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"VUI"</definedName>
    <definedName name="NvsPanelEffdt">"V1900-01-01"</definedName>
    <definedName name="NvsPanelSetid">"VUI"</definedName>
    <definedName name="NvsParentRef">"[FERCINC.xls]Sheet1!$F$11"</definedName>
    <definedName name="NvsReqBU">"VUI"</definedName>
    <definedName name="NvsReqBUOnly">"VY"</definedName>
    <definedName name="NvsTransLed">"VN"</definedName>
    <definedName name="NvsTreeASD">"V2000-12-31"</definedName>
    <definedName name="NvsValTbl.ACCOUNT">"GL_ACCOUNT_TBL"</definedName>
    <definedName name="NvsValTbl.BUSINESS_UNIT">"BUS_UNIT_TBL_GL"</definedName>
    <definedName name="NvsValTbl.OPERATING_UNIT">"OPERUNIT_ALL_VW"</definedName>
    <definedName name="NvsValTbl.PROJECT_ID">"PROJECT_VW"</definedName>
    <definedName name="NvsValTbl.UI_COST_CLASS">"UI_CSTCL_ALL_VW"</definedName>
    <definedName name="NvsValTbl.UI_RC">"UI_RC_ALL_VW"</definedName>
    <definedName name="o" localSheetId="28" hidden="1">#REF!</definedName>
    <definedName name="o" localSheetId="29" hidden="1">#REF!</definedName>
    <definedName name="o" hidden="1">#REF!</definedName>
    <definedName name="ocq" localSheetId="28" hidden="1">#REF!</definedName>
    <definedName name="ocq" localSheetId="29" hidden="1">#REF!</definedName>
    <definedName name="ocq" hidden="1">#REF!</definedName>
    <definedName name="odezscv" localSheetId="28" hidden="1">#REF!</definedName>
    <definedName name="odezscv" localSheetId="29" hidden="1">#REF!</definedName>
    <definedName name="odezscv" hidden="1">#REF!</definedName>
    <definedName name="OFFAQ1" localSheetId="28">#REF!</definedName>
    <definedName name="OFFAQ1" localSheetId="29">#REF!</definedName>
    <definedName name="OFFAQ1" localSheetId="31">#REF!</definedName>
    <definedName name="OFFAQ1">#REF!</definedName>
    <definedName name="OFFAQ2" localSheetId="28">#REF!</definedName>
    <definedName name="OFFAQ2" localSheetId="29">#REF!</definedName>
    <definedName name="OFFAQ2" localSheetId="31">#REF!</definedName>
    <definedName name="OFFAQ2">#REF!</definedName>
    <definedName name="OFFAQ3" localSheetId="28">#REF!</definedName>
    <definedName name="OFFAQ3" localSheetId="29">#REF!</definedName>
    <definedName name="OFFAQ3" localSheetId="31">#REF!</definedName>
    <definedName name="OFFAQ3">#REF!</definedName>
    <definedName name="OFFAQ4" localSheetId="28">#REF!</definedName>
    <definedName name="OFFAQ4" localSheetId="29">#REF!</definedName>
    <definedName name="OFFAQ4" localSheetId="31">#REF!</definedName>
    <definedName name="OFFAQ4">#REF!</definedName>
    <definedName name="OFFAQ5" localSheetId="28">#REF!</definedName>
    <definedName name="OFFAQ5" localSheetId="29">#REF!</definedName>
    <definedName name="OFFAQ5" localSheetId="31">#REF!</definedName>
    <definedName name="OFFAQ5">#REF!</definedName>
    <definedName name="OFFAQ6" localSheetId="28">#REF!</definedName>
    <definedName name="OFFAQ6" localSheetId="29">#REF!</definedName>
    <definedName name="OFFAQ6" localSheetId="31">#REF!</definedName>
    <definedName name="OFFAQ6">#REF!</definedName>
    <definedName name="OFFAQ7" localSheetId="28">#REF!</definedName>
    <definedName name="OFFAQ7" localSheetId="29">#REF!</definedName>
    <definedName name="OFFAQ7" localSheetId="31">#REF!</definedName>
    <definedName name="OFFAQ7">#REF!</definedName>
    <definedName name="ofooooo" localSheetId="28" hidden="1">#REF!</definedName>
    <definedName name="ofooooo" localSheetId="29" hidden="1">#REF!</definedName>
    <definedName name="ofooooo" hidden="1">#REF!</definedName>
    <definedName name="oia" localSheetId="28" hidden="1">#REF!</definedName>
    <definedName name="oia" localSheetId="29" hidden="1">#REF!</definedName>
    <definedName name="oia" hidden="1">#REF!</definedName>
    <definedName name="oiacew" localSheetId="28" hidden="1">#REF!</definedName>
    <definedName name="oiacew" localSheetId="29" hidden="1">#REF!</definedName>
    <definedName name="oiacew" hidden="1">#REF!</definedName>
    <definedName name="oicw" localSheetId="28" hidden="1">#REF!</definedName>
    <definedName name="oicw" localSheetId="29" hidden="1">#REF!</definedName>
    <definedName name="oicw" hidden="1">#REF!</definedName>
    <definedName name="oieac" localSheetId="28" hidden="1">#REF!</definedName>
    <definedName name="oieac" localSheetId="29" hidden="1">#REF!</definedName>
    <definedName name="oieac" hidden="1">#REF!</definedName>
    <definedName name="oiewq" localSheetId="28" hidden="1">#REF!</definedName>
    <definedName name="oiewq" localSheetId="29" hidden="1">#REF!</definedName>
    <definedName name="oiewq" hidden="1">#REF!</definedName>
    <definedName name="oihyecv" localSheetId="28" hidden="1">#REF!</definedName>
    <definedName name="oihyecv" localSheetId="29" hidden="1">#REF!</definedName>
    <definedName name="oihyecv" hidden="1">#REF!</definedName>
    <definedName name="oips" localSheetId="28" hidden="1">#REF!</definedName>
    <definedName name="oips" localSheetId="29" hidden="1">#REF!</definedName>
    <definedName name="oips" hidden="1">#REF!</definedName>
    <definedName name="ok" localSheetId="28" hidden="1">#REF!</definedName>
    <definedName name="ok" localSheetId="29" hidden="1">#REF!</definedName>
    <definedName name="ok" hidden="1">#REF!</definedName>
    <definedName name="okey" localSheetId="28" hidden="1">#REF!</definedName>
    <definedName name="okey" localSheetId="29" hidden="1">#REF!</definedName>
    <definedName name="okey" hidden="1">#REF!</definedName>
    <definedName name="okeydokey" localSheetId="28" hidden="1">#REF!</definedName>
    <definedName name="okeydokey" localSheetId="29" hidden="1">#REF!</definedName>
    <definedName name="okeydokey" hidden="1">#REF!</definedName>
    <definedName name="oklpwa" localSheetId="28" hidden="1">#REF!</definedName>
    <definedName name="oklpwa" localSheetId="29" hidden="1">#REF!</definedName>
    <definedName name="oklpwa" hidden="1">#REF!</definedName>
    <definedName name="olpuwce" localSheetId="28" hidden="1">#REF!</definedName>
    <definedName name="olpuwce" localSheetId="29" hidden="1">#REF!</definedName>
    <definedName name="olpuwce" hidden="1">#REF!</definedName>
    <definedName name="oluw" localSheetId="28" hidden="1">#REF!</definedName>
    <definedName name="oluw" localSheetId="29" hidden="1">#REF!</definedName>
    <definedName name="oluw" hidden="1">#REF!</definedName>
    <definedName name="one" localSheetId="19">#REF!</definedName>
    <definedName name="one" localSheetId="23">#REF!</definedName>
    <definedName name="one" localSheetId="24">#REF!</definedName>
    <definedName name="one" localSheetId="28">#REF!</definedName>
    <definedName name="one" localSheetId="29">#REF!</definedName>
    <definedName name="one" localSheetId="31">#REF!</definedName>
    <definedName name="one" localSheetId="0">#REF!</definedName>
    <definedName name="one" localSheetId="1">#REF!</definedName>
    <definedName name="one" localSheetId="2">#REF!</definedName>
    <definedName name="one" localSheetId="11">#REF!</definedName>
    <definedName name="one" localSheetId="12">#REF!</definedName>
    <definedName name="one" localSheetId="13">#REF!</definedName>
    <definedName name="one" localSheetId="14">#REF!</definedName>
    <definedName name="one" localSheetId="15">#REF!</definedName>
    <definedName name="one" localSheetId="16">#REF!</definedName>
    <definedName name="one" localSheetId="17">#REF!</definedName>
    <definedName name="one" localSheetId="18">#REF!</definedName>
    <definedName name="one">#REF!</definedName>
    <definedName name="oooofp" localSheetId="28" hidden="1">#REF!</definedName>
    <definedName name="oooofp" localSheetId="29" hidden="1">#REF!</definedName>
    <definedName name="oooofp" hidden="1">#REF!</definedName>
    <definedName name="opec" localSheetId="28" hidden="1">#REF!</definedName>
    <definedName name="opec" localSheetId="29" hidden="1">#REF!</definedName>
    <definedName name="opec" hidden="1">#REF!</definedName>
    <definedName name="opewqr" localSheetId="28" hidden="1">#REF!</definedName>
    <definedName name="opewqr" localSheetId="29" hidden="1">#REF!</definedName>
    <definedName name="opewqr" hidden="1">#REF!</definedName>
    <definedName name="opicaew" localSheetId="28" hidden="1">#REF!</definedName>
    <definedName name="opicaew" localSheetId="29" hidden="1">#REF!</definedName>
    <definedName name="opicaew" hidden="1">#REF!</definedName>
    <definedName name="opiecv" localSheetId="28" hidden="1">#REF!</definedName>
    <definedName name="opiecv" localSheetId="29" hidden="1">#REF!</definedName>
    <definedName name="opiecv" hidden="1">#REF!</definedName>
    <definedName name="opiyu" localSheetId="28" hidden="1">#REF!</definedName>
    <definedName name="opiyu" localSheetId="29" hidden="1">#REF!</definedName>
    <definedName name="opiyu" hidden="1">#REF!</definedName>
    <definedName name="oplpp" localSheetId="28" hidden="1">#REF!</definedName>
    <definedName name="oplpp" localSheetId="29" hidden="1">#REF!</definedName>
    <definedName name="oplpp" hidden="1">#REF!</definedName>
    <definedName name="opp" localSheetId="28" hidden="1">#REF!</definedName>
    <definedName name="opp" localSheetId="29" hidden="1">#REF!</definedName>
    <definedName name="opp" hidden="1">#REF!</definedName>
    <definedName name="opuafw" localSheetId="28" hidden="1">#REF!</definedName>
    <definedName name="opuafw" localSheetId="29" hidden="1">#REF!</definedName>
    <definedName name="opuafw" hidden="1">#REF!</definedName>
    <definedName name="opuc3e" localSheetId="28" hidden="1">#REF!</definedName>
    <definedName name="opuc3e" localSheetId="29" hidden="1">#REF!</definedName>
    <definedName name="opuc3e" hidden="1">#REF!</definedName>
    <definedName name="opueac" localSheetId="28" hidden="1">#REF!</definedName>
    <definedName name="opueac" localSheetId="29" hidden="1">#REF!</definedName>
    <definedName name="opueac" hidden="1">#REF!</definedName>
    <definedName name="opufw" localSheetId="28" hidden="1">#REF!</definedName>
    <definedName name="opufw" localSheetId="29" hidden="1">#REF!</definedName>
    <definedName name="opufw" hidden="1">#REF!</definedName>
    <definedName name="opuwa" localSheetId="28" hidden="1">#REF!</definedName>
    <definedName name="opuwa" localSheetId="29" hidden="1">#REF!</definedName>
    <definedName name="opuwa" hidden="1">#REF!</definedName>
    <definedName name="opvs" localSheetId="28" hidden="1">#REF!</definedName>
    <definedName name="opvs" localSheetId="29" hidden="1">#REF!</definedName>
    <definedName name="opvs" hidden="1">#REF!</definedName>
    <definedName name="os" localSheetId="28" hidden="1">#REF!</definedName>
    <definedName name="os" localSheetId="29" hidden="1">#REF!</definedName>
    <definedName name="os" hidden="1">#REF!</definedName>
    <definedName name="OTHER_CF" localSheetId="28">#REF!</definedName>
    <definedName name="OTHER_CF" localSheetId="29">#REF!</definedName>
    <definedName name="OTHER_CF" localSheetId="31">#REF!</definedName>
    <definedName name="OTHER_CF">#REF!</definedName>
    <definedName name="OTHER_CR" localSheetId="28">#REF!</definedName>
    <definedName name="OTHER_CR" localSheetId="29">#REF!</definedName>
    <definedName name="OTHER_CR" localSheetId="31">#REF!</definedName>
    <definedName name="OTHER_CR">#REF!</definedName>
    <definedName name="oupc" localSheetId="28" hidden="1">#REF!</definedName>
    <definedName name="oupc" localSheetId="29" hidden="1">#REF!</definedName>
    <definedName name="oupc" hidden="1">#REF!</definedName>
    <definedName name="OUTPUT" localSheetId="31">[24]A!$C$11:$Z$98</definedName>
    <definedName name="OUTPUT">[24]A!$C$11:$Z$98</definedName>
    <definedName name="ovwe" localSheetId="28" hidden="1">#REF!</definedName>
    <definedName name="ovwe" localSheetId="29" hidden="1">#REF!</definedName>
    <definedName name="ovwe" hidden="1">#REF!</definedName>
    <definedName name="Page_8" localSheetId="24">'[25]LTD Principal'!#REF!</definedName>
    <definedName name="Page_8" localSheetId="28">'[25]LTD Principal'!#REF!</definedName>
    <definedName name="Page_8" localSheetId="29">'[25]LTD Principal'!#REF!</definedName>
    <definedName name="Page_8" localSheetId="31">'[25]LTD Principal'!#REF!</definedName>
    <definedName name="Page_8" localSheetId="1">'[25]LTD Principal'!#REF!</definedName>
    <definedName name="Page_8" localSheetId="2">'[25]LTD Principal'!#REF!</definedName>
    <definedName name="Page_8" localSheetId="8">'[25]LTD Principal'!#REF!</definedName>
    <definedName name="Page_8" localSheetId="9">'[25]LTD Principal'!#REF!</definedName>
    <definedName name="Page_8">'[25]LTD Principal'!#REF!</definedName>
    <definedName name="PAGE1" localSheetId="19">#REF!</definedName>
    <definedName name="PAGE1" localSheetId="23">#REF!</definedName>
    <definedName name="PAGE1" localSheetId="24">#REF!</definedName>
    <definedName name="PAGE1" localSheetId="28">#REF!</definedName>
    <definedName name="PAGE1" localSheetId="29">#REF!</definedName>
    <definedName name="PAGE1" localSheetId="31">#REF!</definedName>
    <definedName name="PAGE1" localSheetId="0">#REF!</definedName>
    <definedName name="PAGE1" localSheetId="1">#REF!</definedName>
    <definedName name="PAGE1" localSheetId="2">#REF!</definedName>
    <definedName name="PAGE1" localSheetId="11">#REF!</definedName>
    <definedName name="PAGE1" localSheetId="12">#REF!</definedName>
    <definedName name="PAGE1" localSheetId="13">#REF!</definedName>
    <definedName name="PAGE1" localSheetId="14">#REF!</definedName>
    <definedName name="PAGE1" localSheetId="15">#REF!</definedName>
    <definedName name="PAGE1" localSheetId="16">#REF!</definedName>
    <definedName name="PAGE1" localSheetId="17">#REF!</definedName>
    <definedName name="PAGE1" localSheetId="18">#REF!</definedName>
    <definedName name="PAGE1">#REF!</definedName>
    <definedName name="PAGE10" localSheetId="28">#REF!</definedName>
    <definedName name="PAGE10" localSheetId="29">#REF!</definedName>
    <definedName name="PAGE10" localSheetId="31">#REF!</definedName>
    <definedName name="PAGE10">#REF!</definedName>
    <definedName name="PAGE1A" localSheetId="24">'[26]Page 1 last month YTD'!#REF!</definedName>
    <definedName name="PAGE1A" localSheetId="28">'[26]Page 1 last month YTD'!#REF!</definedName>
    <definedName name="PAGE1A" localSheetId="29">'[26]Page 1 last month YTD'!#REF!</definedName>
    <definedName name="PAGE1A" localSheetId="31">'[26]Page 1 last month YTD'!#REF!</definedName>
    <definedName name="PAGE1A" localSheetId="1">'[26]Page 1 last month YTD'!#REF!</definedName>
    <definedName name="PAGE1A" localSheetId="2">'[26]Page 1 last month YTD'!#REF!</definedName>
    <definedName name="PAGE1A" localSheetId="8">'[26]Page 1 last month YTD'!#REF!</definedName>
    <definedName name="PAGE1A" localSheetId="9">'[26]Page 1 last month YTD'!#REF!</definedName>
    <definedName name="PAGE1A">'[26]Page 1 last month YTD'!#REF!</definedName>
    <definedName name="PAGE1C" localSheetId="24">'[26]Page 1 last month YTD'!#REF!</definedName>
    <definedName name="PAGE1C" localSheetId="28">'[26]Page 1 last month YTD'!#REF!</definedName>
    <definedName name="PAGE1C" localSheetId="29">'[26]Page 1 last month YTD'!#REF!</definedName>
    <definedName name="PAGE1C" localSheetId="31">'[26]Page 1 last month YTD'!#REF!</definedName>
    <definedName name="PAGE1C" localSheetId="1">'[26]Page 1 last month YTD'!#REF!</definedName>
    <definedName name="PAGE1C" localSheetId="2">'[26]Page 1 last month YTD'!#REF!</definedName>
    <definedName name="PAGE1C" localSheetId="8">'[26]Page 1 last month YTD'!#REF!</definedName>
    <definedName name="PAGE1C" localSheetId="9">'[26]Page 1 last month YTD'!#REF!</definedName>
    <definedName name="PAGE1C">'[26]Page 1 last month YTD'!#REF!</definedName>
    <definedName name="PAGE1D" localSheetId="24">'[26]Page 1 last month YTD'!#REF!</definedName>
    <definedName name="PAGE1D" localSheetId="28">'[26]Page 1 last month YTD'!#REF!</definedName>
    <definedName name="PAGE1D" localSheetId="29">'[26]Page 1 last month YTD'!#REF!</definedName>
    <definedName name="PAGE1D" localSheetId="31">'[26]Page 1 last month YTD'!#REF!</definedName>
    <definedName name="PAGE1D" localSheetId="1">'[26]Page 1 last month YTD'!#REF!</definedName>
    <definedName name="PAGE1D" localSheetId="2">'[26]Page 1 last month YTD'!#REF!</definedName>
    <definedName name="PAGE1D" localSheetId="8">'[26]Page 1 last month YTD'!#REF!</definedName>
    <definedName name="PAGE1D" localSheetId="9">'[26]Page 1 last month YTD'!#REF!</definedName>
    <definedName name="PAGE1D">'[26]Page 1 last month YTD'!#REF!</definedName>
    <definedName name="PAGE1D2" localSheetId="24">'[26]Page 1 last month YTD'!#REF!</definedName>
    <definedName name="PAGE1D2" localSheetId="28">'[26]Page 1 last month YTD'!#REF!</definedName>
    <definedName name="PAGE1D2" localSheetId="29">'[26]Page 1 last month YTD'!#REF!</definedName>
    <definedName name="PAGE1D2" localSheetId="31">'[26]Page 1 last month YTD'!#REF!</definedName>
    <definedName name="PAGE1D2" localSheetId="1">'[26]Page 1 last month YTD'!#REF!</definedName>
    <definedName name="PAGE1D2" localSheetId="2">'[26]Page 1 last month YTD'!#REF!</definedName>
    <definedName name="PAGE1D2" localSheetId="8">'[26]Page 1 last month YTD'!#REF!</definedName>
    <definedName name="PAGE1D2" localSheetId="9">'[26]Page 1 last month YTD'!#REF!</definedName>
    <definedName name="PAGE1D2">'[26]Page 1 last month YTD'!#REF!</definedName>
    <definedName name="PAGE2" localSheetId="19">#REF!</definedName>
    <definedName name="PAGE2" localSheetId="23">#REF!</definedName>
    <definedName name="PAGE2" localSheetId="24">#REF!</definedName>
    <definedName name="PAGE2" localSheetId="28">#REF!</definedName>
    <definedName name="PAGE2" localSheetId="29">#REF!</definedName>
    <definedName name="PAGE2" localSheetId="31">#REF!</definedName>
    <definedName name="PAGE2" localSheetId="0">#REF!</definedName>
    <definedName name="PAGE2" localSheetId="1">#REF!</definedName>
    <definedName name="PAGE2" localSheetId="2">#REF!</definedName>
    <definedName name="PAGE2" localSheetId="11">#REF!</definedName>
    <definedName name="PAGE2" localSheetId="12">#REF!</definedName>
    <definedName name="PAGE2" localSheetId="13">#REF!</definedName>
    <definedName name="PAGE2" localSheetId="14">#REF!</definedName>
    <definedName name="PAGE2" localSheetId="15">#REF!</definedName>
    <definedName name="PAGE2" localSheetId="16">#REF!</definedName>
    <definedName name="PAGE2" localSheetId="17">#REF!</definedName>
    <definedName name="PAGE2" localSheetId="18">#REF!</definedName>
    <definedName name="PAGE2">#REF!</definedName>
    <definedName name="PAGE2A" localSheetId="28">#REF!</definedName>
    <definedName name="PAGE2A" localSheetId="29">#REF!</definedName>
    <definedName name="PAGE2A" localSheetId="31">#REF!</definedName>
    <definedName name="PAGE2A">#REF!</definedName>
    <definedName name="PAGE2B" localSheetId="28">#REF!</definedName>
    <definedName name="PAGE2B" localSheetId="29">#REF!</definedName>
    <definedName name="PAGE2B" localSheetId="31">#REF!</definedName>
    <definedName name="PAGE2B">#REF!</definedName>
    <definedName name="PAGE3" localSheetId="19">#REF!</definedName>
    <definedName name="PAGE3" localSheetId="23">#REF!</definedName>
    <definedName name="PAGE3" localSheetId="24">#REF!</definedName>
    <definedName name="PAGE3" localSheetId="28">#REF!</definedName>
    <definedName name="PAGE3" localSheetId="29">#REF!</definedName>
    <definedName name="PAGE3" localSheetId="31">#REF!</definedName>
    <definedName name="PAGE3" localSheetId="0">#REF!</definedName>
    <definedName name="PAGE3" localSheetId="1">#REF!</definedName>
    <definedName name="PAGE3" localSheetId="2">#REF!</definedName>
    <definedName name="PAGE3" localSheetId="11">#REF!</definedName>
    <definedName name="PAGE3" localSheetId="12">#REF!</definedName>
    <definedName name="PAGE3" localSheetId="13">#REF!</definedName>
    <definedName name="PAGE3" localSheetId="14">#REF!</definedName>
    <definedName name="PAGE3" localSheetId="15">#REF!</definedName>
    <definedName name="PAGE3" localSheetId="16">#REF!</definedName>
    <definedName name="PAGE3" localSheetId="17">#REF!</definedName>
    <definedName name="PAGE3" localSheetId="18">#REF!</definedName>
    <definedName name="PAGE3">#REF!</definedName>
    <definedName name="PAGE4" localSheetId="19">#REF!</definedName>
    <definedName name="PAGE4" localSheetId="23">#REF!</definedName>
    <definedName name="PAGE4" localSheetId="24">#REF!</definedName>
    <definedName name="PAGE4" localSheetId="28">#REF!</definedName>
    <definedName name="PAGE4" localSheetId="29">#REF!</definedName>
    <definedName name="PAGE4" localSheetId="31">#REF!</definedName>
    <definedName name="PAGE4" localSheetId="0">#REF!</definedName>
    <definedName name="PAGE4" localSheetId="1">#REF!</definedName>
    <definedName name="PAGE4" localSheetId="2">#REF!</definedName>
    <definedName name="PAGE4" localSheetId="11">#REF!</definedName>
    <definedName name="PAGE4" localSheetId="12">#REF!</definedName>
    <definedName name="PAGE4" localSheetId="13">#REF!</definedName>
    <definedName name="PAGE4" localSheetId="14">#REF!</definedName>
    <definedName name="PAGE4" localSheetId="15">#REF!</definedName>
    <definedName name="PAGE4" localSheetId="16">#REF!</definedName>
    <definedName name="PAGE4" localSheetId="17">#REF!</definedName>
    <definedName name="PAGE4" localSheetId="18">#REF!</definedName>
    <definedName name="PAGE4">#REF!</definedName>
    <definedName name="PAGE5" localSheetId="19">#REF!</definedName>
    <definedName name="PAGE5" localSheetId="23">#REF!</definedName>
    <definedName name="PAGE5" localSheetId="24">#REF!</definedName>
    <definedName name="PAGE5" localSheetId="28">#REF!</definedName>
    <definedName name="PAGE5" localSheetId="29">#REF!</definedName>
    <definedName name="PAGE5" localSheetId="31">#REF!</definedName>
    <definedName name="PAGE5" localSheetId="0">#REF!</definedName>
    <definedName name="PAGE5" localSheetId="1">#REF!</definedName>
    <definedName name="PAGE5" localSheetId="2">#REF!</definedName>
    <definedName name="PAGE5" localSheetId="11">#REF!</definedName>
    <definedName name="PAGE5" localSheetId="12">#REF!</definedName>
    <definedName name="PAGE5" localSheetId="13">#REF!</definedName>
    <definedName name="PAGE5" localSheetId="14">#REF!</definedName>
    <definedName name="PAGE5" localSheetId="15">#REF!</definedName>
    <definedName name="PAGE5" localSheetId="16">#REF!</definedName>
    <definedName name="PAGE5" localSheetId="17">#REF!</definedName>
    <definedName name="PAGE5" localSheetId="18">#REF!</definedName>
    <definedName name="PAGE5">#REF!</definedName>
    <definedName name="PAGE6" localSheetId="19">#REF!</definedName>
    <definedName name="PAGE6" localSheetId="23">#REF!</definedName>
    <definedName name="PAGE6" localSheetId="24">#REF!</definedName>
    <definedName name="PAGE6" localSheetId="28">#REF!</definedName>
    <definedName name="PAGE6" localSheetId="29">#REF!</definedName>
    <definedName name="PAGE6" localSheetId="31">#REF!</definedName>
    <definedName name="PAGE6" localSheetId="0">#REF!</definedName>
    <definedName name="PAGE6" localSheetId="1">#REF!</definedName>
    <definedName name="PAGE6" localSheetId="2">#REF!</definedName>
    <definedName name="PAGE6" localSheetId="11">#REF!</definedName>
    <definedName name="PAGE6" localSheetId="12">#REF!</definedName>
    <definedName name="PAGE6" localSheetId="13">#REF!</definedName>
    <definedName name="PAGE6" localSheetId="14">#REF!</definedName>
    <definedName name="PAGE6" localSheetId="15">#REF!</definedName>
    <definedName name="PAGE6" localSheetId="16">#REF!</definedName>
    <definedName name="PAGE6" localSheetId="17">#REF!</definedName>
    <definedName name="PAGE6" localSheetId="18">#REF!</definedName>
    <definedName name="PAGE6">#REF!</definedName>
    <definedName name="PAGE7" localSheetId="28">#REF!</definedName>
    <definedName name="PAGE7" localSheetId="29">#REF!</definedName>
    <definedName name="PAGE7" localSheetId="31">#REF!</definedName>
    <definedName name="PAGE7">#REF!</definedName>
    <definedName name="PAGE8" localSheetId="28">#REF!</definedName>
    <definedName name="PAGE8" localSheetId="29">#REF!</definedName>
    <definedName name="PAGE8" localSheetId="31">#REF!</definedName>
    <definedName name="PAGE8">#REF!</definedName>
    <definedName name="PAGE9" localSheetId="28">#REF!</definedName>
    <definedName name="PAGE9" localSheetId="29">#REF!</definedName>
    <definedName name="PAGE9" localSheetId="31">#REF!</definedName>
    <definedName name="PAGE9">#REF!</definedName>
    <definedName name="PE_CPYIS" localSheetId="24">'[8]PEC Income Stmt'!#REF!</definedName>
    <definedName name="PE_CPYIS" localSheetId="28">'[8]PEC Income Stmt'!#REF!</definedName>
    <definedName name="PE_CPYIS" localSheetId="29">'[8]PEC Income Stmt'!#REF!</definedName>
    <definedName name="PE_CPYIS" localSheetId="31">'[8]PEC Income Stmt'!#REF!</definedName>
    <definedName name="PE_CPYIS" localSheetId="1">'[8]PEC Income Stmt'!#REF!</definedName>
    <definedName name="PE_CPYIS" localSheetId="2">'[8]PEC Income Stmt'!#REF!</definedName>
    <definedName name="PE_CPYIS" localSheetId="8">'[8]PEC Income Stmt'!#REF!</definedName>
    <definedName name="PE_CPYIS" localSheetId="9">'[8]PEC Income Stmt'!#REF!</definedName>
    <definedName name="PE_CPYIS">'[8]PEC Income Stmt'!#REF!</definedName>
    <definedName name="PED" localSheetId="24">'[27]04 '!#REF!</definedName>
    <definedName name="PED" localSheetId="28">'[27]04 '!#REF!</definedName>
    <definedName name="PED" localSheetId="29">'[27]04 '!#REF!</definedName>
    <definedName name="PED" localSheetId="31">'[27]04 '!#REF!</definedName>
    <definedName name="PED" localSheetId="1">'[27]04 '!#REF!</definedName>
    <definedName name="PED" localSheetId="2">'[27]04 '!#REF!</definedName>
    <definedName name="PED" localSheetId="8">'[27]04 '!#REF!</definedName>
    <definedName name="PED" localSheetId="9">'[27]04 '!#REF!</definedName>
    <definedName name="PED" localSheetId="18">'[27]04 '!#REF!</definedName>
    <definedName name="PED">'[27]04 '!#REF!</definedName>
    <definedName name="peqafd" localSheetId="28" hidden="1">#REF!</definedName>
    <definedName name="peqafd" localSheetId="29" hidden="1">#REF!</definedName>
    <definedName name="peqafd" hidden="1">#REF!</definedName>
    <definedName name="PERO" localSheetId="28" hidden="1">{#N/A,#N/A,FALSE,"SCA";#N/A,#N/A,FALSE,"NCA";#N/A,#N/A,FALSE,"SAZ";#N/A,#N/A,FALSE,"CAZ";#N/A,#N/A,FALSE,"SNV";#N/A,#N/A,FALSE,"NNV";#N/A,#N/A,FALSE,"PP";#N/A,#N/A,FALSE,"SA"}</definedName>
    <definedName name="PERO" localSheetId="29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ert" localSheetId="28" hidden="1">#REF!</definedName>
    <definedName name="pert" localSheetId="29" hidden="1">#REF!</definedName>
    <definedName name="pert" hidden="1">#REF!</definedName>
    <definedName name="PLine1">'[21]ANNUALIZE CTs'!$B$8</definedName>
    <definedName name="PLine2">'[21]ANNUALIZE CTs'!$B$9</definedName>
    <definedName name="PLine3">'[21]ANNUALIZE CTs'!$B$10</definedName>
    <definedName name="PLine4">[23]Sheet1!$B$11</definedName>
    <definedName name="plk" localSheetId="28" hidden="1">#REF!</definedName>
    <definedName name="plk" localSheetId="29" hidden="1">#REF!</definedName>
    <definedName name="plk" hidden="1">#REF!</definedName>
    <definedName name="plo" localSheetId="28" hidden="1">#REF!</definedName>
    <definedName name="plo" localSheetId="29" hidden="1">#REF!</definedName>
    <definedName name="plo" hidden="1">#REF!</definedName>
    <definedName name="plvsanj" localSheetId="28" hidden="1">#REF!</definedName>
    <definedName name="plvsanj" localSheetId="29" hidden="1">#REF!</definedName>
    <definedName name="plvsanj" hidden="1">#REF!</definedName>
    <definedName name="pocq" localSheetId="28" hidden="1">#REF!</definedName>
    <definedName name="pocq" localSheetId="29" hidden="1">#REF!</definedName>
    <definedName name="pocq" hidden="1">#REF!</definedName>
    <definedName name="poe" localSheetId="28" hidden="1">#REF!</definedName>
    <definedName name="poe" localSheetId="29" hidden="1">#REF!</definedName>
    <definedName name="poe" hidden="1">#REF!</definedName>
    <definedName name="poeac" localSheetId="28" hidden="1">#REF!</definedName>
    <definedName name="poeac" localSheetId="29" hidden="1">#REF!</definedName>
    <definedName name="poeac" hidden="1">#REF!</definedName>
    <definedName name="poec" localSheetId="28" hidden="1">#REF!</definedName>
    <definedName name="poec" localSheetId="29" hidden="1">#REF!</definedName>
    <definedName name="poec" hidden="1">#REF!</definedName>
    <definedName name="poeca" localSheetId="28" hidden="1">#REF!</definedName>
    <definedName name="poeca" localSheetId="29" hidden="1">#REF!</definedName>
    <definedName name="poeca" hidden="1">#REF!</definedName>
    <definedName name="poert" localSheetId="28" hidden="1">#REF!</definedName>
    <definedName name="poert" localSheetId="29" hidden="1">#REF!</definedName>
    <definedName name="poert" hidden="1">#REF!</definedName>
    <definedName name="poi" localSheetId="28" hidden="1">#REF!</definedName>
    <definedName name="poi" localSheetId="29" hidden="1">#REF!</definedName>
    <definedName name="poi" hidden="1">#REF!</definedName>
    <definedName name="poica" localSheetId="28" hidden="1">#REF!</definedName>
    <definedName name="poica" localSheetId="29" hidden="1">#REF!</definedName>
    <definedName name="poica" hidden="1">#REF!</definedName>
    <definedName name="poiea" localSheetId="28" hidden="1">#REF!</definedName>
    <definedName name="poiea" localSheetId="29" hidden="1">#REF!</definedName>
    <definedName name="poiea" hidden="1">#REF!</definedName>
    <definedName name="poiv" localSheetId="28" hidden="1">#REF!</definedName>
    <definedName name="poiv" localSheetId="29" hidden="1">#REF!</definedName>
    <definedName name="poiv" hidden="1">#REF!</definedName>
    <definedName name="poiy" localSheetId="28" hidden="1">#REF!</definedName>
    <definedName name="poiy" localSheetId="29" hidden="1">#REF!</definedName>
    <definedName name="poiy" hidden="1">#REF!</definedName>
    <definedName name="poiyw" localSheetId="28" hidden="1">#REF!</definedName>
    <definedName name="poiyw" localSheetId="29" hidden="1">#REF!</definedName>
    <definedName name="poiyw" hidden="1">#REF!</definedName>
    <definedName name="pouac" localSheetId="28" hidden="1">#REF!</definedName>
    <definedName name="pouac" localSheetId="29" hidden="1">#REF!</definedName>
    <definedName name="pouac" hidden="1">#REF!</definedName>
    <definedName name="pouce" localSheetId="28" hidden="1">#REF!</definedName>
    <definedName name="pouce" localSheetId="29" hidden="1">#REF!</definedName>
    <definedName name="pouce" hidden="1">#REF!</definedName>
    <definedName name="povrs" localSheetId="28" hidden="1">#REF!</definedName>
    <definedName name="povrs" localSheetId="29" hidden="1">#REF!</definedName>
    <definedName name="povrs" hidden="1">#REF!</definedName>
    <definedName name="POWER1" localSheetId="28">#REF!</definedName>
    <definedName name="POWER1" localSheetId="29">#REF!</definedName>
    <definedName name="POWER1" localSheetId="31">#REF!</definedName>
    <definedName name="POWER1">#REF!</definedName>
    <definedName name="POWER2" localSheetId="28">#REF!</definedName>
    <definedName name="POWER2" localSheetId="29">#REF!</definedName>
    <definedName name="POWER2" localSheetId="31">#REF!</definedName>
    <definedName name="POWER2">#REF!</definedName>
    <definedName name="POWER3" localSheetId="28">#REF!</definedName>
    <definedName name="POWER3" localSheetId="29">#REF!</definedName>
    <definedName name="POWER3" localSheetId="31">#REF!</definedName>
    <definedName name="POWER3">#REF!</definedName>
    <definedName name="POWER4" localSheetId="28">#REF!</definedName>
    <definedName name="POWER4" localSheetId="29">#REF!</definedName>
    <definedName name="POWER4" localSheetId="31">#REF!</definedName>
    <definedName name="POWER4">#REF!</definedName>
    <definedName name="pppppppp" localSheetId="28" hidden="1">#REF!</definedName>
    <definedName name="pppppppp" localSheetId="29" hidden="1">#REF!</definedName>
    <definedName name="pppppppp" hidden="1">#REF!</definedName>
    <definedName name="_xlnm.Print_Area" localSheetId="19">'JRW-10.1'!$C$1:$G$37</definedName>
    <definedName name="_xlnm.Print_Area" localSheetId="20">'JRW-10.2'!$A$1:$N$36</definedName>
    <definedName name="_xlnm.Print_Area" localSheetId="21">'JRW-10.3'!$B$1:$D$98</definedName>
    <definedName name="_xlnm.Print_Area" localSheetId="22">'JRW-10.4'!$A$1:$D$24</definedName>
    <definedName name="_xlnm.Print_Area" localSheetId="23">'JRW-10.5 '!$B$1:$L$79</definedName>
    <definedName name="_xlnm.Print_Area" localSheetId="24">'JRW-10.6'!$A$1:$K$46</definedName>
    <definedName name="_xlnm.Print_Area" localSheetId="25">'JRW-10.7'!$A$1:$M$53</definedName>
    <definedName name="_xlnm.Print_Area" localSheetId="26">'JRW-10.8'!$A$1:$M$63</definedName>
    <definedName name="_xlnm.Print_Area" localSheetId="27">'JRW-11.1'!$A$1:$E$18</definedName>
    <definedName name="_xlnm.Print_Area" localSheetId="28">'JRW-11.2'!$A$1:$C$30</definedName>
    <definedName name="_xlnm.Print_Area" localSheetId="29">'JRW-11.3'!$A$1:$D$29</definedName>
    <definedName name="_xlnm.Print_Area" localSheetId="30">'JRW-12.1'!$A$1:$H$70</definedName>
    <definedName name="_xlnm.Print_Area" localSheetId="31">'JRW-12.2 (2)'!$A$1:$H$33</definedName>
    <definedName name="_xlnm.Print_Area" localSheetId="32">'JRW-12.3'!$A$1:$H$32</definedName>
    <definedName name="_xlnm.Print_Area" localSheetId="33">'JRW-12.4'!$A$1:$H$37</definedName>
    <definedName name="_xlnm.Print_Area" localSheetId="34">'JRW-12.5'!$A$1:$G$35</definedName>
    <definedName name="_xlnm.Print_Area" localSheetId="35">'JRW-12.6'!$A$1:$H$34</definedName>
    <definedName name="_xlnm.Print_Area" localSheetId="0">'jrw-3.1'!$B$1:$E$19</definedName>
    <definedName name="_xlnm.Print_Area" localSheetId="1">'JRW-4.1'!$B$1:$N$87</definedName>
    <definedName name="_xlnm.Print_Area" localSheetId="2">'JRW-4.2'!$B$1:$G$83</definedName>
    <definedName name="_xlnm.Print_Area" localSheetId="4">'JRW-5.1'!$A$1:$E$31</definedName>
    <definedName name="_xlnm.Print_Area" localSheetId="5">'JRW-5.2'!$B$1:$P$62</definedName>
    <definedName name="_xlnm.Print_Area" localSheetId="6">'JRW-5.3'!$A$1:$L$66</definedName>
    <definedName name="_xlnm.Print_Area" localSheetId="7">'JRW-6.1'!$A$1:$F$30</definedName>
    <definedName name="_xlnm.Print_Area" localSheetId="8">'JRW-7.1 '!$A$1:$J$32</definedName>
    <definedName name="_xlnm.Print_Area" localSheetId="9">'JRW-7.2'!$A$1:$L$65</definedName>
    <definedName name="_xlnm.Print_Area" localSheetId="10">'JRW-7.3'!$A$1:$J$61</definedName>
    <definedName name="_xlnm.Print_Area" localSheetId="11">'JRW-7.4'!$B$1:$J$47</definedName>
    <definedName name="_xlnm.Print_Area" localSheetId="12">'JRW-8.1 (2)'!$A$1:$I$32</definedName>
    <definedName name="_xlnm.Print_Area" localSheetId="13">'JRW-9.1'!$D$1:$I$44</definedName>
    <definedName name="_xlnm.Print_Area" localSheetId="14">'JRW-9.2'!$C$1:$G$94</definedName>
    <definedName name="_xlnm.Print_Area" localSheetId="15">'JRW-9.3'!$B$1:$H$96</definedName>
    <definedName name="_xlnm.Print_Area" localSheetId="16">'JRW-9.4'!$B$1:$H$104</definedName>
    <definedName name="_xlnm.Print_Area" localSheetId="17">'JRW-9.5'!$B$1:$F$90</definedName>
    <definedName name="_xlnm.Print_Area" localSheetId="18">'JRW-9.6'!$D$1:$G$20</definedName>
    <definedName name="_xlnm.Print_Area">#REF!</definedName>
    <definedName name="Print_Area_MI" localSheetId="19">#REF!</definedName>
    <definedName name="Print_Area_MI" localSheetId="23">#REF!</definedName>
    <definedName name="Print_Area_MI" localSheetId="24">#REF!</definedName>
    <definedName name="Print_Area_MI" localSheetId="28">#REF!</definedName>
    <definedName name="Print_Area_MI" localSheetId="29">#REF!</definedName>
    <definedName name="Print_Area_MI" localSheetId="31">#REF!</definedName>
    <definedName name="Print_Area_MI" localSheetId="0">'jrw-3.1'!$D$5:$D$8</definedName>
    <definedName name="Print_Area_MI" localSheetId="1">#REF!</definedName>
    <definedName name="Print_Area_MI" localSheetId="2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>#REF!</definedName>
    <definedName name="Print_Area_Reset">#N/A</definedName>
    <definedName name="_xlnm.Print_Titles">#N/A</definedName>
    <definedName name="printa1a_d12">#N/A</definedName>
    <definedName name="PRINTALL" localSheetId="23">#REF!</definedName>
    <definedName name="PRINTALL" localSheetId="24">#REF!</definedName>
    <definedName name="PRINTALL" localSheetId="28">#REF!</definedName>
    <definedName name="PRINTALL" localSheetId="29">#REF!</definedName>
    <definedName name="PRINTALL" localSheetId="31">#REF!</definedName>
    <definedName name="PRINTALL">#REF!</definedName>
    <definedName name="PriorYear">[23]Sheet1!$B$16</definedName>
    <definedName name="PRN" localSheetId="31">[14]A!$S$11</definedName>
    <definedName name="PRN">[14]A!$S$11</definedName>
    <definedName name="PRNGROWTH" localSheetId="31">[14]A!$S$11</definedName>
    <definedName name="PRNGROWTH">[14]A!$S$11</definedName>
    <definedName name="PRTALL" localSheetId="28">#REF!</definedName>
    <definedName name="PRTALL" localSheetId="29">#REF!</definedName>
    <definedName name="PRTALL" localSheetId="31">#REF!</definedName>
    <definedName name="PRTALL" localSheetId="2">#REF!</definedName>
    <definedName name="PRTALL" localSheetId="7">#REF!</definedName>
    <definedName name="PRTALL">#REF!</definedName>
    <definedName name="PRTPG1" localSheetId="28">#REF!</definedName>
    <definedName name="PRTPG1" localSheetId="29">#REF!</definedName>
    <definedName name="PRTPG1" localSheetId="31">#REF!</definedName>
    <definedName name="PRTPG1" localSheetId="2">#REF!</definedName>
    <definedName name="PRTPG1" localSheetId="7">#REF!</definedName>
    <definedName name="PRTPG1">#REF!</definedName>
    <definedName name="PRTPG10" localSheetId="28">#REF!</definedName>
    <definedName name="PRTPG10" localSheetId="29">#REF!</definedName>
    <definedName name="PRTPG10" localSheetId="31">#REF!</definedName>
    <definedName name="PRTPG10" localSheetId="2">#REF!</definedName>
    <definedName name="PRTPG10" localSheetId="7">#REF!</definedName>
    <definedName name="PRTPG10">#REF!</definedName>
    <definedName name="PRTPG2" localSheetId="28">#REF!</definedName>
    <definedName name="PRTPG2" localSheetId="29">#REF!</definedName>
    <definedName name="PRTPG2" localSheetId="31">#REF!</definedName>
    <definedName name="PRTPG2" localSheetId="2">#REF!</definedName>
    <definedName name="PRTPG2" localSheetId="7">#REF!</definedName>
    <definedName name="PRTPG2">#REF!</definedName>
    <definedName name="PRTPG3" localSheetId="28">#REF!</definedName>
    <definedName name="PRTPG3" localSheetId="29">#REF!</definedName>
    <definedName name="PRTPG3" localSheetId="31">#REF!</definedName>
    <definedName name="PRTPG3" localSheetId="2">#REF!</definedName>
    <definedName name="PRTPG3" localSheetId="7">#REF!</definedName>
    <definedName name="PRTPG3">#REF!</definedName>
    <definedName name="PRTPG4" localSheetId="28">#REF!</definedName>
    <definedName name="PRTPG4" localSheetId="29">#REF!</definedName>
    <definedName name="PRTPG4" localSheetId="31">#REF!</definedName>
    <definedName name="PRTPG4" localSheetId="2">#REF!</definedName>
    <definedName name="PRTPG4" localSheetId="7">#REF!</definedName>
    <definedName name="PRTPG4">#REF!</definedName>
    <definedName name="PRTPG5" localSheetId="28">#REF!</definedName>
    <definedName name="PRTPG5" localSheetId="29">#REF!</definedName>
    <definedName name="PRTPG5" localSheetId="31">#REF!</definedName>
    <definedName name="PRTPG5" localSheetId="2">#REF!</definedName>
    <definedName name="PRTPG5" localSheetId="7">#REF!</definedName>
    <definedName name="PRTPG5">#REF!</definedName>
    <definedName name="PRTPG6" localSheetId="28">#REF!</definedName>
    <definedName name="PRTPG6" localSheetId="29">#REF!</definedName>
    <definedName name="PRTPG6" localSheetId="31">#REF!</definedName>
    <definedName name="PRTPG6" localSheetId="2">#REF!</definedName>
    <definedName name="PRTPG6" localSheetId="7">#REF!</definedName>
    <definedName name="PRTPG6">#REF!</definedName>
    <definedName name="PRTPG7" localSheetId="28">#REF!</definedName>
    <definedName name="PRTPG7" localSheetId="29">#REF!</definedName>
    <definedName name="PRTPG7" localSheetId="31">#REF!</definedName>
    <definedName name="PRTPG7" localSheetId="2">#REF!</definedName>
    <definedName name="PRTPG7" localSheetId="7">#REF!</definedName>
    <definedName name="PRTPG7">#REF!</definedName>
    <definedName name="PRTPG8" localSheetId="28">#REF!</definedName>
    <definedName name="PRTPG8" localSheetId="29">#REF!</definedName>
    <definedName name="PRTPG8" localSheetId="31">#REF!</definedName>
    <definedName name="PRTPG8" localSheetId="2">#REF!</definedName>
    <definedName name="PRTPG8" localSheetId="7">#REF!</definedName>
    <definedName name="PRTPG8">#REF!</definedName>
    <definedName name="PRTPG9" localSheetId="28">#REF!</definedName>
    <definedName name="PRTPG9" localSheetId="29">#REF!</definedName>
    <definedName name="PRTPG9" localSheetId="31">#REF!</definedName>
    <definedName name="PRTPG9" localSheetId="2">#REF!</definedName>
    <definedName name="PRTPG9" localSheetId="7">#REF!</definedName>
    <definedName name="PRTPG9">#REF!</definedName>
    <definedName name="pslf" localSheetId="28" hidden="1">#REF!</definedName>
    <definedName name="pslf" localSheetId="29" hidden="1">#REF!</definedName>
    <definedName name="pslf" hidden="1">#REF!</definedName>
    <definedName name="psrfdgl" localSheetId="28" hidden="1">#REF!</definedName>
    <definedName name="psrfdgl" localSheetId="29" hidden="1">#REF!</definedName>
    <definedName name="psrfdgl" hidden="1">#REF!</definedName>
    <definedName name="pwe" localSheetId="28" hidden="1">#REF!</definedName>
    <definedName name="pwe" localSheetId="29" hidden="1">#REF!</definedName>
    <definedName name="pwe" hidden="1">#REF!</definedName>
    <definedName name="PYEGYASSTS" localSheetId="28">#REF!</definedName>
    <definedName name="PYEGYASSTS" localSheetId="29">#REF!</definedName>
    <definedName name="PYEGYASSTS" localSheetId="31">#REF!</definedName>
    <definedName name="PYEGYASSTS">#REF!</definedName>
    <definedName name="PYEGYLIABS" localSheetId="28">#REF!</definedName>
    <definedName name="PYEGYLIABS" localSheetId="29">#REF!</definedName>
    <definedName name="PYEGYLIABS" localSheetId="31">#REF!</definedName>
    <definedName name="PYEGYLIABS">#REF!</definedName>
    <definedName name="PYISWP" localSheetId="28">#REF!</definedName>
    <definedName name="PYISWP" localSheetId="29">#REF!</definedName>
    <definedName name="PYISWP" localSheetId="31">#REF!</definedName>
    <definedName name="PYISWP">#REF!</definedName>
    <definedName name="qaw" localSheetId="28" hidden="1">#REF!</definedName>
    <definedName name="qaw" localSheetId="29" hidden="1">#REF!</definedName>
    <definedName name="qaw" hidden="1">#REF!</definedName>
    <definedName name="qwr" localSheetId="28" hidden="1">#REF!</definedName>
    <definedName name="qwr" localSheetId="29" hidden="1">#REF!</definedName>
    <definedName name="qwr" hidden="1">#REF!</definedName>
    <definedName name="Rankings" localSheetId="28">#REF!</definedName>
    <definedName name="Rankings" localSheetId="29">#REF!</definedName>
    <definedName name="Rankings" localSheetId="31">#REF!</definedName>
    <definedName name="Rankings">#REF!</definedName>
    <definedName name="RATE1" localSheetId="19">#REF!</definedName>
    <definedName name="RATE1" localSheetId="23">#REF!</definedName>
    <definedName name="RATE1" localSheetId="24">#REF!</definedName>
    <definedName name="RATE1" localSheetId="28">#REF!</definedName>
    <definedName name="RATE1" localSheetId="29">#REF!</definedName>
    <definedName name="RATE1" localSheetId="31">#REF!</definedName>
    <definedName name="RATE1" localSheetId="0">#REF!</definedName>
    <definedName name="RATE1" localSheetId="1">#REF!</definedName>
    <definedName name="RATE1" localSheetId="2">#REF!</definedName>
    <definedName name="RATE1" localSheetId="11">#REF!</definedName>
    <definedName name="RATE1" localSheetId="12">#REF!</definedName>
    <definedName name="RATE1" localSheetId="13">#REF!</definedName>
    <definedName name="RATE1" localSheetId="14">#REF!</definedName>
    <definedName name="RATE1" localSheetId="15">#REF!</definedName>
    <definedName name="RATE1" localSheetId="16">#REF!</definedName>
    <definedName name="RATE1" localSheetId="17">#REF!</definedName>
    <definedName name="RATE1" localSheetId="18">#REF!</definedName>
    <definedName name="RATE1">#REF!</definedName>
    <definedName name="RECON_ASSETS" localSheetId="28">#REF!</definedName>
    <definedName name="RECON_ASSETS" localSheetId="29">#REF!</definedName>
    <definedName name="RECON_ASSETS" localSheetId="31">#REF!</definedName>
    <definedName name="RECON_ASSETS">#REF!</definedName>
    <definedName name="RECON_LIABILITIES" localSheetId="28">#REF!</definedName>
    <definedName name="RECON_LIABILITIES" localSheetId="29">#REF!</definedName>
    <definedName name="RECON_LIABILITIES" localSheetId="31">#REF!</definedName>
    <definedName name="RECON_LIABILITIES">#REF!</definedName>
    <definedName name="RECON_SUMMARY" localSheetId="28">#REF!</definedName>
    <definedName name="RECON_SUMMARY" localSheetId="29">#REF!</definedName>
    <definedName name="RECON_SUMMARY" localSheetId="31">#REF!</definedName>
    <definedName name="RECON_SUMMARY">#REF!</definedName>
    <definedName name="repeat" localSheetId="28" hidden="1">#REF!</definedName>
    <definedName name="repeat" localSheetId="29" hidden="1">#REF!</definedName>
    <definedName name="repeat" hidden="1">#REF!</definedName>
    <definedName name="RETURN" localSheetId="31">[14]A!$M$129:$M$143</definedName>
    <definedName name="RETURN">[14]A!$M$129:$M$143</definedName>
    <definedName name="RID" localSheetId="28">#REF!</definedName>
    <definedName name="RID" localSheetId="29">#REF!</definedName>
    <definedName name="RID" localSheetId="31">#REF!</definedName>
    <definedName name="RID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localSheetId="28" hidden="1">_xll.RiskCellHasTokens(262144+512+524288)</definedName>
    <definedName name="RiskIsInput" localSheetId="29" hidden="1">_xll.RiskCellHasTokens(262144+512+524288)</definedName>
    <definedName name="RiskIsInput" hidden="1">_xll.RiskCellHasTokens(262144+512+524288)</definedName>
    <definedName name="RiskIsOutput" localSheetId="28" hidden="1">_xll.RiskCellHasTokens(1024)</definedName>
    <definedName name="RiskIsOutput" localSheetId="29" hidden="1">_xll.RiskCellHasTokens(1024)</definedName>
    <definedName name="RiskIsOutput" hidden="1">_xll.RiskCellHasTokens(1024)</definedName>
    <definedName name="RiskIsStatistics" localSheetId="28" hidden="1">_xll.RiskCellHasTokens(4096+32768+65536)</definedName>
    <definedName name="RiskIsStatistics" localSheetId="29" hidden="1">_xll.RiskCellHasTokens(4096+32768+65536)</definedName>
    <definedName name="RiskIsStatistics" hidden="1">_xll.RiskCellHasTokens(4096+32768+65536)</definedName>
    <definedName name="riskmeasures">'[17]Combination Utility Group'!$B$8:$N$60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prem" localSheetId="28">#REF!</definedName>
    <definedName name="riskprem" localSheetId="29">#REF!</definedName>
    <definedName name="riskprem" localSheetId="31">#REF!</definedName>
    <definedName name="riskprem" localSheetId="0">#REF!</definedName>
    <definedName name="riskprem">#REF!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localSheetId="28" hidden="1">{#N/A,#N/A,FALSE,"SCA";#N/A,#N/A,FALSE,"NCA";#N/A,#N/A,FALSE,"SAZ";#N/A,#N/A,FALSE,"CAZ";#N/A,#N/A,FALSE,"SNV";#N/A,#N/A,FALSE,"NNV";#N/A,#N/A,FALSE,"PP";#N/A,#N/A,FALSE,"SA"}</definedName>
    <definedName name="rk" localSheetId="29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ROE_COMPARISON" localSheetId="28">#REF!</definedName>
    <definedName name="ROE_COMPARISON" localSheetId="29">#REF!</definedName>
    <definedName name="ROE_COMPARISON" localSheetId="31">#REF!</definedName>
    <definedName name="ROE_COMPARISON">#REF!</definedName>
    <definedName name="ROR_Rate" localSheetId="19">'[28]Input '!$C$25</definedName>
    <definedName name="ROR_Rate" localSheetId="23">'[28]Input '!$C$25</definedName>
    <definedName name="ROR_Rate" localSheetId="24">'[28]Input '!$C$25</definedName>
    <definedName name="ROR_Rate" localSheetId="31">'[29]Input '!$C$25</definedName>
    <definedName name="ROR_Rate" localSheetId="1">'[28]Input '!$C$25</definedName>
    <definedName name="ROR_Rate" localSheetId="2">'[28]Input '!$C$25</definedName>
    <definedName name="ROR_Rate" localSheetId="11">'[28]Input '!$C$25</definedName>
    <definedName name="ROR_Rate" localSheetId="12">'[28]Input '!$C$25</definedName>
    <definedName name="ROR_Rate" localSheetId="13">'[28]Input '!$C$25</definedName>
    <definedName name="ROR_Rate" localSheetId="14">'[28]Input '!$C$25</definedName>
    <definedName name="ROR_Rate" localSheetId="15">'[28]Input '!$C$25</definedName>
    <definedName name="ROR_Rate" localSheetId="16">'[28]Input '!$C$25</definedName>
    <definedName name="ROR_Rate" localSheetId="17">'[28]Input '!$C$25</definedName>
    <definedName name="ROR_Rate" localSheetId="18">'[28]Input '!$C$25</definedName>
    <definedName name="ROR_Rate">'[30]Input '!$C$25</definedName>
    <definedName name="RORD" localSheetId="19">[31]ROR!$A$2:$O$201</definedName>
    <definedName name="RORD" localSheetId="23">[31]ROR!$A$2:$O$201</definedName>
    <definedName name="RORD" localSheetId="24">[31]ROR!$A$2:$O$201</definedName>
    <definedName name="RORD" localSheetId="31">[32]ROR!$A$2:$O$201</definedName>
    <definedName name="RORD" localSheetId="0">[31]ROR!$A$2:$O$201</definedName>
    <definedName name="RORD" localSheetId="1">[31]ROR!$A$2:$O$201</definedName>
    <definedName name="RORD" localSheetId="2">[31]ROR!$A$2:$O$201</definedName>
    <definedName name="RORD" localSheetId="11">[31]ROR!$A$2:$O$201</definedName>
    <definedName name="RORD" localSheetId="12">[31]ROR!$A$2:$O$201</definedName>
    <definedName name="RORD" localSheetId="13">[31]ROR!$A$2:$O$201</definedName>
    <definedName name="RORD" localSheetId="14">[31]ROR!$A$2:$O$201</definedName>
    <definedName name="RORD" localSheetId="15">[31]ROR!$A$2:$O$201</definedName>
    <definedName name="RORD" localSheetId="16">[31]ROR!$A$2:$O$201</definedName>
    <definedName name="RORD" localSheetId="17">[31]ROR!$A$2:$O$201</definedName>
    <definedName name="RORD" localSheetId="18">[31]ROR!$A$2:$O$201</definedName>
    <definedName name="RORD">[33]ROR!$A$2:$O$201</definedName>
    <definedName name="rtyui" localSheetId="28" hidden="1">#REF!</definedName>
    <definedName name="rtyui" localSheetId="29" hidden="1">#REF!</definedName>
    <definedName name="rtyui" hidden="1">#REF!</definedName>
    <definedName name="rtyuiop" localSheetId="28" hidden="1">#REF!</definedName>
    <definedName name="rtyuiop" localSheetId="29" hidden="1">#REF!</definedName>
    <definedName name="rtyuiop" hidden="1">#REF!</definedName>
    <definedName name="S" localSheetId="28" hidden="1">#REF!</definedName>
    <definedName name="S" localSheetId="29" hidden="1">#REF!</definedName>
    <definedName name="s">[34]Sheet1!$B$10</definedName>
    <definedName name="sac" localSheetId="28" hidden="1">#REF!</definedName>
    <definedName name="sac" localSheetId="29" hidden="1">#REF!</definedName>
    <definedName name="sac" hidden="1">#REF!</definedName>
    <definedName name="sadf" localSheetId="28" hidden="1">#REF!</definedName>
    <definedName name="sadf" localSheetId="29" hidden="1">#REF!</definedName>
    <definedName name="sadf" hidden="1">#REF!</definedName>
    <definedName name="sadfkj" localSheetId="28" hidden="1">#REF!</definedName>
    <definedName name="sadfkj" localSheetId="29" hidden="1">#REF!</definedName>
    <definedName name="sadfkj" hidden="1">#REF!</definedName>
    <definedName name="SAPBEXrevision" hidden="1">41</definedName>
    <definedName name="SAPBEXsysID" hidden="1">"PBW"</definedName>
    <definedName name="SAPBEXwbID" hidden="1">"3TD2FVG7ME7U056LVECBWI4A2"</definedName>
    <definedName name="SBA" localSheetId="28">#REF!</definedName>
    <definedName name="SBA" localSheetId="29">#REF!</definedName>
    <definedName name="SBA" localSheetId="31">#REF!</definedName>
    <definedName name="SBA">#REF!</definedName>
    <definedName name="Schedule_3" localSheetId="28">#REF!</definedName>
    <definedName name="Schedule_3" localSheetId="29">#REF!</definedName>
    <definedName name="Schedule_3" localSheetId="31">#REF!</definedName>
    <definedName name="Schedule_3">#REF!</definedName>
    <definedName name="Schedule_4" localSheetId="28">'[35]JRW-2.4'!#REF!</definedName>
    <definedName name="Schedule_4" localSheetId="29">'[35]JRW-2.4'!#REF!</definedName>
    <definedName name="Schedule_4" localSheetId="31">'[35]JRW-2.4'!#REF!</definedName>
    <definedName name="Schedule_4" localSheetId="0">'[35]JRW-2.4'!#REF!</definedName>
    <definedName name="Schedule_4">'[35]JRW-2.4'!#REF!</definedName>
    <definedName name="Schedule_5" localSheetId="28">'[35]JRW-2.4'!#REF!</definedName>
    <definedName name="Schedule_5" localSheetId="29">'[35]JRW-2.4'!#REF!</definedName>
    <definedName name="Schedule_5" localSheetId="31">'[35]JRW-2.4'!#REF!</definedName>
    <definedName name="Schedule_5" localSheetId="0">'[35]JRW-2.4'!#REF!</definedName>
    <definedName name="Schedule_5">'[35]JRW-2.4'!#REF!</definedName>
    <definedName name="Schedule_5_1" localSheetId="28">#REF!</definedName>
    <definedName name="Schedule_5_1" localSheetId="29">#REF!</definedName>
    <definedName name="Schedule_5_1" localSheetId="31">#REF!</definedName>
    <definedName name="Schedule_5_1">#REF!</definedName>
    <definedName name="Schedule_6" localSheetId="28">#REF!</definedName>
    <definedName name="Schedule_6" localSheetId="29">#REF!</definedName>
    <definedName name="Schedule_6" localSheetId="31">#REF!</definedName>
    <definedName name="Schedule_6">#REF!</definedName>
    <definedName name="Schedule_7" localSheetId="28">#REF!</definedName>
    <definedName name="Schedule_7" localSheetId="29">#REF!</definedName>
    <definedName name="Schedule_7" localSheetId="31">#REF!</definedName>
    <definedName name="Schedule_7">#REF!</definedName>
    <definedName name="Schedule_8" localSheetId="28">#REF!</definedName>
    <definedName name="Schedule_8" localSheetId="29">#REF!</definedName>
    <definedName name="Schedule_8" localSheetId="31">#REF!</definedName>
    <definedName name="Schedule_8">#REF!</definedName>
    <definedName name="sd" localSheetId="28" hidden="1">#REF!</definedName>
    <definedName name="sd" localSheetId="29" hidden="1">#REF!</definedName>
    <definedName name="sd" hidden="1">#REF!</definedName>
    <definedName name="sdf" localSheetId="28" hidden="1">#REF!</definedName>
    <definedName name="sdf" localSheetId="29" hidden="1">#REF!</definedName>
    <definedName name="sdf" hidden="1">#REF!</definedName>
    <definedName name="sdfp" localSheetId="28" hidden="1">#REF!</definedName>
    <definedName name="sdfp" localSheetId="29" hidden="1">#REF!</definedName>
    <definedName name="sdfp" hidden="1">#REF!</definedName>
    <definedName name="sdklofj" localSheetId="28" hidden="1">#REF!</definedName>
    <definedName name="sdklofj" localSheetId="29" hidden="1">#REF!</definedName>
    <definedName name="sdklofj" hidden="1">#REF!</definedName>
    <definedName name="sdld" localSheetId="28" hidden="1">#REF!</definedName>
    <definedName name="sdld" localSheetId="29" hidden="1">#REF!</definedName>
    <definedName name="sdld" hidden="1">#REF!</definedName>
    <definedName name="sdljgfj" localSheetId="28" hidden="1">#REF!</definedName>
    <definedName name="sdljgfj" localSheetId="29" hidden="1">#REF!</definedName>
    <definedName name="sdljgfj" hidden="1">#REF!</definedName>
    <definedName name="sdop" localSheetId="28" hidden="1">#REF!</definedName>
    <definedName name="sdop" localSheetId="29" hidden="1">#REF!</definedName>
    <definedName name="sdop" hidden="1">#REF!</definedName>
    <definedName name="sdsdl" localSheetId="28" hidden="1">#REF!</definedName>
    <definedName name="sdsdl" localSheetId="29" hidden="1">#REF!</definedName>
    <definedName name="sdsdl" hidden="1">#REF!</definedName>
    <definedName name="sdv" localSheetId="28" hidden="1">#REF!</definedName>
    <definedName name="sdv" localSheetId="29" hidden="1">#REF!</definedName>
    <definedName name="sdv" hidden="1">#REF!</definedName>
    <definedName name="sedf" localSheetId="28" hidden="1">#REF!</definedName>
    <definedName name="sedf" localSheetId="29" hidden="1">#REF!</definedName>
    <definedName name="sedf" hidden="1">#REF!</definedName>
    <definedName name="SERIES1" localSheetId="28">#REF!</definedName>
    <definedName name="SERIES1" localSheetId="29">#REF!</definedName>
    <definedName name="SERIES1" localSheetId="31">#REF!</definedName>
    <definedName name="SERIES1">#REF!</definedName>
    <definedName name="SERIES2" localSheetId="28">#REF!</definedName>
    <definedName name="SERIES2" localSheetId="29">#REF!</definedName>
    <definedName name="SERIES2" localSheetId="31">#REF!</definedName>
    <definedName name="SERIES2">#REF!</definedName>
    <definedName name="SERIES3" localSheetId="28">#REF!</definedName>
    <definedName name="SERIES3" localSheetId="29">#REF!</definedName>
    <definedName name="SERIES3" localSheetId="31">#REF!</definedName>
    <definedName name="SERIES3">#REF!</definedName>
    <definedName name="SERIES4" localSheetId="28">#REF!</definedName>
    <definedName name="SERIES4" localSheetId="29">#REF!</definedName>
    <definedName name="SERIES4" localSheetId="31">#REF!</definedName>
    <definedName name="SERIES4">#REF!</definedName>
    <definedName name="SERIES5" localSheetId="28">#REF!</definedName>
    <definedName name="SERIES5" localSheetId="29">#REF!</definedName>
    <definedName name="SERIES5" localSheetId="31">#REF!</definedName>
    <definedName name="SERIES5">#REF!</definedName>
    <definedName name="SERIES6" localSheetId="28">#REF!</definedName>
    <definedName name="SERIES6" localSheetId="29">#REF!</definedName>
    <definedName name="SERIES6" localSheetId="31">#REF!</definedName>
    <definedName name="SERIES6">#REF!</definedName>
    <definedName name="sevw" localSheetId="28" hidden="1">#REF!</definedName>
    <definedName name="sevw" localSheetId="29" hidden="1">#REF!</definedName>
    <definedName name="sevw" hidden="1">#REF!</definedName>
    <definedName name="sfdv" localSheetId="28" hidden="1">#REF!</definedName>
    <definedName name="sfdv" localSheetId="29" hidden="1">#REF!</definedName>
    <definedName name="sfdv" hidden="1">#REF!</definedName>
    <definedName name="SI" localSheetId="2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localSheetId="28" hidden="1">#REF!</definedName>
    <definedName name="slkd" localSheetId="29" hidden="1">#REF!</definedName>
    <definedName name="slkd" hidden="1">#REF!</definedName>
    <definedName name="SPWS_WBID">"5C3BEB3C-3631-11D4-B07C-00104BC5D17F"</definedName>
    <definedName name="ssdo" localSheetId="28" hidden="1">#REF!</definedName>
    <definedName name="ssdo" localSheetId="29" hidden="1">#REF!</definedName>
    <definedName name="ssdo" hidden="1">#REF!</definedName>
    <definedName name="sssset" localSheetId="28" hidden="1">#REF!</definedName>
    <definedName name="sssset" localSheetId="29" hidden="1">#REF!</definedName>
    <definedName name="sssset" hidden="1">#REF!</definedName>
    <definedName name="START" localSheetId="19">#REF!</definedName>
    <definedName name="START" localSheetId="23">#REF!</definedName>
    <definedName name="START" localSheetId="24">#REF!</definedName>
    <definedName name="START" localSheetId="28">#REF!</definedName>
    <definedName name="START" localSheetId="29">#REF!</definedName>
    <definedName name="START" localSheetId="31">#REF!</definedName>
    <definedName name="START" localSheetId="0">#REF!</definedName>
    <definedName name="START" localSheetId="1">#REF!</definedName>
    <definedName name="START" localSheetId="2">#REF!</definedName>
    <definedName name="START" localSheetId="11">#REF!</definedName>
    <definedName name="START" localSheetId="12">#REF!</definedName>
    <definedName name="START" localSheetId="13">#REF!</definedName>
    <definedName name="START" localSheetId="14">#REF!</definedName>
    <definedName name="START" localSheetId="15">#REF!</definedName>
    <definedName name="START" localSheetId="16">#REF!</definedName>
    <definedName name="START" localSheetId="17">#REF!</definedName>
    <definedName name="START" localSheetId="18">#REF!</definedName>
    <definedName name="START">#REF!</definedName>
    <definedName name="stockprice" localSheetId="28">'[16]Stock Price (Utility)'!$C$2:$U$34</definedName>
    <definedName name="stockprice" localSheetId="29">'[16]Stock Price (Utility)'!$C$2:$U$34</definedName>
    <definedName name="Stockprice" localSheetId="31">'[36]Stock Price (Electric)'!$C$1:$AY$33</definedName>
    <definedName name="Stockprice" localSheetId="2">'[36]Stock Price (Electric)'!$C$1:$AY$33</definedName>
    <definedName name="Stockprice" localSheetId="7">'[36]Stock Price (Electric)'!$C$1:$AY$33</definedName>
    <definedName name="Stockprice">'[37]Stock Price (Electric)'!$C$1:$AY$33</definedName>
    <definedName name="SUMMARY" localSheetId="28">#REF!</definedName>
    <definedName name="SUMMARY" localSheetId="29">#REF!</definedName>
    <definedName name="SUMMARY" localSheetId="31">#REF!</definedName>
    <definedName name="SUMMARY">#REF!</definedName>
    <definedName name="SURV">'[38]SURV ACCOUNTS'!$A$1:$C$453</definedName>
    <definedName name="sv" localSheetId="28" hidden="1">#REF!</definedName>
    <definedName name="sv" localSheetId="29" hidden="1">#REF!</definedName>
    <definedName name="sv" hidden="1">#REF!</definedName>
    <definedName name="svfdv" localSheetId="28" hidden="1">#REF!</definedName>
    <definedName name="svfdv" localSheetId="29" hidden="1">#REF!</definedName>
    <definedName name="svfdv" hidden="1">#REF!</definedName>
    <definedName name="swae" localSheetId="28" hidden="1">#REF!</definedName>
    <definedName name="swae" localSheetId="29" hidden="1">#REF!</definedName>
    <definedName name="swae" hidden="1">#REF!</definedName>
    <definedName name="TEAB" localSheetId="28">#REF!</definedName>
    <definedName name="TEAB" localSheetId="29">#REF!</definedName>
    <definedName name="TEAB" localSheetId="31">#REF!</definedName>
    <definedName name="TEAB">#REF!</definedName>
    <definedName name="TEFIS99" localSheetId="28">#REF!</definedName>
    <definedName name="TEFIS99" localSheetId="29">#REF!</definedName>
    <definedName name="TEFIS99" localSheetId="31">#REF!</definedName>
    <definedName name="TEFIS99">#REF!</definedName>
    <definedName name="TEMP" localSheetId="19">'[10]Bond Returns'!$O$8</definedName>
    <definedName name="TEMP" localSheetId="23">'[9]Bond Returns'!$O$8</definedName>
    <definedName name="TEMP" localSheetId="24">'[9]Bond Returns'!$O$8</definedName>
    <definedName name="TEMP" localSheetId="31">'[9]Bond Returns'!$O$8</definedName>
    <definedName name="TEMP" localSheetId="0">'[10]Bond Returns'!$O$8</definedName>
    <definedName name="TEMP" localSheetId="1">'[10]Bond Returns'!$O$8</definedName>
    <definedName name="TEMP" localSheetId="2">'[10]Bond Returns'!$O$8</definedName>
    <definedName name="TEMP" localSheetId="11">'[9]Bond Returns'!$O$8</definedName>
    <definedName name="TEMP" localSheetId="12">'[9]Bond Returns'!$O$8</definedName>
    <definedName name="TEMP" localSheetId="13">'[10]Bond Returns'!$O$8</definedName>
    <definedName name="TEMP" localSheetId="14">'[10]Bond Returns'!$O$8</definedName>
    <definedName name="TEMP" localSheetId="15">'[9]Bond Returns'!$O$8</definedName>
    <definedName name="TEMP" localSheetId="16">'[11]Bond Returns'!$O$8</definedName>
    <definedName name="TEMP" localSheetId="17">'[11]Bond Returns'!$O$8</definedName>
    <definedName name="TEMP" localSheetId="18">'[10]Bond Returns'!$O$8</definedName>
    <definedName name="TEMP">'[12]Bond Returns'!$O$8</definedName>
    <definedName name="TEST0" localSheetId="23">#REF!</definedName>
    <definedName name="TEST0" localSheetId="24">#REF!</definedName>
    <definedName name="TEST0" localSheetId="28">#REF!</definedName>
    <definedName name="TEST0" localSheetId="29">#REF!</definedName>
    <definedName name="TEST0" localSheetId="31">#REF!</definedName>
    <definedName name="TEST0">#REF!</definedName>
    <definedName name="TESTHKEY" localSheetId="23">#REF!</definedName>
    <definedName name="TESTHKEY" localSheetId="24">#REF!</definedName>
    <definedName name="TESTHKEY" localSheetId="28">#REF!</definedName>
    <definedName name="TESTHKEY" localSheetId="29">#REF!</definedName>
    <definedName name="TESTHKEY" localSheetId="31">#REF!</definedName>
    <definedName name="TESTHKEY">#REF!</definedName>
    <definedName name="TESTKEYS" localSheetId="23">#REF!</definedName>
    <definedName name="TESTKEYS" localSheetId="24">#REF!</definedName>
    <definedName name="TESTKEYS" localSheetId="28">#REF!</definedName>
    <definedName name="TESTKEYS" localSheetId="29">#REF!</definedName>
    <definedName name="TESTKEYS" localSheetId="31">#REF!</definedName>
    <definedName name="TESTKEYS">#REF!</definedName>
    <definedName name="TESTVKEY" localSheetId="23">#REF!</definedName>
    <definedName name="TESTVKEY" localSheetId="24">#REF!</definedName>
    <definedName name="TESTVKEY" localSheetId="28">#REF!</definedName>
    <definedName name="TESTVKEY" localSheetId="29">#REF!</definedName>
    <definedName name="TESTVKEY" localSheetId="31">#REF!</definedName>
    <definedName name="TESTVKEY">#REF!</definedName>
    <definedName name="TestYear">[23]Sheet1!$B$15</definedName>
    <definedName name="three" localSheetId="19">#REF!</definedName>
    <definedName name="three" localSheetId="23">#REF!</definedName>
    <definedName name="three" localSheetId="24">#REF!</definedName>
    <definedName name="three" localSheetId="28">#REF!</definedName>
    <definedName name="three" localSheetId="29">#REF!</definedName>
    <definedName name="three" localSheetId="31">#REF!</definedName>
    <definedName name="three" localSheetId="0">#REF!</definedName>
    <definedName name="three" localSheetId="1">#REF!</definedName>
    <definedName name="three" localSheetId="2">#REF!</definedName>
    <definedName name="three" localSheetId="11">#REF!</definedName>
    <definedName name="three" localSheetId="12">#REF!</definedName>
    <definedName name="three" localSheetId="13">#REF!</definedName>
    <definedName name="three" localSheetId="14">#REF!</definedName>
    <definedName name="three" localSheetId="15">#REF!</definedName>
    <definedName name="three" localSheetId="16">#REF!</definedName>
    <definedName name="three" localSheetId="17">#REF!</definedName>
    <definedName name="three" localSheetId="18">#REF!</definedName>
    <definedName name="three">#REF!</definedName>
    <definedName name="Ticker">""</definedName>
    <definedName name="tttt" localSheetId="28" hidden="1">#REF!</definedName>
    <definedName name="tttt" localSheetId="29" hidden="1">#REF!</definedName>
    <definedName name="tttt" hidden="1">#REF!</definedName>
    <definedName name="tw" localSheetId="28" hidden="1">#REF!</definedName>
    <definedName name="tw" localSheetId="29" hidden="1">#REF!</definedName>
    <definedName name="tw" hidden="1">#REF!</definedName>
    <definedName name="two" localSheetId="19">#REF!</definedName>
    <definedName name="two" localSheetId="23">#REF!</definedName>
    <definedName name="two" localSheetId="24">#REF!</definedName>
    <definedName name="two" localSheetId="28">#REF!</definedName>
    <definedName name="two" localSheetId="29">#REF!</definedName>
    <definedName name="two" localSheetId="31">#REF!</definedName>
    <definedName name="two" localSheetId="0">#REF!</definedName>
    <definedName name="two" localSheetId="1">#REF!</definedName>
    <definedName name="two" localSheetId="2">#REF!</definedName>
    <definedName name="two" localSheetId="11">#REF!</definedName>
    <definedName name="two" localSheetId="12">#REF!</definedName>
    <definedName name="two" localSheetId="13">#REF!</definedName>
    <definedName name="two" localSheetId="14">#REF!</definedName>
    <definedName name="two" localSheetId="15">#REF!</definedName>
    <definedName name="two" localSheetId="16">#REF!</definedName>
    <definedName name="two" localSheetId="17">#REF!</definedName>
    <definedName name="two" localSheetId="18">#REF!</definedName>
    <definedName name="two">#REF!</definedName>
    <definedName name="Uncoll" localSheetId="28">#REF!</definedName>
    <definedName name="Uncoll" localSheetId="29">#REF!</definedName>
    <definedName name="Uncoll">#REF!</definedName>
    <definedName name="vlapp">'[15]CAPM VL Appr Pot. (Sc 12 - WP)'!$A$1:$J$51</definedName>
    <definedName name="vldatabase" localSheetId="28">'[16]Utility Data'!$B$8:$AI$53</definedName>
    <definedName name="vldatabase" localSheetId="29">'[16]Utility Data'!$B$8:$AI$53</definedName>
    <definedName name="vldatabase">'[17]Value Line Data'!$B$8:$AE$60</definedName>
    <definedName name="WATER1" localSheetId="28">#REF!</definedName>
    <definedName name="WATER1" localSheetId="29">#REF!</definedName>
    <definedName name="WATER1" localSheetId="31">#REF!</definedName>
    <definedName name="WATER1">#REF!</definedName>
    <definedName name="WATER2" localSheetId="28">#REF!</definedName>
    <definedName name="WATER2" localSheetId="29">#REF!</definedName>
    <definedName name="WATER2" localSheetId="31">#REF!</definedName>
    <definedName name="WATER2">#REF!</definedName>
    <definedName name="WATER3" localSheetId="28">#REF!</definedName>
    <definedName name="WATER3" localSheetId="29">#REF!</definedName>
    <definedName name="WATER3" localSheetId="31">#REF!</definedName>
    <definedName name="WATER3">#REF!</definedName>
    <definedName name="WATER4" localSheetId="28">#REF!</definedName>
    <definedName name="WATER4" localSheetId="29">#REF!</definedName>
    <definedName name="WATER4" localSheetId="31">#REF!</definedName>
    <definedName name="WATER4">#REF!</definedName>
    <definedName name="WATER5" localSheetId="28">#REF!</definedName>
    <definedName name="WATER5" localSheetId="29">#REF!</definedName>
    <definedName name="WATER5" localSheetId="31">#REF!</definedName>
    <definedName name="WATER5">#REF!</definedName>
    <definedName name="WATER6" localSheetId="28">#REF!</definedName>
    <definedName name="WATER6" localSheetId="29">#REF!</definedName>
    <definedName name="WATER6" localSheetId="31">#REF!</definedName>
    <definedName name="WATER6">#REF!</definedName>
    <definedName name="WC_AVG" localSheetId="28">#REF!</definedName>
    <definedName name="WC_AVG" localSheetId="29">#REF!</definedName>
    <definedName name="WC_AVG" localSheetId="31">#REF!</definedName>
    <definedName name="WC_AVG">#REF!</definedName>
    <definedName name="WC_CHECK" localSheetId="28">#REF!</definedName>
    <definedName name="WC_CHECK" localSheetId="29">#REF!</definedName>
    <definedName name="WC_CHECK" localSheetId="31">#REF!</definedName>
    <definedName name="WC_CHECK">#REF!</definedName>
    <definedName name="WC_FUEL_CONSRV_ECRC" localSheetId="28">#REF!</definedName>
    <definedName name="WC_FUEL_CONSRV_ECRC" localSheetId="29">#REF!</definedName>
    <definedName name="WC_FUEL_CONSRV_ECRC" localSheetId="31">#REF!</definedName>
    <definedName name="WC_FUEL_CONSRV_ECRC">#REF!</definedName>
    <definedName name="WC_INVESTOR_Funds" localSheetId="28">#REF!</definedName>
    <definedName name="WC_INVESTOR_Funds" localSheetId="29">#REF!</definedName>
    <definedName name="WC_INVESTOR_Funds" localSheetId="31">#REF!</definedName>
    <definedName name="WC_INVESTOR_Funds">#REF!</definedName>
    <definedName name="WC_NONUTILITY_Assets" localSheetId="28">#REF!</definedName>
    <definedName name="WC_NONUTILITY_Assets" localSheetId="29">#REF!</definedName>
    <definedName name="WC_NONUTILITY_Assets" localSheetId="31">#REF!</definedName>
    <definedName name="WC_NONUTILITY_Assets">#REF!</definedName>
    <definedName name="WC_NONUTILITY_Liabilities" localSheetId="28">#REF!</definedName>
    <definedName name="WC_NONUTILITY_Liabilities" localSheetId="29">#REF!</definedName>
    <definedName name="WC_NONUTILITY_Liabilities" localSheetId="31">#REF!</definedName>
    <definedName name="WC_NONUTILITY_Liabilities">#REF!</definedName>
    <definedName name="WC_OTHER_Adjustments" localSheetId="28">#REF!</definedName>
    <definedName name="WC_OTHER_Adjustments" localSheetId="29">#REF!</definedName>
    <definedName name="WC_OTHER_Adjustments" localSheetId="31">#REF!</definedName>
    <definedName name="WC_OTHER_Adjustments">#REF!</definedName>
    <definedName name="WC_OTHERRETURN_Assets" localSheetId="28">#REF!</definedName>
    <definedName name="WC_OTHERRETURN_Assets" localSheetId="29">#REF!</definedName>
    <definedName name="WC_OTHERRETURN_Assets" localSheetId="31">#REF!</definedName>
    <definedName name="WC_OTHERRETURN_Assets">#REF!</definedName>
    <definedName name="WC_OTHERRETURN_Liabilities" localSheetId="28">#REF!</definedName>
    <definedName name="WC_OTHERRETURN_Liabilities" localSheetId="29">#REF!</definedName>
    <definedName name="WC_OTHERRETURN_Liabilities" localSheetId="31">#REF!</definedName>
    <definedName name="WC_OTHERRETURN_Liabilities">#REF!</definedName>
    <definedName name="WC_SCH_Assets" localSheetId="28">#REF!</definedName>
    <definedName name="WC_SCH_Assets" localSheetId="29">#REF!</definedName>
    <definedName name="WC_SCH_Assets" localSheetId="31">#REF!</definedName>
    <definedName name="WC_SCH_Assets">#REF!</definedName>
    <definedName name="WC_SCH_Liabilities" localSheetId="28">#REF!</definedName>
    <definedName name="WC_SCH_Liabilities" localSheetId="29">#REF!</definedName>
    <definedName name="WC_SCH_Liabilities" localSheetId="31">#REF!</definedName>
    <definedName name="WC_SCH_Liabilities">#REF!</definedName>
    <definedName name="WC_SUMMARY" localSheetId="28">#REF!</definedName>
    <definedName name="WC_SUMMARY" localSheetId="29">#REF!</definedName>
    <definedName name="WC_SUMMARY" localSheetId="31">#REF!</definedName>
    <definedName name="WC_SUMMARY">#REF!</definedName>
    <definedName name="wepfo" localSheetId="28" hidden="1">#REF!</definedName>
    <definedName name="wepfo" localSheetId="29" hidden="1">#REF!</definedName>
    <definedName name="wepfo" hidden="1">#REF!</definedName>
    <definedName name="willdo" localSheetId="28" hidden="1">#REF!</definedName>
    <definedName name="willdo" localSheetId="29" hidden="1">#REF!</definedName>
    <definedName name="willdo" hidden="1">#REF!</definedName>
    <definedName name="wrn.agexpense." localSheetId="28" hidden="1">{"pb",#N/A,FALSE,"Sheet3";"pd",#N/A,FALSE,"Sheet3";"pe",#N/A,FALSE,"Sheet3"}</definedName>
    <definedName name="wrn.agexpense." localSheetId="29" hidden="1">{"pb",#N/A,FALSE,"Sheet3";"pd",#N/A,FALSE,"Sheet3";"pe",#N/A,FALSE,"Sheet3"}</definedName>
    <definedName name="wrn.agexpense." hidden="1">{"pb",#N/A,FALSE,"Sheet3";"pd",#N/A,FALSE,"Sheet3";"pe",#N/A,FALSE,"Sheet3"}</definedName>
    <definedName name="wrn.Aging._.and._.Trend._.Analysis." hidden="1">{#N/A,#N/A,FALSE,"Aging Summary";#N/A,#N/A,FALSE,"Ratio Analysis";#N/A,#N/A,FALSE,"Test 120 Day Accts";#N/A,#N/A,FALSE,"Tickmarks"}</definedName>
    <definedName name="wrn.AllRjs." localSheetId="28" hidden="1">{#N/A,#N/A,FALSE,"SCA";#N/A,#N/A,FALSE,"NCA";#N/A,#N/A,FALSE,"SAZ";#N/A,#N/A,FALSE,"CAZ";#N/A,#N/A,FALSE,"SNV";#N/A,#N/A,FALSE,"NNV";#N/A,#N/A,FALSE,"PP";#N/A,#N/A,FALSE,"SA"}</definedName>
    <definedName name="wrn.AllRjs." localSheetId="29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28" hidden="1">{#N/A,#N/A,FALSE,"SCA";#N/A,#N/A,FALSE,"NCA";#N/A,#N/A,FALSE,"SAZ";#N/A,#N/A,FALSE,"CAZ";#N/A,#N/A,FALSE,"SNV";#N/A,#N/A,FALSE,"NNV";#N/A,#N/A,FALSE,"PP";#N/A,#N/A,FALSE,"SA"}</definedName>
    <definedName name="wrn.alrjs." localSheetId="29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Budget._.Exhibits." localSheetId="2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3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4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3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7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1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Config._.and._.Calcs." hidden="1">{#N/A,#N/A,FALSE,"Configuration";#N/A,#N/A,FALSE,"Summary of Transaction";#N/A,#N/A,FALSE,"Calculations"}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InterSystem." hidden="1">{"Purchases",#N/A,TRUE,"Sheet1";"Sales",#N/A,TRUE,"Sheet1"}</definedName>
    <definedName name="wrn.MFR." localSheetId="2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2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MEXPENSE." localSheetId="28" hidden="1">{"PF",#N/A,FALSE,"Sheet4";"PG",#N/A,FALSE,"Sheet4";"PH",#N/A,FALSE,"Sheet4";"PI",#N/A,FALSE,"Sheet4";"PJ",#N/A,FALSE,"Sheet4"}</definedName>
    <definedName name="wrn.OMEXPENSE." localSheetId="29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rinttable1." localSheetId="28" hidden="1">{"print1",#N/A,FALSE,"D21CUSTS"}</definedName>
    <definedName name="wrn.printtable1." localSheetId="29" hidden="1">{"print1",#N/A,FALSE,"D21CUSTS"}</definedName>
    <definedName name="wrn.printtable1." hidden="1">{"print1",#N/A,FALSE,"D21CUSTS"}</definedName>
    <definedName name="wrn.printtable2." localSheetId="28" hidden="1">{"print2",#N/A,FALSE,"D21CUSTS"}</definedName>
    <definedName name="wrn.printtable2." localSheetId="29" hidden="1">{"print2",#N/A,FALSE,"D21CUSTS"}</definedName>
    <definedName name="wrn.printtable2." hidden="1">{"print2",#N/A,FALSE,"D21CUSTS"}</definedName>
    <definedName name="wrn.printtable3." localSheetId="28" hidden="1">{"print3",#N/A,FALSE,"D21CUSTS"}</definedName>
    <definedName name="wrn.printtable3." localSheetId="29" hidden="1">{"print3",#N/A,FALSE,"D21CUSTS"}</definedName>
    <definedName name="wrn.printtable3." hidden="1">{"print3",#N/A,FALSE,"D21CUSTS"}</definedName>
    <definedName name="wrn.printtable4." localSheetId="28" hidden="1">{"print4",#N/A,FALSE,"D21CUSTS"}</definedName>
    <definedName name="wrn.printtable4." localSheetId="29" hidden="1">{"print4",#N/A,FALSE,"D21CUSTS"}</definedName>
    <definedName name="wrn.printtable4." hidden="1">{"print4",#N/A,FALSE,"D21CUSTS"}</definedName>
    <definedName name="wrn.Projected._.Def._.Adjustments." localSheetId="2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2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chedule._.2c." hidden="1">{"Schedule 2c",#N/A,FALSE,"SCHEDULE2c"}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P." localSheetId="2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localSheetId="28" hidden="1">{"print1",#N/A,FALSE,"D21CUSTS";"print2",#N/A,FALSE,"D21CUSTS";"print3",#N/A,FALSE,"D21CUSTS";"print4",#N/A,FALSE,"D21CUSTS"}</definedName>
    <definedName name="wrn.tables." localSheetId="29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rn.TESTS." hidden="1">{"PAGE_1",#N/A,FALSE,"MONTH"}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TP" localSheetId="28">#REF!</definedName>
    <definedName name="WTP" localSheetId="29">#REF!</definedName>
    <definedName name="WTP" localSheetId="31">#REF!</definedName>
    <definedName name="WTP">#REF!</definedName>
    <definedName name="X" localSheetId="19">#REF!</definedName>
    <definedName name="X" localSheetId="23">#REF!</definedName>
    <definedName name="X" localSheetId="24">#REF!</definedName>
    <definedName name="X" localSheetId="28">#REF!</definedName>
    <definedName name="X" localSheetId="29">#REF!</definedName>
    <definedName name="X" localSheetId="31">#REF!</definedName>
    <definedName name="X" localSheetId="0">#REF!</definedName>
    <definedName name="X" localSheetId="1">#REF!</definedName>
    <definedName name="X" localSheetId="2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 localSheetId="18">#REF!</definedName>
    <definedName name="X">#REF!</definedName>
    <definedName name="XRefColumnsCount">3</definedName>
    <definedName name="XRefCopyRangeCount">3</definedName>
    <definedName name="XRefPasteRangeCount">2</definedName>
    <definedName name="xx">'[39]C-3.10'!$A$1:$I$22</definedName>
    <definedName name="xxx" localSheetId="28" hidden="1">{"'Sheet1'!$A$1:$O$40"}</definedName>
    <definedName name="xxx" localSheetId="29" hidden="1">{"'Sheet1'!$A$1:$O$40"}</definedName>
    <definedName name="xxx" localSheetId="31" hidden="1">{"'Sheet1'!$A$1:$O$40"}</definedName>
    <definedName name="xxx" localSheetId="2" hidden="1">{"'Sheet1'!$A$1:$O$40"}</definedName>
    <definedName name="xxx" localSheetId="7" hidden="1">{"'Sheet1'!$A$1:$O$40"}</definedName>
    <definedName name="xxx" hidden="1">{"'Sheet1'!$A$1:$O$40"}</definedName>
    <definedName name="xxxx" localSheetId="2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3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4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3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7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1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3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4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3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7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1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" localSheetId="28" hidden="1">#REF!</definedName>
    <definedName name="Y" localSheetId="29" hidden="1">#REF!</definedName>
    <definedName name="Y" hidden="1">#REF!</definedName>
    <definedName name="yes" localSheetId="28" hidden="1">#REF!</definedName>
    <definedName name="yes" localSheetId="29" hidden="1">#REF!</definedName>
    <definedName name="yes" hidden="1">#REF!</definedName>
    <definedName name="yesindeed" localSheetId="28" hidden="1">#REF!</definedName>
    <definedName name="yesindeed" localSheetId="29" hidden="1">#REF!</definedName>
    <definedName name="yesindeed" hidden="1">#REF!</definedName>
    <definedName name="yesir" localSheetId="28" hidden="1">#REF!</definedName>
    <definedName name="yesir" localSheetId="29" hidden="1">#REF!</definedName>
    <definedName name="yesir" hidden="1">#REF!</definedName>
    <definedName name="Yield">'[40]Dividend Yield - Utility'!$B$4:$D$52</definedName>
    <definedName name="YIELDS" localSheetId="28">#REF!</definedName>
    <definedName name="YIELDS" localSheetId="29">#REF!</definedName>
    <definedName name="YIELDS" localSheetId="31">#REF!</definedName>
    <definedName name="YIELDS" localSheetId="0">#REF!</definedName>
    <definedName name="YIELDS">#REF!</definedName>
    <definedName name="YTDACT" localSheetId="24">'[8]Page 1'!#REF!</definedName>
    <definedName name="YTDACT" localSheetId="28">'[8]Page 1'!#REF!</definedName>
    <definedName name="YTDACT" localSheetId="29">'[8]Page 1'!#REF!</definedName>
    <definedName name="YTDACT" localSheetId="31">'[8]Page 1'!#REF!</definedName>
    <definedName name="YTDACT" localSheetId="1">'[8]Page 1'!#REF!</definedName>
    <definedName name="YTDACT" localSheetId="2">'[8]Page 1'!#REF!</definedName>
    <definedName name="YTDACT" localSheetId="8">'[8]Page 1'!#REF!</definedName>
    <definedName name="YTDACT" localSheetId="9">'[8]Page 1'!#REF!</definedName>
    <definedName name="YTDACT">'[8]Page 1'!#REF!</definedName>
    <definedName name="YTDBUD" localSheetId="24">'[8]Page 1'!#REF!</definedName>
    <definedName name="YTDBUD" localSheetId="28">'[8]Page 1'!#REF!</definedName>
    <definedName name="YTDBUD" localSheetId="29">'[8]Page 1'!#REF!</definedName>
    <definedName name="YTDBUD" localSheetId="31">'[8]Page 1'!#REF!</definedName>
    <definedName name="YTDBUD" localSheetId="1">'[8]Page 1'!#REF!</definedName>
    <definedName name="YTDBUD" localSheetId="2">'[8]Page 1'!#REF!</definedName>
    <definedName name="YTDBUD" localSheetId="8">'[8]Page 1'!#REF!</definedName>
    <definedName name="YTDBUD" localSheetId="9">'[8]Page 1'!#REF!</definedName>
    <definedName name="YTDBUD">'[8]Page 1'!#REF!</definedName>
    <definedName name="yyyyyy" localSheetId="28" hidden="1">#REF!</definedName>
    <definedName name="yyyyyy" localSheetId="29" hidden="1">#REF!</definedName>
    <definedName name="yyyyyy" hidden="1">#REF!</definedName>
    <definedName name="Z" localSheetId="19">#REF!</definedName>
    <definedName name="Z" localSheetId="23">#REF!</definedName>
    <definedName name="Z" localSheetId="24">#REF!</definedName>
    <definedName name="Z" localSheetId="28">#REF!</definedName>
    <definedName name="Z" localSheetId="29">#REF!</definedName>
    <definedName name="Z" localSheetId="31">#REF!</definedName>
    <definedName name="Z" localSheetId="0">#REF!</definedName>
    <definedName name="Z" localSheetId="1">#REF!</definedName>
    <definedName name="Z" localSheetId="2">#REF!</definedName>
    <definedName name="Z" localSheetId="11">#REF!</definedName>
    <definedName name="Z" localSheetId="12">#REF!</definedName>
    <definedName name="Z" localSheetId="13">#REF!</definedName>
    <definedName name="Z" localSheetId="14">#REF!</definedName>
    <definedName name="Z" localSheetId="15">#REF!</definedName>
    <definedName name="Z" localSheetId="16">#REF!</definedName>
    <definedName name="Z" localSheetId="17">#REF!</definedName>
    <definedName name="Z" localSheetId="18">#REF!</definedName>
    <definedName name="Z">#REF!</definedName>
    <definedName name="zdcw" localSheetId="28" hidden="1">#REF!</definedName>
    <definedName name="zdcw" localSheetId="29" hidden="1">#REF!</definedName>
    <definedName name="zdcw" hidden="1">#REF!</definedName>
    <definedName name="zj" localSheetId="28" hidden="1">#REF!</definedName>
    <definedName name="zj" localSheetId="29" hidden="1">#REF!</definedName>
    <definedName name="zj" hidden="1">#REF!</definedName>
    <definedName name="znh" localSheetId="28" hidden="1">#REF!</definedName>
    <definedName name="znh" localSheetId="29" hidden="1">#REF!</definedName>
    <definedName name="znh" hidden="1">#REF!</definedName>
    <definedName name="ZPAGE1" localSheetId="28">#REF!</definedName>
    <definedName name="ZPAGE1" localSheetId="29">#REF!</definedName>
    <definedName name="ZPAGE1" localSheetId="31">#REF!</definedName>
    <definedName name="ZPAGE1" localSheetId="2">#REF!</definedName>
    <definedName name="ZPAGE1" localSheetId="7">#REF!</definedName>
    <definedName name="ZPAGE1">#REF!</definedName>
    <definedName name="ZPAGE10" localSheetId="28">#REF!</definedName>
    <definedName name="ZPAGE10" localSheetId="29">#REF!</definedName>
    <definedName name="ZPAGE10" localSheetId="31">#REF!</definedName>
    <definedName name="ZPAGE10" localSheetId="2">#REF!</definedName>
    <definedName name="ZPAGE10" localSheetId="7">#REF!</definedName>
    <definedName name="ZPAGE10">#REF!</definedName>
    <definedName name="ZPAGE2" localSheetId="28">#REF!</definedName>
    <definedName name="ZPAGE2" localSheetId="29">#REF!</definedName>
    <definedName name="ZPAGE2" localSheetId="31">#REF!</definedName>
    <definedName name="ZPAGE2" localSheetId="2">#REF!</definedName>
    <definedName name="ZPAGE2" localSheetId="7">#REF!</definedName>
    <definedName name="ZPAGE2">#REF!</definedName>
    <definedName name="ZPAGE3" localSheetId="28">#REF!</definedName>
    <definedName name="ZPAGE3" localSheetId="29">#REF!</definedName>
    <definedName name="ZPAGE3" localSheetId="31">#REF!</definedName>
    <definedName name="ZPAGE3" localSheetId="2">#REF!</definedName>
    <definedName name="ZPAGE3" localSheetId="7">#REF!</definedName>
    <definedName name="ZPAGE3">#REF!</definedName>
    <definedName name="ZPAGE4" localSheetId="28">#REF!</definedName>
    <definedName name="ZPAGE4" localSheetId="29">#REF!</definedName>
    <definedName name="ZPAGE4" localSheetId="31">#REF!</definedName>
    <definedName name="ZPAGE4" localSheetId="2">#REF!</definedName>
    <definedName name="ZPAGE4" localSheetId="7">#REF!</definedName>
    <definedName name="ZPAGE4">#REF!</definedName>
    <definedName name="ZPAGE5" localSheetId="28">#REF!</definedName>
    <definedName name="ZPAGE5" localSheetId="29">#REF!</definedName>
    <definedName name="ZPAGE5" localSheetId="31">#REF!</definedName>
    <definedName name="ZPAGE5" localSheetId="2">#REF!</definedName>
    <definedName name="ZPAGE5" localSheetId="7">#REF!</definedName>
    <definedName name="ZPAGE5">#REF!</definedName>
    <definedName name="ZPAGE6" localSheetId="28">#REF!</definedName>
    <definedName name="ZPAGE6" localSheetId="29">#REF!</definedName>
    <definedName name="ZPAGE6" localSheetId="31">#REF!</definedName>
    <definedName name="ZPAGE6" localSheetId="2">#REF!</definedName>
    <definedName name="ZPAGE6" localSheetId="7">#REF!</definedName>
    <definedName name="ZPAGE6">#REF!</definedName>
    <definedName name="ZPAGE7" localSheetId="28">#REF!</definedName>
    <definedName name="ZPAGE7" localSheetId="29">#REF!</definedName>
    <definedName name="ZPAGE7" localSheetId="31">#REF!</definedName>
    <definedName name="ZPAGE7" localSheetId="2">#REF!</definedName>
    <definedName name="ZPAGE7" localSheetId="7">#REF!</definedName>
    <definedName name="ZPAGE7">#REF!</definedName>
    <definedName name="ZPAGE8" localSheetId="28">#REF!</definedName>
    <definedName name="ZPAGE8" localSheetId="29">#REF!</definedName>
    <definedName name="ZPAGE8" localSheetId="31">#REF!</definedName>
    <definedName name="ZPAGE8" localSheetId="2">#REF!</definedName>
    <definedName name="ZPAGE8" localSheetId="7">#REF!</definedName>
    <definedName name="ZPAGE8">#REF!</definedName>
    <definedName name="ZPAGE9" localSheetId="28">#REF!</definedName>
    <definedName name="ZPAGE9" localSheetId="29">#REF!</definedName>
    <definedName name="ZPAGE9" localSheetId="31">#REF!</definedName>
    <definedName name="ZPAGE9" localSheetId="2">#REF!</definedName>
    <definedName name="ZPAGE9" localSheetId="7">#REF!</definedName>
    <definedName name="ZPAGE9">#REF!</definedName>
    <definedName name="zxcvb" localSheetId="28" hidden="1">#REF!</definedName>
    <definedName name="zxcvb" localSheetId="29" hidden="1">#REF!</definedName>
    <definedName name="zxcvb" hidden="1">#REF!</definedName>
    <definedName name="zxd" localSheetId="28" hidden="1">#REF!</definedName>
    <definedName name="zxd" localSheetId="29" hidden="1">#REF!</definedName>
    <definedName name="zxd" hidden="1">#REF!</definedName>
    <definedName name="ZZ_EVCOMOPTS" hidden="1">10</definedName>
    <definedName name="zzz" localSheetId="28" hidden="1">{"'Sheet1'!$A$1:$O$40"}</definedName>
    <definedName name="zzz" localSheetId="29" hidden="1">{"'Sheet1'!$A$1:$O$40"}</definedName>
    <definedName name="zzz" localSheetId="31" hidden="1">{"'Sheet1'!$A$1:$O$40"}</definedName>
    <definedName name="zzz" localSheetId="2" hidden="1">{"'Sheet1'!$A$1:$O$40"}</definedName>
    <definedName name="zzz" localSheetId="7" hidden="1">{"'Sheet1'!$A$1:$O$40"}</definedName>
    <definedName name="zzz" hidden="1">{"'Sheet1'!$A$1:$O$40"}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393" l="1"/>
  <c r="D13" i="393"/>
  <c r="C14" i="393"/>
  <c r="D14" i="393"/>
  <c r="C15" i="393"/>
  <c r="E17" i="281"/>
  <c r="F24" i="159"/>
  <c r="D9" i="472"/>
  <c r="D10" i="472"/>
  <c r="D11" i="472"/>
  <c r="D12" i="472"/>
  <c r="D13" i="472"/>
  <c r="C54" i="304" l="1"/>
  <c r="B17" i="496"/>
  <c r="D25" i="472" l="1"/>
  <c r="D23" i="472"/>
  <c r="E13" i="393" l="1"/>
  <c r="E14" i="393"/>
  <c r="B27" i="496" l="1"/>
  <c r="D25" i="496"/>
  <c r="D24" i="496"/>
  <c r="D15" i="496"/>
  <c r="D14" i="496"/>
  <c r="D13" i="499"/>
  <c r="D12" i="499"/>
  <c r="D15" i="499"/>
  <c r="D14" i="499"/>
  <c r="B15" i="499"/>
  <c r="C16" i="393"/>
  <c r="A14" i="458" l="1"/>
  <c r="A15" i="458" s="1"/>
  <c r="A16" i="458" s="1"/>
  <c r="A17" i="458" s="1"/>
  <c r="A18" i="458" s="1"/>
  <c r="A19" i="458" s="1"/>
  <c r="A20" i="458" s="1"/>
  <c r="A21" i="458" s="1"/>
  <c r="A22" i="458" s="1"/>
  <c r="A23" i="458" s="1"/>
  <c r="A24" i="458" s="1"/>
  <c r="A25" i="458" s="1"/>
  <c r="A26" i="458" s="1"/>
  <c r="A27" i="458" s="1"/>
  <c r="A28" i="458" s="1"/>
  <c r="A29" i="458" s="1"/>
  <c r="A30" i="458" s="1"/>
  <c r="A31" i="458" s="1"/>
  <c r="A32" i="458" s="1"/>
  <c r="A33" i="458" s="1"/>
  <c r="A34" i="458" s="1"/>
  <c r="A35" i="458" s="1"/>
  <c r="A36" i="458" s="1"/>
  <c r="A37" i="458" s="1"/>
  <c r="A38" i="458" s="1"/>
  <c r="A39" i="458" s="1"/>
  <c r="A40" i="458" s="1"/>
  <c r="A41" i="458" s="1"/>
  <c r="C53" i="304"/>
  <c r="E40" i="280"/>
  <c r="E28" i="490" l="1"/>
  <c r="E27" i="490"/>
  <c r="E26" i="490"/>
  <c r="E25" i="490"/>
  <c r="E24" i="490"/>
  <c r="E23" i="490"/>
  <c r="E22" i="490"/>
  <c r="E21" i="490"/>
  <c r="E20" i="490"/>
  <c r="E19" i="490"/>
  <c r="E18" i="490"/>
  <c r="E17" i="490"/>
  <c r="E16" i="490"/>
  <c r="E15" i="490"/>
  <c r="E14" i="490"/>
  <c r="E13" i="490"/>
  <c r="E12" i="490"/>
  <c r="E11" i="490"/>
  <c r="E10" i="490"/>
  <c r="E9" i="490"/>
  <c r="E8" i="490"/>
  <c r="A52" i="280"/>
  <c r="A53" i="280" s="1"/>
  <c r="A54" i="280" s="1"/>
  <c r="A55" i="280" s="1"/>
  <c r="A56" i="280" s="1"/>
  <c r="A57" i="280" s="1"/>
  <c r="A58" i="280" s="1"/>
  <c r="A59" i="280" s="1"/>
  <c r="A60" i="280" s="1"/>
  <c r="A61" i="280" s="1"/>
  <c r="A62" i="280" s="1"/>
  <c r="A63" i="280" s="1"/>
  <c r="A64" i="280" s="1"/>
  <c r="A65" i="280" s="1"/>
  <c r="A66" i="280" s="1"/>
  <c r="A67" i="280" s="1"/>
  <c r="A68" i="280" s="1"/>
  <c r="A69" i="280" s="1"/>
  <c r="A70" i="280" s="1"/>
  <c r="A71" i="280" s="1"/>
  <c r="E62" i="280"/>
  <c r="E60" i="280"/>
  <c r="H70" i="279"/>
  <c r="A56" i="278"/>
  <c r="A57" i="278" s="1"/>
  <c r="A58" i="278" s="1"/>
  <c r="A59" i="278" s="1"/>
  <c r="A60" i="278" s="1"/>
  <c r="A61" i="278" s="1"/>
  <c r="A62" i="278" s="1"/>
  <c r="A63" i="278" s="1"/>
  <c r="A64" i="278" s="1"/>
  <c r="A65" i="278" s="1"/>
  <c r="A66" i="278" s="1"/>
  <c r="A67" i="278" s="1"/>
  <c r="A68" i="278" s="1"/>
  <c r="A69" i="278" s="1"/>
  <c r="A70" i="278" s="1"/>
  <c r="A71" i="278" s="1"/>
  <c r="A72" i="278" s="1"/>
  <c r="A73" i="278" s="1"/>
  <c r="A74" i="278" s="1"/>
  <c r="A75" i="278" s="1"/>
  <c r="B42" i="177"/>
  <c r="B43" i="177" s="1"/>
  <c r="B44" i="177" s="1"/>
  <c r="B45" i="177" s="1"/>
  <c r="B65" i="177"/>
  <c r="B66" i="177" s="1"/>
  <c r="B67" i="177" s="1"/>
  <c r="B68" i="177" s="1"/>
  <c r="B69" i="177" s="1"/>
  <c r="B70" i="177" s="1"/>
  <c r="B71" i="177" s="1"/>
  <c r="B72" i="177" s="1"/>
  <c r="B73" i="177" s="1"/>
  <c r="A52" i="458"/>
  <c r="A53" i="458" s="1"/>
  <c r="A54" i="458" s="1"/>
  <c r="A55" i="458" s="1"/>
  <c r="A56" i="458" s="1"/>
  <c r="A57" i="458" s="1"/>
  <c r="A58" i="458" s="1"/>
  <c r="A59" i="458" s="1"/>
  <c r="A60" i="458" s="1"/>
  <c r="A61" i="458" s="1"/>
  <c r="A62" i="458" s="1"/>
  <c r="A63" i="458" s="1"/>
  <c r="A64" i="458" s="1"/>
  <c r="A65" i="458" s="1"/>
  <c r="A66" i="458" s="1"/>
  <c r="H68" i="279"/>
  <c r="C28" i="490"/>
  <c r="B28" i="490"/>
  <c r="B16" i="500"/>
  <c r="B15" i="500"/>
  <c r="C49" i="279" l="1"/>
  <c r="D48" i="279"/>
  <c r="E49" i="279"/>
  <c r="M86" i="326" l="1"/>
  <c r="L86" i="326"/>
  <c r="H38" i="156"/>
  <c r="H39" i="156" s="1"/>
  <c r="J41" i="156" s="1"/>
  <c r="H27" i="156"/>
  <c r="H28" i="156" s="1"/>
  <c r="J30" i="156" s="1"/>
  <c r="F35" i="159"/>
  <c r="A61" i="304" l="1"/>
  <c r="A62" i="304" s="1"/>
  <c r="A63" i="304" s="1"/>
  <c r="A64" i="304" s="1"/>
  <c r="A65" i="304" s="1"/>
  <c r="A66" i="304" s="1"/>
  <c r="A67" i="304" s="1"/>
  <c r="A68" i="304" s="1"/>
  <c r="A69" i="304" s="1"/>
  <c r="A70" i="304" s="1"/>
  <c r="A71" i="304" s="1"/>
  <c r="A72" i="304" s="1"/>
  <c r="A73" i="304" s="1"/>
  <c r="A74" i="304" s="1"/>
  <c r="A75" i="304" s="1"/>
  <c r="A76" i="304" s="1"/>
  <c r="A77" i="304" s="1"/>
  <c r="A78" i="304" s="1"/>
  <c r="A79" i="304" s="1"/>
  <c r="C97" i="304"/>
  <c r="C81" i="304"/>
  <c r="F26" i="159" s="1"/>
  <c r="C96" i="304"/>
  <c r="C80" i="304"/>
  <c r="D89" i="280" l="1"/>
  <c r="C89" i="280"/>
  <c r="D88" i="280"/>
  <c r="C88" i="280"/>
  <c r="E87" i="280"/>
  <c r="E86" i="280"/>
  <c r="E85" i="280"/>
  <c r="E84" i="280"/>
  <c r="E83" i="280"/>
  <c r="E82" i="280"/>
  <c r="E81" i="280"/>
  <c r="E80" i="280"/>
  <c r="E79" i="280"/>
  <c r="E89" i="280" l="1"/>
  <c r="E88" i="280"/>
  <c r="E58" i="280"/>
  <c r="E57" i="280"/>
  <c r="H62" i="279"/>
  <c r="B55" i="177"/>
  <c r="B56" i="177" s="1"/>
  <c r="B57" i="177" s="1"/>
  <c r="B58" i="177" s="1"/>
  <c r="B59" i="177" s="1"/>
  <c r="B60" i="177" s="1"/>
  <c r="B61" i="177" s="1"/>
  <c r="B62" i="177" s="1"/>
  <c r="B63" i="177" s="1"/>
  <c r="B64" i="177" s="1"/>
  <c r="B74" i="177" s="1"/>
  <c r="A60" i="279"/>
  <c r="A61" i="279" s="1"/>
  <c r="A62" i="279" s="1"/>
  <c r="A63" i="279" s="1"/>
  <c r="A64" i="279" s="1"/>
  <c r="A65" i="279" s="1"/>
  <c r="A66" i="279" s="1"/>
  <c r="A67" i="279" s="1"/>
  <c r="A68" i="279" s="1"/>
  <c r="A69" i="279" s="1"/>
  <c r="A70" i="279" s="1"/>
  <c r="A71" i="279" s="1"/>
  <c r="A72" i="279" s="1"/>
  <c r="A73" i="279" s="1"/>
  <c r="A74" i="279" s="1"/>
  <c r="A75" i="279" s="1"/>
  <c r="A76" i="279" s="1"/>
  <c r="A77" i="279" s="1"/>
  <c r="A78" i="279" s="1"/>
  <c r="A79" i="279" s="1"/>
  <c r="E71" i="280"/>
  <c r="E70" i="280"/>
  <c r="E69" i="280"/>
  <c r="E68" i="280"/>
  <c r="E67" i="280"/>
  <c r="E66" i="280"/>
  <c r="E65" i="280"/>
  <c r="E63" i="280"/>
  <c r="E61" i="280"/>
  <c r="E59" i="280"/>
  <c r="E56" i="280"/>
  <c r="E55" i="280"/>
  <c r="E54" i="280"/>
  <c r="E53" i="280"/>
  <c r="E52" i="280"/>
  <c r="E73" i="280" l="1"/>
  <c r="E72" i="280"/>
  <c r="A15" i="280"/>
  <c r="A16" i="280" s="1"/>
  <c r="A17" i="280" s="1"/>
  <c r="A18" i="280" s="1"/>
  <c r="A19" i="280" s="1"/>
  <c r="A20" i="280" s="1"/>
  <c r="A21" i="280" s="1"/>
  <c r="A22" i="280" s="1"/>
  <c r="A23" i="280" s="1"/>
  <c r="A24" i="280" s="1"/>
  <c r="A25" i="280" s="1"/>
  <c r="A26" i="280" s="1"/>
  <c r="A27" i="280" s="1"/>
  <c r="A28" i="280" s="1"/>
  <c r="A29" i="280" s="1"/>
  <c r="A30" i="280" s="1"/>
  <c r="A31" i="280" s="1"/>
  <c r="A32" i="280" s="1"/>
  <c r="A33" i="280" s="1"/>
  <c r="A34" i="280" s="1"/>
  <c r="A35" i="280" s="1"/>
  <c r="A36" i="280" s="1"/>
  <c r="A37" i="280" s="1"/>
  <c r="A38" i="280" s="1"/>
  <c r="A39" i="280" s="1"/>
  <c r="A40" i="280" s="1"/>
  <c r="A41" i="280" s="1"/>
  <c r="A42" i="280" s="1"/>
  <c r="A43" i="280" s="1"/>
  <c r="A44" i="280" s="1"/>
  <c r="E44" i="280"/>
  <c r="E43" i="280"/>
  <c r="E42" i="280"/>
  <c r="E41" i="280"/>
  <c r="E39" i="280"/>
  <c r="E38" i="280"/>
  <c r="E37" i="280"/>
  <c r="E36" i="280"/>
  <c r="E35" i="280"/>
  <c r="E34" i="280"/>
  <c r="E33" i="280"/>
  <c r="E32" i="280"/>
  <c r="E31" i="280"/>
  <c r="E28" i="280"/>
  <c r="E27" i="280"/>
  <c r="E25" i="280"/>
  <c r="E24" i="280"/>
  <c r="E23" i="280"/>
  <c r="E22" i="280"/>
  <c r="E21" i="280"/>
  <c r="E20" i="280"/>
  <c r="E19" i="280"/>
  <c r="E18" i="280"/>
  <c r="E17" i="280"/>
  <c r="E16" i="280"/>
  <c r="E15" i="280"/>
  <c r="E45" i="280" l="1"/>
  <c r="E46" i="280"/>
  <c r="G102" i="279" l="1"/>
  <c r="F102" i="279"/>
  <c r="E102" i="279"/>
  <c r="D102" i="279"/>
  <c r="C102" i="279"/>
  <c r="D103" i="279" s="1"/>
  <c r="G17" i="281" s="1"/>
  <c r="G101" i="279"/>
  <c r="F101" i="279"/>
  <c r="E101" i="279"/>
  <c r="D101" i="279"/>
  <c r="C101" i="279"/>
  <c r="H100" i="279"/>
  <c r="H99" i="279"/>
  <c r="H98" i="279"/>
  <c r="H97" i="279"/>
  <c r="H96" i="279"/>
  <c r="H95" i="279"/>
  <c r="H94" i="279"/>
  <c r="H93" i="279"/>
  <c r="H92" i="279"/>
  <c r="G81" i="279"/>
  <c r="F81" i="279"/>
  <c r="E81" i="279"/>
  <c r="D81" i="279"/>
  <c r="C81" i="279"/>
  <c r="G80" i="279"/>
  <c r="F80" i="279"/>
  <c r="E80" i="279"/>
  <c r="D80" i="279"/>
  <c r="C80" i="279"/>
  <c r="H79" i="279"/>
  <c r="H78" i="279"/>
  <c r="H77" i="279"/>
  <c r="H76" i="279"/>
  <c r="H75" i="279"/>
  <c r="H74" i="279"/>
  <c r="H73" i="279"/>
  <c r="H72" i="279"/>
  <c r="H71" i="279"/>
  <c r="H69" i="279"/>
  <c r="H67" i="279"/>
  <c r="H66" i="279"/>
  <c r="H65" i="279"/>
  <c r="H64" i="279"/>
  <c r="H63" i="279"/>
  <c r="H61" i="279"/>
  <c r="H60" i="279"/>
  <c r="G49" i="279"/>
  <c r="F49" i="279"/>
  <c r="D49" i="279"/>
  <c r="D50" i="279" s="1"/>
  <c r="G48" i="279"/>
  <c r="F48" i="279"/>
  <c r="E48" i="279"/>
  <c r="C48" i="279"/>
  <c r="H47" i="279"/>
  <c r="H46" i="279"/>
  <c r="H45" i="279"/>
  <c r="H44" i="279"/>
  <c r="H43" i="279"/>
  <c r="H42" i="279"/>
  <c r="H41" i="279"/>
  <c r="H40" i="279"/>
  <c r="H39" i="279"/>
  <c r="H38" i="279"/>
  <c r="H37" i="279"/>
  <c r="H36" i="279"/>
  <c r="H35" i="279"/>
  <c r="H34" i="279"/>
  <c r="H33" i="279"/>
  <c r="H32" i="279"/>
  <c r="H31" i="279"/>
  <c r="H30" i="279"/>
  <c r="H29" i="279"/>
  <c r="H28" i="279"/>
  <c r="H27" i="279"/>
  <c r="H26" i="279"/>
  <c r="H25" i="279"/>
  <c r="H24" i="279"/>
  <c r="H23" i="279"/>
  <c r="H22" i="279"/>
  <c r="H21" i="279"/>
  <c r="H20" i="279"/>
  <c r="H19" i="279"/>
  <c r="H18" i="279"/>
  <c r="H101" i="279" l="1"/>
  <c r="H48" i="279"/>
  <c r="H81" i="279"/>
  <c r="H82" i="279" s="1"/>
  <c r="F19" i="281" s="1"/>
  <c r="H80" i="279"/>
  <c r="D82" i="279"/>
  <c r="F17" i="281" s="1"/>
  <c r="H49" i="279"/>
  <c r="H50" i="279" s="1"/>
  <c r="E19" i="281" s="1"/>
  <c r="H102" i="279"/>
  <c r="H103" i="279" s="1"/>
  <c r="G19" i="281" s="1"/>
  <c r="H95" i="278"/>
  <c r="G95" i="278"/>
  <c r="F95" i="278"/>
  <c r="E95" i="278"/>
  <c r="D95" i="278"/>
  <c r="C95" i="278"/>
  <c r="H94" i="278"/>
  <c r="G94" i="278"/>
  <c r="F94" i="278"/>
  <c r="E94" i="278"/>
  <c r="D94" i="278"/>
  <c r="C94" i="278"/>
  <c r="H77" i="278"/>
  <c r="G77" i="278"/>
  <c r="F77" i="278"/>
  <c r="E77" i="278"/>
  <c r="D77" i="278"/>
  <c r="C77" i="278"/>
  <c r="H76" i="278"/>
  <c r="G76" i="278"/>
  <c r="F76" i="278"/>
  <c r="E76" i="278"/>
  <c r="D76" i="278"/>
  <c r="C76" i="278"/>
  <c r="H48" i="278"/>
  <c r="G48" i="278"/>
  <c r="F48" i="278"/>
  <c r="E48" i="278"/>
  <c r="D48" i="278"/>
  <c r="C48" i="278"/>
  <c r="H47" i="278"/>
  <c r="G47" i="278"/>
  <c r="F47" i="278"/>
  <c r="E47" i="278"/>
  <c r="D47" i="278"/>
  <c r="C47" i="278"/>
  <c r="G93" i="177"/>
  <c r="F93" i="177"/>
  <c r="E93" i="177"/>
  <c r="G92" i="177"/>
  <c r="F92" i="177"/>
  <c r="E92" i="177"/>
  <c r="F76" i="177"/>
  <c r="E76" i="177"/>
  <c r="F75" i="177"/>
  <c r="E75" i="177"/>
  <c r="G47" i="177"/>
  <c r="F47" i="177"/>
  <c r="E47" i="177"/>
  <c r="G46" i="177"/>
  <c r="F46" i="177"/>
  <c r="E46" i="177"/>
  <c r="A74" i="458"/>
  <c r="A75" i="458" s="1"/>
  <c r="A76" i="458" s="1"/>
  <c r="A77" i="458" s="1"/>
  <c r="A78" i="458" s="1"/>
  <c r="A79" i="458" s="1"/>
  <c r="A80" i="458" s="1"/>
  <c r="A81" i="458" s="1"/>
  <c r="A48" i="458"/>
  <c r="A49" i="458" s="1"/>
  <c r="A50" i="458" s="1"/>
  <c r="A51" i="458" s="1"/>
  <c r="A13" i="458"/>
  <c r="G82" i="458"/>
  <c r="F82" i="458"/>
  <c r="E82" i="458"/>
  <c r="C82" i="458"/>
  <c r="G67" i="458"/>
  <c r="F67" i="458"/>
  <c r="E67" i="458"/>
  <c r="C67" i="458"/>
  <c r="G42" i="458"/>
  <c r="F42" i="458"/>
  <c r="E42" i="458"/>
  <c r="C42" i="458"/>
  <c r="A77" i="326"/>
  <c r="A78" i="326" s="1"/>
  <c r="A79" i="326" s="1"/>
  <c r="A80" i="326" s="1"/>
  <c r="A81" i="326" s="1"/>
  <c r="A82" i="326" s="1"/>
  <c r="A83" i="326" s="1"/>
  <c r="A84" i="326" s="1"/>
  <c r="A50" i="326"/>
  <c r="A51" i="326" s="1"/>
  <c r="A52" i="326" s="1"/>
  <c r="A53" i="326" s="1"/>
  <c r="A54" i="326" s="1"/>
  <c r="A55" i="326" s="1"/>
  <c r="A56" i="326" s="1"/>
  <c r="A57" i="326" s="1"/>
  <c r="A58" i="326" s="1"/>
  <c r="A59" i="326" s="1"/>
  <c r="A60" i="326" s="1"/>
  <c r="A61" i="326" s="1"/>
  <c r="A62" i="326" s="1"/>
  <c r="A63" i="326" s="1"/>
  <c r="A64" i="326" s="1"/>
  <c r="A65" i="326" s="1"/>
  <c r="A66" i="326" s="1"/>
  <c r="A67" i="326" s="1"/>
  <c r="A13" i="326"/>
  <c r="A14" i="326" s="1"/>
  <c r="A15" i="326" s="1"/>
  <c r="A16" i="326" s="1"/>
  <c r="A17" i="326" s="1"/>
  <c r="A18" i="326" s="1"/>
  <c r="A19" i="326" s="1"/>
  <c r="A20" i="326" s="1"/>
  <c r="A21" i="326" s="1"/>
  <c r="A22" i="326" s="1"/>
  <c r="A23" i="326" s="1"/>
  <c r="A24" i="326" s="1"/>
  <c r="A25" i="326" s="1"/>
  <c r="A26" i="326" s="1"/>
  <c r="A27" i="326" s="1"/>
  <c r="A28" i="326" s="1"/>
  <c r="A29" i="326" s="1"/>
  <c r="A30" i="326" s="1"/>
  <c r="A31" i="326" s="1"/>
  <c r="A32" i="326" s="1"/>
  <c r="A33" i="326" s="1"/>
  <c r="A34" i="326" s="1"/>
  <c r="A35" i="326" s="1"/>
  <c r="A36" i="326" s="1"/>
  <c r="A37" i="326" s="1"/>
  <c r="A38" i="326" s="1"/>
  <c r="A39" i="326" s="1"/>
  <c r="A40" i="326" s="1"/>
  <c r="A41" i="326" s="1"/>
  <c r="N86" i="326"/>
  <c r="J86" i="326"/>
  <c r="G86" i="326"/>
  <c r="F86" i="326"/>
  <c r="E86" i="326"/>
  <c r="D86" i="326"/>
  <c r="C86" i="326"/>
  <c r="N85" i="326"/>
  <c r="M85" i="326"/>
  <c r="L85" i="326"/>
  <c r="J85" i="326"/>
  <c r="G85" i="326"/>
  <c r="F85" i="326"/>
  <c r="E85" i="326"/>
  <c r="D85" i="326"/>
  <c r="C85" i="326"/>
  <c r="N70" i="326"/>
  <c r="M70" i="326"/>
  <c r="L70" i="326"/>
  <c r="J70" i="326"/>
  <c r="G70" i="326"/>
  <c r="F70" i="326"/>
  <c r="C70" i="326"/>
  <c r="N69" i="326"/>
  <c r="M69" i="326"/>
  <c r="L69" i="326"/>
  <c r="J69" i="326"/>
  <c r="G69" i="326"/>
  <c r="F69" i="326"/>
  <c r="D69" i="326"/>
  <c r="C69" i="326"/>
  <c r="E52" i="326"/>
  <c r="E70" i="326" s="1"/>
  <c r="D52" i="326"/>
  <c r="D70" i="326" s="1"/>
  <c r="N43" i="326"/>
  <c r="M43" i="326"/>
  <c r="L43" i="326"/>
  <c r="J43" i="326"/>
  <c r="G43" i="326"/>
  <c r="F43" i="326"/>
  <c r="E43" i="326"/>
  <c r="D43" i="326"/>
  <c r="C43" i="326"/>
  <c r="N42" i="326"/>
  <c r="M42" i="326"/>
  <c r="L42" i="326"/>
  <c r="J42" i="326"/>
  <c r="G42" i="326"/>
  <c r="F42" i="326"/>
  <c r="E42" i="326"/>
  <c r="D42" i="326"/>
  <c r="C42" i="326"/>
  <c r="G75" i="177" l="1"/>
  <c r="E69" i="326"/>
  <c r="F96" i="278"/>
  <c r="G15" i="281" s="1"/>
  <c r="F49" i="278"/>
  <c r="E15" i="281" s="1"/>
  <c r="F78" i="278"/>
  <c r="F15" i="281" s="1"/>
  <c r="G76" i="177"/>
  <c r="A68" i="326" l="1"/>
  <c r="A24" i="304"/>
  <c r="A25" i="304" s="1"/>
  <c r="A26" i="304" s="1"/>
  <c r="A27" i="304" s="1"/>
  <c r="A28" i="304" s="1"/>
  <c r="A29" i="304" s="1"/>
  <c r="A30" i="304" s="1"/>
  <c r="A31" i="304" s="1"/>
  <c r="A32" i="304" s="1"/>
  <c r="A33" i="304" s="1"/>
  <c r="A34" i="304" s="1"/>
  <c r="A35" i="304" s="1"/>
  <c r="A36" i="304" s="1"/>
  <c r="A37" i="304" s="1"/>
  <c r="A38" i="304" s="1"/>
  <c r="A39" i="304" s="1"/>
  <c r="A40" i="304" s="1"/>
  <c r="A41" i="304" s="1"/>
  <c r="A42" i="304" s="1"/>
  <c r="A43" i="304" s="1"/>
  <c r="A44" i="304" s="1"/>
  <c r="A45" i="304" s="1"/>
  <c r="A46" i="304" s="1"/>
  <c r="A47" i="304" s="1"/>
  <c r="A48" i="304" s="1"/>
  <c r="A49" i="304" s="1"/>
  <c r="A50" i="304" s="1"/>
  <c r="A51" i="304" s="1"/>
  <c r="A52" i="304" s="1"/>
  <c r="A18" i="279" l="1"/>
  <c r="A19" i="279" s="1"/>
  <c r="A20" i="279" s="1"/>
  <c r="A21" i="279" s="1"/>
  <c r="A22" i="279" s="1"/>
  <c r="A23" i="279" s="1"/>
  <c r="A24" i="279" s="1"/>
  <c r="A25" i="279" s="1"/>
  <c r="A26" i="279" s="1"/>
  <c r="A27" i="279" s="1"/>
  <c r="A28" i="279" s="1"/>
  <c r="A29" i="279" s="1"/>
  <c r="A30" i="279" s="1"/>
  <c r="A31" i="279" s="1"/>
  <c r="A32" i="279" s="1"/>
  <c r="A33" i="279" s="1"/>
  <c r="A34" i="279" s="1"/>
  <c r="A35" i="279" s="1"/>
  <c r="A36" i="279" s="1"/>
  <c r="A37" i="279" s="1"/>
  <c r="A38" i="279" s="1"/>
  <c r="A39" i="279" s="1"/>
  <c r="A40" i="279" s="1"/>
  <c r="A41" i="279" s="1"/>
  <c r="A42" i="279" s="1"/>
  <c r="A43" i="279" s="1"/>
  <c r="A44" i="279" s="1"/>
  <c r="A45" i="279" s="1"/>
  <c r="A46" i="279" s="1"/>
  <c r="A47" i="279" s="1"/>
  <c r="A17" i="278"/>
  <c r="A18" i="278" s="1"/>
  <c r="A19" i="278" s="1"/>
  <c r="A20" i="278" s="1"/>
  <c r="A21" i="278" s="1"/>
  <c r="A22" i="278" s="1"/>
  <c r="A23" i="278" s="1"/>
  <c r="A24" i="278" s="1"/>
  <c r="A25" i="278" s="1"/>
  <c r="A26" i="278" s="1"/>
  <c r="A27" i="278" s="1"/>
  <c r="A28" i="278" s="1"/>
  <c r="A29" i="278" s="1"/>
  <c r="A30" i="278" s="1"/>
  <c r="A31" i="278" s="1"/>
  <c r="A32" i="278" s="1"/>
  <c r="A33" i="278" s="1"/>
  <c r="A34" i="278" s="1"/>
  <c r="A35" i="278" s="1"/>
  <c r="A36" i="278" s="1"/>
  <c r="A37" i="278" s="1"/>
  <c r="A38" i="278" s="1"/>
  <c r="A39" i="278" s="1"/>
  <c r="A40" i="278" s="1"/>
  <c r="A41" i="278" s="1"/>
  <c r="A42" i="278" s="1"/>
  <c r="A43" i="278" s="1"/>
  <c r="A44" i="278" s="1"/>
  <c r="A45" i="278" s="1"/>
  <c r="A46" i="278" s="1"/>
  <c r="B16" i="177"/>
  <c r="B17" i="177" s="1"/>
  <c r="B18" i="177" s="1"/>
  <c r="B19" i="177" s="1"/>
  <c r="B20" i="177" s="1"/>
  <c r="B21" i="177" s="1"/>
  <c r="B22" i="177" s="1"/>
  <c r="B23" i="177" s="1"/>
  <c r="B24" i="177" s="1"/>
  <c r="B25" i="177" s="1"/>
  <c r="B26" i="177" s="1"/>
  <c r="B27" i="177" s="1"/>
  <c r="B28" i="177" s="1"/>
  <c r="B29" i="177" s="1"/>
  <c r="B30" i="177" s="1"/>
  <c r="B31" i="177" s="1"/>
  <c r="B32" i="177" s="1"/>
  <c r="B33" i="177" s="1"/>
  <c r="B34" i="177" s="1"/>
  <c r="B35" i="177" s="1"/>
  <c r="B36" i="177" s="1"/>
  <c r="B37" i="177" s="1"/>
  <c r="B38" i="177" s="1"/>
  <c r="B39" i="177" s="1"/>
  <c r="B40" i="177" s="1"/>
  <c r="B41" i="177" s="1"/>
  <c r="E15" i="393" l="1"/>
  <c r="E16" i="393" s="1"/>
  <c r="L39" i="181" l="1"/>
  <c r="C76" i="468" l="1"/>
  <c r="C75" i="468"/>
  <c r="C74" i="468"/>
  <c r="C73" i="468"/>
  <c r="C72" i="468"/>
  <c r="F68" i="468"/>
  <c r="L67" i="468" s="1"/>
  <c r="E68" i="468"/>
  <c r="L66" i="468" s="1"/>
  <c r="D68" i="468"/>
  <c r="L65" i="468" s="1"/>
  <c r="C68" i="468"/>
  <c r="L64" i="468" s="1"/>
  <c r="B64" i="468"/>
  <c r="B65" i="468" s="1"/>
  <c r="B66" i="468" s="1"/>
  <c r="B67" i="468" s="1"/>
  <c r="A62" i="468"/>
  <c r="A63" i="468" s="1"/>
  <c r="A64" i="468" s="1"/>
  <c r="A65" i="468" s="1"/>
  <c r="A66" i="468" s="1"/>
  <c r="A67" i="468" s="1"/>
  <c r="A11" i="468"/>
  <c r="A12" i="468" s="1"/>
  <c r="A13" i="468" s="1"/>
  <c r="A14" i="468" s="1"/>
  <c r="A15" i="468" s="1"/>
  <c r="A16" i="468" s="1"/>
  <c r="A17" i="468" s="1"/>
  <c r="A18" i="468" s="1"/>
  <c r="A19" i="468" s="1"/>
  <c r="A20" i="468" s="1"/>
  <c r="A21" i="468" s="1"/>
  <c r="A22" i="468" s="1"/>
  <c r="A23" i="468" s="1"/>
  <c r="A24" i="468" s="1"/>
  <c r="A25" i="468" s="1"/>
  <c r="A26" i="468" s="1"/>
  <c r="A27" i="468" s="1"/>
  <c r="A28" i="468" s="1"/>
  <c r="A29" i="468" s="1"/>
  <c r="A30" i="468" s="1"/>
  <c r="A31" i="468" s="1"/>
  <c r="A32" i="468" s="1"/>
  <c r="A33" i="468" s="1"/>
  <c r="A34" i="468" s="1"/>
  <c r="A35" i="468" s="1"/>
  <c r="A36" i="468" s="1"/>
  <c r="A37" i="468" s="1"/>
  <c r="A38" i="468" s="1"/>
  <c r="A39" i="468" s="1"/>
  <c r="A40" i="468" s="1"/>
  <c r="A41" i="468" s="1"/>
  <c r="A42" i="468" s="1"/>
  <c r="A43" i="468" s="1"/>
  <c r="A44" i="468" s="1"/>
  <c r="A45" i="468" s="1"/>
  <c r="A46" i="468" s="1"/>
  <c r="A47" i="468" s="1"/>
  <c r="A48" i="468" s="1"/>
  <c r="A49" i="468" s="1"/>
  <c r="A50" i="468" s="1"/>
  <c r="A51" i="468" s="1"/>
  <c r="A52" i="468" s="1"/>
  <c r="A53" i="468" s="1"/>
  <c r="A54" i="468" s="1"/>
  <c r="A55" i="468" s="1"/>
  <c r="A56" i="468" s="1"/>
  <c r="A57" i="468" s="1"/>
  <c r="G68" i="468" l="1"/>
  <c r="L68" i="468" s="1"/>
  <c r="L41" i="181" l="1"/>
  <c r="J43" i="181"/>
  <c r="B12" i="181"/>
  <c r="B13" i="181" s="1"/>
  <c r="B14" i="181" s="1"/>
  <c r="B15" i="181" s="1"/>
  <c r="B16" i="181" s="1"/>
  <c r="B17" i="181" s="1"/>
  <c r="B18" i="181" s="1"/>
  <c r="B19" i="181" s="1"/>
  <c r="B20" i="181" s="1"/>
  <c r="B21" i="181" s="1"/>
  <c r="B22" i="181" s="1"/>
  <c r="B23" i="181" s="1"/>
  <c r="B24" i="181" s="1"/>
  <c r="B25" i="181" s="1"/>
  <c r="B26" i="181" s="1"/>
  <c r="B27" i="181" s="1"/>
  <c r="B28" i="181" s="1"/>
  <c r="B29" i="181" s="1"/>
  <c r="B30" i="181" s="1"/>
  <c r="B31" i="181" s="1"/>
  <c r="B32" i="181" s="1"/>
  <c r="B33" i="181" s="1"/>
  <c r="B34" i="181" s="1"/>
  <c r="B35" i="181" s="1"/>
  <c r="B36" i="181" s="1"/>
  <c r="B37" i="181" s="1"/>
  <c r="B38" i="181" s="1"/>
  <c r="B39" i="181" s="1"/>
  <c r="B40" i="181" s="1"/>
  <c r="B41" i="181" s="1"/>
  <c r="B42" i="181" s="1"/>
  <c r="B43" i="181" s="1"/>
  <c r="E11" i="181" s="1"/>
  <c r="E12" i="181" s="1"/>
  <c r="E13" i="181" s="1"/>
  <c r="E14" i="181" s="1"/>
  <c r="E15" i="181" s="1"/>
  <c r="E16" i="181" s="1"/>
  <c r="E17" i="181" s="1"/>
  <c r="E18" i="181" s="1"/>
  <c r="E19" i="181" s="1"/>
  <c r="E20" i="181" s="1"/>
  <c r="E21" i="181" s="1"/>
  <c r="E22" i="181" s="1"/>
  <c r="E23" i="181" s="1"/>
  <c r="E24" i="181" s="1"/>
  <c r="E25" i="181" s="1"/>
  <c r="E26" i="181" s="1"/>
  <c r="E27" i="181" s="1"/>
  <c r="E28" i="181" s="1"/>
  <c r="E29" i="181" s="1"/>
  <c r="E30" i="181" s="1"/>
  <c r="E31" i="181" s="1"/>
  <c r="E32" i="181" s="1"/>
  <c r="E33" i="181" s="1"/>
  <c r="E34" i="181" s="1"/>
  <c r="E35" i="181" s="1"/>
  <c r="E36" i="181" s="1"/>
  <c r="E37" i="181" s="1"/>
  <c r="E38" i="181" s="1"/>
  <c r="E39" i="181" s="1"/>
  <c r="E40" i="181" s="1"/>
  <c r="E41" i="181" s="1"/>
  <c r="E42" i="181" s="1"/>
  <c r="E43" i="181" s="1"/>
  <c r="H11" i="181" s="1"/>
  <c r="H12" i="181" s="1"/>
  <c r="H13" i="181" s="1"/>
  <c r="H14" i="181" s="1"/>
  <c r="H15" i="181" s="1"/>
  <c r="H16" i="181" s="1"/>
  <c r="H17" i="181" s="1"/>
  <c r="H18" i="181" s="1"/>
  <c r="H19" i="181" s="1"/>
  <c r="H20" i="181" s="1"/>
  <c r="H21" i="181" s="1"/>
  <c r="H22" i="181" s="1"/>
  <c r="H23" i="181" s="1"/>
  <c r="H24" i="181" s="1"/>
  <c r="H25" i="181" s="1"/>
  <c r="H26" i="181" s="1"/>
  <c r="H27" i="181" s="1"/>
  <c r="H28" i="181" s="1"/>
  <c r="H29" i="181" s="1"/>
  <c r="H30" i="181" s="1"/>
  <c r="H31" i="181" s="1"/>
  <c r="H32" i="181" s="1"/>
  <c r="H33" i="181" s="1"/>
  <c r="H34" i="181" s="1"/>
  <c r="H35" i="181" s="1"/>
  <c r="H36" i="181" s="1"/>
  <c r="H37" i="181" s="1"/>
  <c r="H38" i="181" s="1"/>
  <c r="H39" i="181" s="1"/>
  <c r="H40" i="181" s="1"/>
  <c r="H41" i="181" s="1"/>
  <c r="J42" i="427" l="1"/>
  <c r="J38" i="427"/>
  <c r="K36" i="427"/>
  <c r="K30" i="427"/>
  <c r="J15" i="427"/>
  <c r="J14" i="427"/>
  <c r="K75" i="426"/>
  <c r="K71" i="426"/>
  <c r="J67" i="426"/>
  <c r="K67" i="426" s="1"/>
  <c r="L69" i="426" s="1"/>
  <c r="J61" i="426"/>
  <c r="J60" i="426"/>
  <c r="J59" i="426"/>
  <c r="J58" i="426"/>
  <c r="K45" i="426"/>
  <c r="J44" i="426"/>
  <c r="J42" i="426"/>
  <c r="J41" i="426"/>
  <c r="J40" i="426"/>
  <c r="K38" i="426"/>
  <c r="K36" i="426"/>
  <c r="J34" i="426"/>
  <c r="K34" i="426" s="1"/>
  <c r="K13" i="426"/>
  <c r="K12" i="426"/>
  <c r="L77" i="426" l="1"/>
  <c r="K20" i="427"/>
  <c r="L28" i="426"/>
  <c r="K44" i="427"/>
  <c r="L62" i="426"/>
  <c r="K45" i="427" l="1"/>
  <c r="K46" i="427"/>
  <c r="L78" i="426"/>
  <c r="F17" i="159" l="1"/>
  <c r="H16" i="156"/>
  <c r="H17" i="156" s="1"/>
  <c r="J19" i="156" s="1"/>
</calcChain>
</file>

<file path=xl/sharedStrings.xml><?xml version="1.0" encoding="utf-8"?>
<sst xmlns="http://schemas.openxmlformats.org/spreadsheetml/2006/main" count="2063" uniqueCount="777">
  <si>
    <t>Market to Book Ratio</t>
  </si>
  <si>
    <t>Mean</t>
  </si>
  <si>
    <t>Average</t>
  </si>
  <si>
    <t>Earnings</t>
  </si>
  <si>
    <t>Dividends</t>
  </si>
  <si>
    <t>Book Value</t>
  </si>
  <si>
    <t xml:space="preserve">Value Line </t>
  </si>
  <si>
    <t>Return on</t>
  </si>
  <si>
    <t>Retention</t>
  </si>
  <si>
    <t>Internal</t>
  </si>
  <si>
    <t>Equity</t>
  </si>
  <si>
    <t>Rate</t>
  </si>
  <si>
    <t>Growth</t>
  </si>
  <si>
    <t>Monthly Dividend Yields</t>
  </si>
  <si>
    <t>Beta</t>
  </si>
  <si>
    <t>Market</t>
  </si>
  <si>
    <t>Dividend Yield*</t>
  </si>
  <si>
    <t>Adjustment Factor</t>
  </si>
  <si>
    <t>Adjusted Dividend Yield</t>
  </si>
  <si>
    <t>Equity Cost Rate</t>
  </si>
  <si>
    <t>CAPM Cost of Equity</t>
  </si>
  <si>
    <t>DCF Equity Cost Growth Rate Measures</t>
  </si>
  <si>
    <t>Industry Average Betas</t>
  </si>
  <si>
    <t>Page 3 of 3</t>
  </si>
  <si>
    <t>Page 1 of 3</t>
  </si>
  <si>
    <t>Long-Term 'A' Rated Public Utility Bonds</t>
  </si>
  <si>
    <t>Median</t>
  </si>
  <si>
    <t>Projected Growth</t>
  </si>
  <si>
    <t>Fama French</t>
  </si>
  <si>
    <t>Ibbotson</t>
  </si>
  <si>
    <t>Arithmetic</t>
  </si>
  <si>
    <t>Geometric</t>
  </si>
  <si>
    <t>Claus Thomas</t>
  </si>
  <si>
    <t>Surveys</t>
  </si>
  <si>
    <t xml:space="preserve">Survey of Financial Forecasters </t>
  </si>
  <si>
    <t>Social Security</t>
  </si>
  <si>
    <t>Building Block</t>
  </si>
  <si>
    <t>McKinsey</t>
  </si>
  <si>
    <t>Ivo Welch, "The Equity Risk Premium Consensus Forecast Revisited," (September 2001).  Cowles Foundation Discussion Paper No. 1325.</t>
  </si>
  <si>
    <t>John Campbell</t>
  </si>
  <si>
    <t>Peter Diamond</t>
  </si>
  <si>
    <t>John Shoven</t>
  </si>
  <si>
    <t>Office of Chief Actuary</t>
  </si>
  <si>
    <t>Arnott and Bernstein</t>
  </si>
  <si>
    <r>
      <t xml:space="preserve"> Analysts’ Earnings Forecasts for Domestic and International Stock Market,” </t>
    </r>
    <r>
      <rPr>
        <i/>
        <sz val="8"/>
        <rFont val="Times New Roman"/>
        <family val="1"/>
      </rPr>
      <t>Journal of Finance</t>
    </r>
    <r>
      <rPr>
        <sz val="8"/>
        <rFont val="Times New Roman"/>
        <family val="1"/>
      </rPr>
      <t>. (October 2001).</t>
    </r>
  </si>
  <si>
    <r>
      <t>Eugene F. Fama and Kenneth R. French, “The Equity Premium,”</t>
    </r>
    <r>
      <rPr>
        <i/>
        <sz val="8"/>
        <rFont val="Times New Roman"/>
        <family val="1"/>
      </rPr>
      <t xml:space="preserve"> The Journal of Finance</t>
    </r>
    <r>
      <rPr>
        <sz val="8"/>
        <rFont val="Times New Roman"/>
        <family val="1"/>
      </rPr>
      <t xml:space="preserve">, April 2002.  </t>
    </r>
  </si>
  <si>
    <t>Page 1 of 1</t>
  </si>
  <si>
    <t>Company</t>
  </si>
  <si>
    <r>
      <t xml:space="preserve">Roger Ibbotson and Peng Chen, “Long Run Returns: Participating in the Real Economy,” </t>
    </r>
    <r>
      <rPr>
        <i/>
        <sz val="8"/>
        <rFont val="Times New Roman"/>
        <family val="1"/>
      </rPr>
      <t>Financial Analysts Journal</t>
    </r>
    <r>
      <rPr>
        <sz val="8"/>
        <rFont val="Times New Roman"/>
        <family val="1"/>
      </rPr>
      <t>, January 2003</t>
    </r>
  </si>
  <si>
    <t>Growth Rate**</t>
  </si>
  <si>
    <t>Risk-Free Interest Rate</t>
  </si>
  <si>
    <t>Capital Asset Pricing Model</t>
  </si>
  <si>
    <t>Range</t>
  </si>
  <si>
    <t>Category</t>
  </si>
  <si>
    <t>Study Authors</t>
  </si>
  <si>
    <t>Low</t>
  </si>
  <si>
    <t>High</t>
  </si>
  <si>
    <t>of Range</t>
  </si>
  <si>
    <t>Constantinides</t>
  </si>
  <si>
    <t>Cornell</t>
  </si>
  <si>
    <t>Harris &amp; Marston</t>
  </si>
  <si>
    <t>Siegel</t>
  </si>
  <si>
    <r>
      <t xml:space="preserve">Elroy Dimson, Paul Marsh, and Mike Staunton, "New Evidence puts Risk Premium in Context," </t>
    </r>
    <r>
      <rPr>
        <i/>
        <sz val="8"/>
        <rFont val="Times New Roman"/>
        <family val="1"/>
      </rPr>
      <t>Corporate Finance</t>
    </r>
    <r>
      <rPr>
        <sz val="8"/>
        <rFont val="Times New Roman"/>
        <family val="1"/>
      </rPr>
      <t xml:space="preserve"> (March 2003)</t>
    </r>
  </si>
  <si>
    <t>Ibbotson and Chen</t>
  </si>
  <si>
    <t>Social Security Advisory Board, August. Online at http://</t>
  </si>
  <si>
    <t>www.ssab.gov/estimated%20rate%20of%20return.pdf.</t>
  </si>
  <si>
    <t>John Campbell, 2001. “Valuation Ratios and the Long-Run Stock Market</t>
  </si>
  <si>
    <t>Outlook: An Update.” Working paper #8221, National Bureau</t>
  </si>
  <si>
    <t>and Richard Thaler, Russell Sage Foundation, 2003.</t>
  </si>
  <si>
    <t>Peter Diamond. 2001. “What Stock Market Returns to Expect for the</t>
  </si>
  <si>
    <t>Security Advisory Board, August. Online at http://www.</t>
  </si>
  <si>
    <t>ssab.gov/estimated%20rate%20of %20return.pdf.</t>
  </si>
  <si>
    <t>Online at http://www.ssab.gov/annualreport2002.pdf.</t>
  </si>
  <si>
    <t>Risk Premium: Expectational Estimates Using Analysts’</t>
  </si>
  <si>
    <t>Sons.</t>
  </si>
  <si>
    <r>
      <t>S</t>
    </r>
    <r>
      <rPr>
        <sz val="6"/>
        <rFont val="CaslonTwoTwentyFour-Book"/>
      </rPr>
      <t>HOVEN</t>
    </r>
    <r>
      <rPr>
        <sz val="8.5"/>
        <rFont val="CaslonTwoTwentyFour-Book"/>
      </rPr>
      <t>, J</t>
    </r>
    <r>
      <rPr>
        <sz val="6"/>
        <rFont val="CaslonTwoTwentyFour-Book"/>
      </rPr>
      <t xml:space="preserve">OHN </t>
    </r>
    <r>
      <rPr>
        <sz val="8.5"/>
        <rFont val="CaslonTwoTwentyFour-Book"/>
      </rPr>
      <t>B. 2001. “What Are Reasonable Long-Run Rates of</t>
    </r>
  </si>
  <si>
    <r>
      <t xml:space="preserve">Return to Expect on Equities?” </t>
    </r>
    <r>
      <rPr>
        <i/>
        <sz val="8.5"/>
        <rFont val="CaslonTwoTwentyFour-BookIt"/>
      </rPr>
      <t>Estimating the Real Rate of</t>
    </r>
  </si>
  <si>
    <r>
      <t xml:space="preserve">Return on Stocks over the Long Term, </t>
    </r>
    <r>
      <rPr>
        <sz val="8.5"/>
        <rFont val="CaslonTwoTwentyFour-Book"/>
      </rPr>
      <t>presented to the</t>
    </r>
  </si>
  <si>
    <r>
      <t xml:space="preserve">of Economic Research. Forthcoming in </t>
    </r>
    <r>
      <rPr>
        <i/>
        <sz val="8.5"/>
        <rFont val="CaslonTwoTwentyFour-BookIt"/>
      </rPr>
      <t>Advances in</t>
    </r>
  </si>
  <si>
    <r>
      <t>D</t>
    </r>
    <r>
      <rPr>
        <sz val="6"/>
        <rFont val="CaslonTwoTwentyFour-Book"/>
      </rPr>
      <t>IMSON</t>
    </r>
    <r>
      <rPr>
        <sz val="8.5"/>
        <rFont val="CaslonTwoTwentyFour-Book"/>
      </rPr>
      <t>, E</t>
    </r>
    <r>
      <rPr>
        <sz val="6"/>
        <rFont val="CaslonTwoTwentyFour-Book"/>
      </rPr>
      <t>LROY</t>
    </r>
    <r>
      <rPr>
        <sz val="8.5"/>
        <rFont val="CaslonTwoTwentyFour-Book"/>
      </rPr>
      <t>, P</t>
    </r>
    <r>
      <rPr>
        <sz val="6"/>
        <rFont val="CaslonTwoTwentyFour-Book"/>
      </rPr>
      <t xml:space="preserve">AUL </t>
    </r>
    <r>
      <rPr>
        <sz val="8.5"/>
        <rFont val="CaslonTwoTwentyFour-Book"/>
      </rPr>
      <t>M</t>
    </r>
    <r>
      <rPr>
        <sz val="6"/>
        <rFont val="CaslonTwoTwentyFour-Book"/>
      </rPr>
      <t>ARSH</t>
    </r>
    <r>
      <rPr>
        <sz val="8.5"/>
        <rFont val="CaslonTwoTwentyFour-Book"/>
      </rPr>
      <t xml:space="preserve">, </t>
    </r>
    <r>
      <rPr>
        <sz val="6"/>
        <rFont val="CaslonTwoTwentyFour-Book"/>
      </rPr>
      <t xml:space="preserve">AND </t>
    </r>
    <r>
      <rPr>
        <sz val="8.5"/>
        <rFont val="CaslonTwoTwentyFour-Book"/>
      </rPr>
      <t>M</t>
    </r>
    <r>
      <rPr>
        <sz val="6"/>
        <rFont val="CaslonTwoTwentyFour-Book"/>
      </rPr>
      <t xml:space="preserve">IKE </t>
    </r>
    <r>
      <rPr>
        <sz val="8.5"/>
        <rFont val="CaslonTwoTwentyFour-Book"/>
      </rPr>
      <t>S</t>
    </r>
    <r>
      <rPr>
        <sz val="6"/>
        <rFont val="CaslonTwoTwentyFour-Book"/>
      </rPr>
      <t>TAUNTON</t>
    </r>
    <r>
      <rPr>
        <sz val="8.5"/>
        <rFont val="CaslonTwoTwentyFour-Book"/>
      </rPr>
      <t xml:space="preserve">. 2002. </t>
    </r>
    <r>
      <rPr>
        <i/>
        <sz val="8.5"/>
        <rFont val="CaslonTwoTwentyFour-BookIt"/>
      </rPr>
      <t>Triumph of</t>
    </r>
  </si>
  <si>
    <r>
      <t>S</t>
    </r>
    <r>
      <rPr>
        <sz val="6"/>
        <rFont val="CaslonTwoTwentyFour-Book"/>
      </rPr>
      <t xml:space="preserve">OCIAL </t>
    </r>
    <r>
      <rPr>
        <sz val="8.5"/>
        <rFont val="CaslonTwoTwentyFour-Book"/>
      </rPr>
      <t>S</t>
    </r>
    <r>
      <rPr>
        <sz val="6"/>
        <rFont val="CaslonTwoTwentyFour-Book"/>
      </rPr>
      <t xml:space="preserve">ECURITY </t>
    </r>
    <r>
      <rPr>
        <sz val="8.5"/>
        <rFont val="CaslonTwoTwentyFour-Book"/>
      </rPr>
      <t>A</t>
    </r>
    <r>
      <rPr>
        <sz val="6"/>
        <rFont val="CaslonTwoTwentyFour-Book"/>
      </rPr>
      <t xml:space="preserve">DVISORY </t>
    </r>
    <r>
      <rPr>
        <sz val="8.5"/>
        <rFont val="CaslonTwoTwentyFour-Book"/>
      </rPr>
      <t>B</t>
    </r>
    <r>
      <rPr>
        <sz val="6"/>
        <rFont val="CaslonTwoTwentyFour-Book"/>
      </rPr>
      <t>OARD</t>
    </r>
    <r>
      <rPr>
        <sz val="8.5"/>
        <rFont val="CaslonTwoTwentyFour-Book"/>
      </rPr>
      <t>. 2002. “Fiscal Year Annual Report.”</t>
    </r>
  </si>
  <si>
    <r>
      <t>Federal Reserve Bank of Philadelphia,</t>
    </r>
    <r>
      <rPr>
        <i/>
        <sz val="8"/>
        <rFont val="Times New Roman"/>
        <family val="1"/>
      </rPr>
      <t xml:space="preserve"> Survey of Professional Forecasters, </t>
    </r>
    <r>
      <rPr>
        <sz val="8"/>
        <rFont val="Times New Roman"/>
        <family val="1"/>
      </rPr>
      <t>February 13, 2007.</t>
    </r>
  </si>
  <si>
    <r>
      <t>H</t>
    </r>
    <r>
      <rPr>
        <sz val="6"/>
        <rFont val="CaslonTwoTwentyFour-Book"/>
      </rPr>
      <t>ARRIS</t>
    </r>
    <r>
      <rPr>
        <sz val="8.5"/>
        <rFont val="CaslonTwoTwentyFour-Book"/>
      </rPr>
      <t>, R</t>
    </r>
    <r>
      <rPr>
        <sz val="6"/>
        <rFont val="CaslonTwoTwentyFour-Book"/>
      </rPr>
      <t xml:space="preserve">OBERT </t>
    </r>
    <r>
      <rPr>
        <sz val="8.5"/>
        <rFont val="CaslonTwoTwentyFour-Book"/>
      </rPr>
      <t xml:space="preserve">S., </t>
    </r>
    <r>
      <rPr>
        <sz val="6"/>
        <rFont val="CaslonTwoTwentyFour-Book"/>
      </rPr>
      <t xml:space="preserve">AND </t>
    </r>
    <r>
      <rPr>
        <sz val="8.5"/>
        <rFont val="CaslonTwoTwentyFour-Book"/>
      </rPr>
      <t>F</t>
    </r>
    <r>
      <rPr>
        <sz val="6"/>
        <rFont val="CaslonTwoTwentyFour-Book"/>
      </rPr>
      <t xml:space="preserve">ELICIA </t>
    </r>
    <r>
      <rPr>
        <sz val="8.5"/>
        <rFont val="CaslonTwoTwentyFour-Book"/>
      </rPr>
      <t>C. M</t>
    </r>
    <r>
      <rPr>
        <sz val="6"/>
        <rFont val="CaslonTwoTwentyFour-Book"/>
      </rPr>
      <t>ARSTON</t>
    </r>
    <r>
      <rPr>
        <sz val="8.5"/>
        <rFont val="CaslonTwoTwentyFour-Book"/>
      </rPr>
      <t>. 2001. “The Market</t>
    </r>
  </si>
  <si>
    <r>
      <t xml:space="preserve">Forecasts,” </t>
    </r>
    <r>
      <rPr>
        <i/>
        <sz val="8.5"/>
        <rFont val="CaslonTwoTwentyFour-BookIt"/>
      </rPr>
      <t xml:space="preserve">Journal of Applied Finance </t>
    </r>
    <r>
      <rPr>
        <sz val="8.5"/>
        <rFont val="CaslonTwoTwentyFour-Book"/>
      </rPr>
      <t>11(1): 6–16.</t>
    </r>
  </si>
  <si>
    <r>
      <t>S</t>
    </r>
    <r>
      <rPr>
        <sz val="6"/>
        <rFont val="CaslonTwoTwentyFour-Book"/>
      </rPr>
      <t>IEGEL</t>
    </r>
    <r>
      <rPr>
        <sz val="8.5"/>
        <rFont val="CaslonTwoTwentyFour-Book"/>
      </rPr>
      <t>, J</t>
    </r>
    <r>
      <rPr>
        <sz val="6"/>
        <rFont val="CaslonTwoTwentyFour-Book"/>
      </rPr>
      <t xml:space="preserve">EREMY </t>
    </r>
    <r>
      <rPr>
        <sz val="8.5"/>
        <rFont val="CaslonTwoTwentyFour-Book"/>
      </rPr>
      <t xml:space="preserve">J. 1999. “The Shrinking Equity Premium,” </t>
    </r>
    <r>
      <rPr>
        <i/>
        <sz val="8.5"/>
        <rFont val="CaslonTwoTwentyFour-BookIt"/>
      </rPr>
      <t>Journal</t>
    </r>
  </si>
  <si>
    <r>
      <t xml:space="preserve">of Portfolio Management </t>
    </r>
    <r>
      <rPr>
        <sz val="8.5"/>
        <rFont val="CaslonTwoTwentyFour-Book"/>
      </rPr>
      <t>26(1): 10–17.</t>
    </r>
  </si>
  <si>
    <r>
      <t>A</t>
    </r>
    <r>
      <rPr>
        <sz val="6"/>
        <rFont val="CaslonTwoTwentyFour-Book"/>
      </rPr>
      <t>RNOTT</t>
    </r>
    <r>
      <rPr>
        <sz val="8.5"/>
        <rFont val="CaslonTwoTwentyFour-Book"/>
      </rPr>
      <t>, R</t>
    </r>
    <r>
      <rPr>
        <sz val="6"/>
        <rFont val="CaslonTwoTwentyFour-Book"/>
      </rPr>
      <t xml:space="preserve">OBERT </t>
    </r>
    <r>
      <rPr>
        <sz val="8.5"/>
        <rFont val="CaslonTwoTwentyFour-Book"/>
      </rPr>
      <t xml:space="preserve">D., </t>
    </r>
    <r>
      <rPr>
        <sz val="6"/>
        <rFont val="CaslonTwoTwentyFour-Book"/>
      </rPr>
      <t xml:space="preserve">AND </t>
    </r>
    <r>
      <rPr>
        <sz val="8.5"/>
        <rFont val="CaslonTwoTwentyFour-Book"/>
      </rPr>
      <t>P</t>
    </r>
    <r>
      <rPr>
        <sz val="6"/>
        <rFont val="CaslonTwoTwentyFour-Book"/>
      </rPr>
      <t xml:space="preserve">ETER </t>
    </r>
    <r>
      <rPr>
        <sz val="8.5"/>
        <rFont val="CaslonTwoTwentyFour-Book"/>
      </rPr>
      <t>L. B</t>
    </r>
    <r>
      <rPr>
        <sz val="6"/>
        <rFont val="CaslonTwoTwentyFour-Book"/>
      </rPr>
      <t>ERNSTEIN</t>
    </r>
    <r>
      <rPr>
        <sz val="8.5"/>
        <rFont val="CaslonTwoTwentyFour-Book"/>
      </rPr>
      <t>. 2002. “What Risk</t>
    </r>
  </si>
  <si>
    <r>
      <t xml:space="preserve">Premium Is ‘Normal’?” </t>
    </r>
    <r>
      <rPr>
        <i/>
        <sz val="8.5"/>
        <rFont val="CaslonTwoTwentyFour-BookIt"/>
      </rPr>
      <t xml:space="preserve">Financial Analysts Journal </t>
    </r>
    <r>
      <rPr>
        <sz val="8.5"/>
        <rFont val="CaslonTwoTwentyFour-Book"/>
      </rPr>
      <t>58(2): 64–</t>
    </r>
  </si>
  <si>
    <r>
      <t>C</t>
    </r>
    <r>
      <rPr>
        <sz val="6"/>
        <rFont val="CaslonTwoTwentyFour-Book"/>
      </rPr>
      <t>ORNELL</t>
    </r>
    <r>
      <rPr>
        <sz val="8.5"/>
        <rFont val="CaslonTwoTwentyFour-Book"/>
      </rPr>
      <t>, B</t>
    </r>
    <r>
      <rPr>
        <sz val="6"/>
        <rFont val="CaslonTwoTwentyFour-Book"/>
      </rPr>
      <t>RADFORD</t>
    </r>
    <r>
      <rPr>
        <sz val="8.5"/>
        <rFont val="CaslonTwoTwentyFour-Book"/>
      </rPr>
      <t xml:space="preserve">. 1999. </t>
    </r>
    <r>
      <rPr>
        <i/>
        <sz val="8.5"/>
        <rFont val="CaslonTwoTwentyFour-BookIt"/>
      </rPr>
      <t>The Equity Risk Premium: The Long-</t>
    </r>
  </si>
  <si>
    <r>
      <t xml:space="preserve">Run Future of the Stock Market. </t>
    </r>
    <r>
      <rPr>
        <sz val="8.5"/>
        <rFont val="CaslonTwoTwentyFour-Book"/>
      </rPr>
      <t>New York: John Wiley &amp;</t>
    </r>
  </si>
  <si>
    <r>
      <t>C</t>
    </r>
    <r>
      <rPr>
        <sz val="6"/>
        <rFont val="CaslonTwoTwentyFour-Book"/>
      </rPr>
      <t>ONSTANTINIDES</t>
    </r>
    <r>
      <rPr>
        <sz val="8.5"/>
        <rFont val="CaslonTwoTwentyFour-Book"/>
      </rPr>
      <t>, G</t>
    </r>
    <r>
      <rPr>
        <sz val="6"/>
        <rFont val="CaslonTwoTwentyFour-Book"/>
      </rPr>
      <t xml:space="preserve">EORGE </t>
    </r>
    <r>
      <rPr>
        <sz val="8.5"/>
        <rFont val="CaslonTwoTwentyFour-Book"/>
      </rPr>
      <t xml:space="preserve">M. 2002. “Rational Asset Prices,” </t>
    </r>
    <r>
      <rPr>
        <i/>
        <sz val="8.5"/>
        <rFont val="CaslonTwoTwentyFour-BookIt"/>
      </rPr>
      <t>Journal</t>
    </r>
  </si>
  <si>
    <r>
      <t xml:space="preserve">of Finance </t>
    </r>
    <r>
      <rPr>
        <sz val="8.5"/>
        <rFont val="CaslonTwoTwentyFour-Book"/>
      </rPr>
      <t>57(4): 1567–91.</t>
    </r>
  </si>
  <si>
    <t>Discounted Cash Flow Analysis</t>
  </si>
  <si>
    <t>Beta*</t>
  </si>
  <si>
    <t>Past 10 Years</t>
  </si>
  <si>
    <t>Past 5 Years</t>
  </si>
  <si>
    <r>
      <t>Value Line</t>
    </r>
    <r>
      <rPr>
        <b/>
        <sz val="12"/>
        <rFont val="Times New Roman"/>
        <family val="1"/>
      </rPr>
      <t xml:space="preserve"> Projected Growth Rates</t>
    </r>
  </si>
  <si>
    <t xml:space="preserve"> Value Line</t>
  </si>
  <si>
    <t>Analysts Projected EPS Growth Rate Estimates</t>
  </si>
  <si>
    <r>
      <t>Value Line</t>
    </r>
    <r>
      <rPr>
        <b/>
        <sz val="12"/>
        <rFont val="Times New Roman"/>
        <family val="1"/>
      </rPr>
      <t xml:space="preserve"> Historic Growth</t>
    </r>
  </si>
  <si>
    <t>Publication</t>
  </si>
  <si>
    <t>Time Period</t>
  </si>
  <si>
    <t>Return</t>
  </si>
  <si>
    <t>Midpoint</t>
  </si>
  <si>
    <t>Date</t>
  </si>
  <si>
    <t>Of Study</t>
  </si>
  <si>
    <t>Methodology</t>
  </si>
  <si>
    <t>Measure</t>
  </si>
  <si>
    <t>Historical Risk Premium</t>
  </si>
  <si>
    <t>Historical Stock Returns - Bond Returns</t>
  </si>
  <si>
    <t>1926-2005</t>
  </si>
  <si>
    <t>Ex Ante Models (Puzzle Research)</t>
  </si>
  <si>
    <t>1985-1998</t>
  </si>
  <si>
    <t>Abnormal Earnings Model</t>
  </si>
  <si>
    <t>1810-2001</t>
  </si>
  <si>
    <t>Fundamentals - Div Yld + Growth</t>
  </si>
  <si>
    <t>1872-2000</t>
  </si>
  <si>
    <t>Historical Returns &amp; Fundamentals - P/D &amp; P/E</t>
  </si>
  <si>
    <t>1926-1997</t>
  </si>
  <si>
    <t>Operating Revenue ($mil)</t>
  </si>
  <si>
    <t>Net Plant ($mil)</t>
  </si>
  <si>
    <t>Primary Service Area</t>
  </si>
  <si>
    <t>Return on Equity</t>
  </si>
  <si>
    <r>
      <t xml:space="preserve">Marc H. Goedhart, Timothy M. Koller, and Zane D. Williams, “The Real Cost of Equity,” </t>
    </r>
    <r>
      <rPr>
        <i/>
        <sz val="8"/>
        <rFont val="Times New Roman"/>
        <family val="1"/>
      </rPr>
      <t>McKinsey on Finance</t>
    </r>
    <r>
      <rPr>
        <sz val="8"/>
        <rFont val="Times New Roman"/>
        <family val="1"/>
      </rPr>
      <t xml:space="preserve"> (Autumn 2002), p.14.  </t>
    </r>
  </si>
  <si>
    <t>Fundamental DCF with Analysts' EPS Growth</t>
  </si>
  <si>
    <t>1962-2002</t>
  </si>
  <si>
    <t>Fundamental (P/E, D/P, &amp; Earnings Growth)</t>
  </si>
  <si>
    <t>1802-2001</t>
  </si>
  <si>
    <t>Historical Earnings Yield</t>
  </si>
  <si>
    <t>Grabowski</t>
  </si>
  <si>
    <t>Historical and Projected</t>
  </si>
  <si>
    <t>Maheu &amp; McCurdy</t>
  </si>
  <si>
    <t>1885-2003</t>
  </si>
  <si>
    <t xml:space="preserve">Historical Excess Returns, Structural Breaks, </t>
  </si>
  <si>
    <t>Bostock</t>
  </si>
  <si>
    <t>1960-2002</t>
  </si>
  <si>
    <t>Bond Yields, Credit Risk, and Income Volatility</t>
  </si>
  <si>
    <t>Bakshi &amp; Chen</t>
  </si>
  <si>
    <t xml:space="preserve">Fundamentals - Interest Rates </t>
  </si>
  <si>
    <t>Donaldson, Kamstra, &amp; Kramer</t>
  </si>
  <si>
    <t>1952-2004</t>
  </si>
  <si>
    <t>Fundamental, Dividend yld., Returns,, &amp; Volatility</t>
  </si>
  <si>
    <t>Fernandez</t>
  </si>
  <si>
    <t>Projection</t>
  </si>
  <si>
    <t>Required Equity Risk Premium</t>
  </si>
  <si>
    <t>1900-1995</t>
  </si>
  <si>
    <t>1860-2000</t>
  </si>
  <si>
    <t>Projected for 75 Years</t>
  </si>
  <si>
    <t>Fundamentals (D/P, GDP Growth)</t>
  </si>
  <si>
    <t>Fundamentals (D/P, P/E, GDP Growth)</t>
  </si>
  <si>
    <t>10-Year Projection</t>
  </si>
  <si>
    <t>Duke - CFO Magazine Survey</t>
  </si>
  <si>
    <t>30-Year Projection</t>
  </si>
  <si>
    <t>Historical Supply Model (D/P &amp; Earnings Growth)</t>
  </si>
  <si>
    <t>Current Supply Model (D/P &amp; Earnings Growth)</t>
  </si>
  <si>
    <t>Campbell</t>
  </si>
  <si>
    <t>1982-2007</t>
  </si>
  <si>
    <t>Historical &amp; Projections (D/P &amp; Earnings Growth)</t>
  </si>
  <si>
    <t>Best &amp; Byrne</t>
  </si>
  <si>
    <t>DeLong &amp; Magin</t>
  </si>
  <si>
    <t>Earnings Yield - TIPS</t>
  </si>
  <si>
    <t>A3</t>
  </si>
  <si>
    <r>
      <t xml:space="preserve">Behavioral Finance, Vol. II, </t>
    </r>
    <r>
      <rPr>
        <sz val="8.5"/>
        <rFont val="CaslonTwoTwentyFour-Book"/>
      </rPr>
      <t>edited by Nicholas Barberis</t>
    </r>
  </si>
  <si>
    <r>
      <t xml:space="preserve">Future: An Update,” in </t>
    </r>
    <r>
      <rPr>
        <i/>
        <sz val="8.5"/>
        <rFont val="CaslonTwoTwentyFour-BookIt"/>
      </rPr>
      <t>Estimating the Real Rate of Return</t>
    </r>
  </si>
  <si>
    <r>
      <t xml:space="preserve">on Stocks over the Long Term, </t>
    </r>
    <r>
      <rPr>
        <sz val="8.5"/>
        <rFont val="CaslonTwoTwentyFour-Book"/>
      </rPr>
      <t>presented to the Social</t>
    </r>
  </si>
  <si>
    <t>Panel A</t>
  </si>
  <si>
    <t>Panel B</t>
  </si>
  <si>
    <t>Growth Rate Indicator</t>
  </si>
  <si>
    <t>in EPS, DPS, and BVPS</t>
  </si>
  <si>
    <r>
      <t xml:space="preserve">Projected </t>
    </r>
    <r>
      <rPr>
        <b/>
        <i/>
        <sz val="12"/>
        <rFont val="Times New Roman"/>
        <family val="1"/>
      </rPr>
      <t>Value Line</t>
    </r>
    <r>
      <rPr>
        <b/>
        <sz val="12"/>
        <rFont val="Times New Roman"/>
        <family val="1"/>
      </rPr>
      <t xml:space="preserve"> Growth </t>
    </r>
  </si>
  <si>
    <t>ROE * Retention Rate</t>
  </si>
  <si>
    <t>Risk Premium Approaches</t>
  </si>
  <si>
    <t>DCF Study</t>
  </si>
  <si>
    <t>CAPM Study</t>
  </si>
  <si>
    <t>Common Equity Ratio</t>
  </si>
  <si>
    <t>A-</t>
  </si>
  <si>
    <t>Pre-Tax Interest Coverage</t>
  </si>
  <si>
    <t>Historical Returns &amp; Fundamental GDP/Earnings</t>
  </si>
  <si>
    <t>Easton, Taylor, et al</t>
  </si>
  <si>
    <t>A</t>
  </si>
  <si>
    <t>1981-1998</t>
  </si>
  <si>
    <t>Residual Income Model</t>
  </si>
  <si>
    <t>1951-2000</t>
  </si>
  <si>
    <t>Fundamental DCF with EPS and DPS Growth</t>
  </si>
  <si>
    <t>1982-1998</t>
  </si>
  <si>
    <t>Yahoo</t>
  </si>
  <si>
    <r>
      <t xml:space="preserve">Data Source:  </t>
    </r>
    <r>
      <rPr>
        <b/>
        <i/>
        <sz val="9"/>
        <rFont val="Times New Roman"/>
        <family val="1"/>
      </rPr>
      <t>Value Line Investment Survey.</t>
    </r>
  </si>
  <si>
    <t>Long-Term</t>
  </si>
  <si>
    <t>Bate</t>
  </si>
  <si>
    <t>1900-2007</t>
  </si>
  <si>
    <t>Shiller</t>
  </si>
  <si>
    <t>Dimson, Marsh, and Staunton</t>
  </si>
  <si>
    <t>1900-2005</t>
  </si>
  <si>
    <t>Goyal &amp; Welch</t>
  </si>
  <si>
    <t>1872-2004</t>
  </si>
  <si>
    <t>Page 2 of 3</t>
  </si>
  <si>
    <t>DCF Growth Rate Indicators</t>
  </si>
  <si>
    <t>Welch - Academics</t>
  </si>
  <si>
    <t>Random Academics</t>
  </si>
  <si>
    <t>Average of Median Figures =</t>
  </si>
  <si>
    <r>
      <t xml:space="preserve">Historic </t>
    </r>
    <r>
      <rPr>
        <b/>
        <i/>
        <sz val="12"/>
        <rFont val="Times New Roman"/>
        <family val="1"/>
      </rPr>
      <t>Value Line</t>
    </r>
    <r>
      <rPr>
        <b/>
        <sz val="12"/>
        <rFont val="Times New Roman"/>
        <family val="1"/>
      </rPr>
      <t xml:space="preserve"> Growth </t>
    </r>
  </si>
  <si>
    <t>Sustainable Growth</t>
  </si>
  <si>
    <t>Page 3 of 6</t>
  </si>
  <si>
    <t>Page 4 of 6</t>
  </si>
  <si>
    <t>Page 2 of 6</t>
  </si>
  <si>
    <t>Page 1 of 6</t>
  </si>
  <si>
    <t>Page 6 of 6</t>
  </si>
  <si>
    <t>Page 5 of 6</t>
  </si>
  <si>
    <r>
      <t>Value Line</t>
    </r>
    <r>
      <rPr>
        <b/>
        <sz val="12"/>
        <rFont val="Times New Roman"/>
        <family val="1"/>
      </rPr>
      <t xml:space="preserve"> Historic Growth Rates</t>
    </r>
  </si>
  <si>
    <t>Zacks</t>
  </si>
  <si>
    <t>Growth Stage</t>
  </si>
  <si>
    <t>Earnings Grow</t>
  </si>
  <si>
    <t>Faster Than</t>
  </si>
  <si>
    <t>$</t>
  </si>
  <si>
    <t>Transition Stage</t>
  </si>
  <si>
    <t>Dividends Grow</t>
  </si>
  <si>
    <t>Maturity Stage</t>
  </si>
  <si>
    <t>Dividends and</t>
  </si>
  <si>
    <t>At Same Rate</t>
  </si>
  <si>
    <t>Time</t>
  </si>
  <si>
    <t xml:space="preserve"> Source: Federal Reserve Bank of St. Louis, FRED Database.</t>
  </si>
  <si>
    <t xml:space="preserve"> </t>
  </si>
  <si>
    <t>Historical Ex Post</t>
  </si>
  <si>
    <t>Expected Return Models</t>
  </si>
  <si>
    <t>Returns</t>
  </si>
  <si>
    <t>and Market Data</t>
  </si>
  <si>
    <t>Means of Assessing</t>
  </si>
  <si>
    <t>Historical Average</t>
  </si>
  <si>
    <t>Surveys of CFOs,</t>
  </si>
  <si>
    <t>Use Market Prices and</t>
  </si>
  <si>
    <t>The Market Risk</t>
  </si>
  <si>
    <t>Stock Minus</t>
  </si>
  <si>
    <t xml:space="preserve">Financial Forecasters, </t>
  </si>
  <si>
    <t>Market Fundamentals (such as</t>
  </si>
  <si>
    <t>Premium</t>
  </si>
  <si>
    <t>Bond Returns</t>
  </si>
  <si>
    <t>Companies, Analysts on</t>
  </si>
  <si>
    <t>Growth Rates) to Compute</t>
  </si>
  <si>
    <t>Expected Returns and</t>
  </si>
  <si>
    <t>Expected Returns and Market</t>
  </si>
  <si>
    <t>Market Risk Premiums</t>
  </si>
  <si>
    <t>Risk Premiums</t>
  </si>
  <si>
    <t>Problems/Debated</t>
  </si>
  <si>
    <t>Time Variation in</t>
  </si>
  <si>
    <t>Questions Regarding Survey</t>
  </si>
  <si>
    <t>Assumptions Regarding</t>
  </si>
  <si>
    <t>Issues</t>
  </si>
  <si>
    <t>Required Returns,</t>
  </si>
  <si>
    <t>Histories, Responses, and</t>
  </si>
  <si>
    <t>Expectations, Especially</t>
  </si>
  <si>
    <t>Measurement and</t>
  </si>
  <si>
    <t>Representativeness</t>
  </si>
  <si>
    <t>Time Period Issues,</t>
  </si>
  <si>
    <t>and Biases such as</t>
  </si>
  <si>
    <t>Surveys may be Subject</t>
  </si>
  <si>
    <t>Market and Company</t>
  </si>
  <si>
    <t xml:space="preserve">to Biases, such as </t>
  </si>
  <si>
    <t>Survivorship Bias</t>
  </si>
  <si>
    <t>Extrapolation</t>
  </si>
  <si>
    <r>
      <t>Source:  Adapted from Antti Ilmanen, Expected Returns on Stocks and Bonds,”</t>
    </r>
    <r>
      <rPr>
        <i/>
        <sz val="9"/>
        <rFont val="Times New Roman"/>
        <family val="1"/>
      </rPr>
      <t xml:space="preserve"> Journal of Portfolio Management</t>
    </r>
    <r>
      <rPr>
        <sz val="9"/>
        <rFont val="Times New Roman"/>
        <family val="1"/>
      </rPr>
      <t>, (Winter 2003).</t>
    </r>
  </si>
  <si>
    <t>** Based on data provided on pages 3, 4, 5, and</t>
  </si>
  <si>
    <t>Fernandez - Academics, Analysts, and Companies</t>
  </si>
  <si>
    <t>Survey of Academics, Analysts, and Companies</t>
  </si>
  <si>
    <t>Duff &amp; Phelps</t>
  </si>
  <si>
    <t>Damodaran</t>
  </si>
  <si>
    <t>Thirty-Year U.S. Treasury Yields</t>
  </si>
  <si>
    <t>DCF Model</t>
  </si>
  <si>
    <t>Grinold, Kroner, Siegel - Rethink ERP</t>
  </si>
  <si>
    <t>Ilmanen - Rethink ERP</t>
  </si>
  <si>
    <t>Chen - Rethink ERP</t>
  </si>
  <si>
    <t>Combination Supply Model (Historic and Projection)</t>
  </si>
  <si>
    <t>20-Year Projection</t>
  </si>
  <si>
    <t>Siegel - Rethink ERP</t>
  </si>
  <si>
    <t>Real Stock Returns and Components</t>
  </si>
  <si>
    <t>American Appraisal Quarterly ERP</t>
  </si>
  <si>
    <t>Fundamental Economic and Market Factors</t>
  </si>
  <si>
    <t xml:space="preserve"> The Relationship Between Expected ROE and Market-to-Book Ratios</t>
  </si>
  <si>
    <t>Dividend</t>
  </si>
  <si>
    <t>Annual</t>
  </si>
  <si>
    <t>Yield</t>
  </si>
  <si>
    <t>30 Day</t>
  </si>
  <si>
    <t>90 Day</t>
  </si>
  <si>
    <t>180 Day</t>
  </si>
  <si>
    <t>Projected EPS Growth from Yahoo, Zacks, and Reuters - Mean/Median</t>
  </si>
  <si>
    <t>New York Fed</t>
  </si>
  <si>
    <t>Five-Year</t>
  </si>
  <si>
    <t>Survey of Wall Street Firms</t>
  </si>
  <si>
    <t>Mschchowski - VL - 2014</t>
  </si>
  <si>
    <t>Fundamentals - Expected Return Minus 10-Year Treasury Rate</t>
  </si>
  <si>
    <t>About 20 Financial Forecastsers</t>
  </si>
  <si>
    <t>Homebuilding</t>
  </si>
  <si>
    <t>Apparel</t>
  </si>
  <si>
    <t>Retail (Softlines)</t>
  </si>
  <si>
    <t>Office Equip/Supplies</t>
  </si>
  <si>
    <t>Oil/Gas Distribution</t>
  </si>
  <si>
    <t>Heavy Truck &amp; Equip</t>
  </si>
  <si>
    <t>Advertising</t>
  </si>
  <si>
    <t>Foreign Electronics</t>
  </si>
  <si>
    <t>Auto Parts</t>
  </si>
  <si>
    <t>Entertainment Tech</t>
  </si>
  <si>
    <t>Med Supp Non-Invasive</t>
  </si>
  <si>
    <t>Oilfield Svcs/Equip.</t>
  </si>
  <si>
    <t>Computers/Peripherals</t>
  </si>
  <si>
    <t>Cable TV</t>
  </si>
  <si>
    <t>Metals &amp; Mining (Div.)</t>
  </si>
  <si>
    <t>Automotive</t>
  </si>
  <si>
    <t>Retail Building Supply</t>
  </si>
  <si>
    <t>Petroleum (Producing)</t>
  </si>
  <si>
    <t>R.E.I.T.</t>
  </si>
  <si>
    <t>Steel</t>
  </si>
  <si>
    <t>Retail (Hardlines)</t>
  </si>
  <si>
    <t>Retail Automotive</t>
  </si>
  <si>
    <t>Newspaper</t>
  </si>
  <si>
    <t>Trucking</t>
  </si>
  <si>
    <t>Restaurant</t>
  </si>
  <si>
    <t>Building Materials</t>
  </si>
  <si>
    <t>Financial Svcs. (Div.)</t>
  </si>
  <si>
    <t>Telecom. Utility</t>
  </si>
  <si>
    <t>Metal Fabricating</t>
  </si>
  <si>
    <t>E-Commerce</t>
  </si>
  <si>
    <t>Information Services</t>
  </si>
  <si>
    <t>Hotel/Gaming</t>
  </si>
  <si>
    <t>Educational Services</t>
  </si>
  <si>
    <t>Pharmacy Services</t>
  </si>
  <si>
    <t>Maritime</t>
  </si>
  <si>
    <t>Internet</t>
  </si>
  <si>
    <t>Environmental</t>
  </si>
  <si>
    <t>Semiconductor Equip</t>
  </si>
  <si>
    <t>Recreation</t>
  </si>
  <si>
    <t>Drug</t>
  </si>
  <si>
    <t>Railroad</t>
  </si>
  <si>
    <t>Paper/Forest Products</t>
  </si>
  <si>
    <t>Med Supp Invasive</t>
  </si>
  <si>
    <t>Public/Private Equity</t>
  </si>
  <si>
    <t>Bank</t>
  </si>
  <si>
    <t>Funeral Services</t>
  </si>
  <si>
    <t>Electrical Equipment</t>
  </si>
  <si>
    <t>Entertainment</t>
  </si>
  <si>
    <t>Thrift</t>
  </si>
  <si>
    <t>Insurance (Life)</t>
  </si>
  <si>
    <t>Publishing</t>
  </si>
  <si>
    <t>Precious Metals</t>
  </si>
  <si>
    <t>Semiconductor</t>
  </si>
  <si>
    <t>Wireless Networking</t>
  </si>
  <si>
    <t>Retail Store</t>
  </si>
  <si>
    <t>Human Resources</t>
  </si>
  <si>
    <t>Computer Software</t>
  </si>
  <si>
    <t>Reinsurance</t>
  </si>
  <si>
    <t>Chemical (Diversified)</t>
  </si>
  <si>
    <t>Bank (Midwest)</t>
  </si>
  <si>
    <t>Beverage</t>
  </si>
  <si>
    <t>Electronics</t>
  </si>
  <si>
    <t>Industrial Services</t>
  </si>
  <si>
    <t>Household Products</t>
  </si>
  <si>
    <t>Chemical (Specialty)</t>
  </si>
  <si>
    <t>Toiletries/Cosmetics</t>
  </si>
  <si>
    <t>Food Processing</t>
  </si>
  <si>
    <t>Furn/Home Furnishings</t>
  </si>
  <si>
    <t>Medical Services</t>
  </si>
  <si>
    <t>Insurance (Prop/Cas.)</t>
  </si>
  <si>
    <t>Machinery</t>
  </si>
  <si>
    <t>Biotechnology</t>
  </si>
  <si>
    <t>Retail/Wholesale Food</t>
  </si>
  <si>
    <t>Engineering &amp; Const</t>
  </si>
  <si>
    <t>Air Transport</t>
  </si>
  <si>
    <t>Investment Co.</t>
  </si>
  <si>
    <t>Petroleum (Integrated)</t>
  </si>
  <si>
    <t>Aerospace/Defense</t>
  </si>
  <si>
    <t>Natural Gas Utility</t>
  </si>
  <si>
    <t>Natural Gas (Div.)</t>
  </si>
  <si>
    <t>Packaging &amp; Container</t>
  </si>
  <si>
    <t>Pipeline MLPs</t>
  </si>
  <si>
    <t>Precision Instrument</t>
  </si>
  <si>
    <t>IT Services</t>
  </si>
  <si>
    <t>Electric Utility (West)</t>
  </si>
  <si>
    <t>Power</t>
  </si>
  <si>
    <t>Shoe</t>
  </si>
  <si>
    <t>Electric Util. (Central)</t>
  </si>
  <si>
    <t>Chemical (Basic)</t>
  </si>
  <si>
    <t>Telecom. Services</t>
  </si>
  <si>
    <t>Tobacco</t>
  </si>
  <si>
    <t>Diversified Co.</t>
  </si>
  <si>
    <t>Healthcare Information</t>
  </si>
  <si>
    <t>Water Utility</t>
  </si>
  <si>
    <t>Telecom. Equipment</t>
  </si>
  <si>
    <t>Investment Co.(Foreign)</t>
  </si>
  <si>
    <t>Electric Utility (East)</t>
  </si>
  <si>
    <t>BBB+</t>
  </si>
  <si>
    <t>Baa1</t>
  </si>
  <si>
    <t>Baa2</t>
  </si>
  <si>
    <t>Electric Proxy Group</t>
  </si>
  <si>
    <t>ALLETE, Inc. (NYSE-ALE)</t>
  </si>
  <si>
    <t>MN, WI</t>
  </si>
  <si>
    <t>Alliant  Energy Corporation (NYSE-LNT)</t>
  </si>
  <si>
    <t>Ameren Corporation (NYSE-AEE)</t>
  </si>
  <si>
    <t>IL,MO</t>
  </si>
  <si>
    <t>American Electric Power Co. (NYSE-AEP)</t>
  </si>
  <si>
    <t>10 States</t>
  </si>
  <si>
    <t>BBB</t>
  </si>
  <si>
    <t>CMS Energy Corporation (NYSE-CMS)</t>
  </si>
  <si>
    <t>MI</t>
  </si>
  <si>
    <t>Consolidated Edison, Inc. (NYSE-ED)</t>
  </si>
  <si>
    <t>NY,PA</t>
  </si>
  <si>
    <t>CT,NH,MA</t>
  </si>
  <si>
    <t>IDACORP, Inc. (NYSE-IDA)</t>
  </si>
  <si>
    <t>ID</t>
  </si>
  <si>
    <t>AA-</t>
  </si>
  <si>
    <t>NorthWestern Corporation (NYSE-NWE)</t>
  </si>
  <si>
    <t>OK,AR</t>
  </si>
  <si>
    <t>Pinnacle West Capital Corp. (NYSE-PNW)</t>
  </si>
  <si>
    <t>AZ</t>
  </si>
  <si>
    <t>Portland General Electric Company (NYSE-POR)</t>
  </si>
  <si>
    <t>OR</t>
  </si>
  <si>
    <t>Xcel Energy Inc. (NYSE-XEL)</t>
  </si>
  <si>
    <t>MN,WI,ND,SD,MI</t>
  </si>
  <si>
    <r>
      <t xml:space="preserve">Data Source:  </t>
    </r>
    <r>
      <rPr>
        <i/>
        <sz val="12"/>
        <rFont val="Times New Roman"/>
        <family val="1"/>
      </rPr>
      <t>Value Line Investment Survey.</t>
    </r>
  </si>
  <si>
    <t>Baa3</t>
  </si>
  <si>
    <t>BBB-</t>
  </si>
  <si>
    <t>S&amp;P Issuer Credit Rating</t>
  </si>
  <si>
    <t>Moody's Long Term Rating</t>
  </si>
  <si>
    <t>Otter Tail Corporation (NDQ-OTTR)</t>
  </si>
  <si>
    <t>Electric Utility Average Dividend Yield</t>
  </si>
  <si>
    <t>Electric Utility Average Return on Equity and Market-to-Book Ratios</t>
  </si>
  <si>
    <t>MGE Energy, Inc. (NYSE-MGEE)</t>
  </si>
  <si>
    <t>A+</t>
  </si>
  <si>
    <t>Median =</t>
  </si>
  <si>
    <t>WI</t>
  </si>
  <si>
    <t>WI,IA,IL,MN</t>
  </si>
  <si>
    <t>Value Line Risk Metrics for Proxy Groups</t>
  </si>
  <si>
    <r>
      <t>Value Line</t>
    </r>
    <r>
      <rPr>
        <b/>
        <sz val="12"/>
        <rFont val="Times New Roman"/>
        <family val="1"/>
      </rPr>
      <t xml:space="preserve"> Risk Metrics</t>
    </r>
  </si>
  <si>
    <t>Financial Strength</t>
  </si>
  <si>
    <t>Safety</t>
  </si>
  <si>
    <t>Earnings Predictability</t>
  </si>
  <si>
    <t>Stock Price Stability</t>
  </si>
  <si>
    <t>B++</t>
  </si>
  <si>
    <t>WEC Energy Group (NYSE-WEC)</t>
  </si>
  <si>
    <t>Duke Energy Corporation (NYSE-DUK)</t>
  </si>
  <si>
    <t>Southern Company (NYSE-SO)</t>
  </si>
  <si>
    <t>Market-to-Book</t>
  </si>
  <si>
    <t>Expected Return on Equity</t>
  </si>
  <si>
    <t>PPL Corporation (NYSE-PPL)</t>
  </si>
  <si>
    <t>MT,SD,NE</t>
  </si>
  <si>
    <t>PA,KY</t>
  </si>
  <si>
    <t>GA,FL,NJ,IL,VA,TN,MS</t>
  </si>
  <si>
    <t>WI,IL,MN,MI</t>
  </si>
  <si>
    <t>1928-2015</t>
  </si>
  <si>
    <t>Safety Rank</t>
  </si>
  <si>
    <r>
      <t xml:space="preserve">Source: </t>
    </r>
    <r>
      <rPr>
        <i/>
        <sz val="10"/>
        <rFont val="Times New Roman"/>
        <family val="1"/>
      </rPr>
      <t>Value Line Investment Analyzer</t>
    </r>
    <r>
      <rPr>
        <sz val="10"/>
        <rFont val="Times New Roman"/>
        <family val="1"/>
      </rPr>
      <t>.</t>
    </r>
  </si>
  <si>
    <t>GDP and S&amp;P 500 Growth Rates</t>
  </si>
  <si>
    <t>Growth Rates</t>
  </si>
  <si>
    <t>GDP, S&amp;P 500 Price, EPS, and DPS</t>
  </si>
  <si>
    <t>GDP</t>
  </si>
  <si>
    <t>S&amp;P 500</t>
  </si>
  <si>
    <t>Data Sources: GDPA -http://research.stlouisfed.org/fred2/series/GDPA/downloaddata</t>
  </si>
  <si>
    <t>S&amp;P 500, EPS and DPS - http://pages.stern.nyu.edu/~adamodar/</t>
  </si>
  <si>
    <t>Projected Nominal GDP Growth Rates</t>
  </si>
  <si>
    <t>Historic GDP Growth Rates</t>
  </si>
  <si>
    <t>10-Year Average</t>
  </si>
  <si>
    <t>20-Year Average</t>
  </si>
  <si>
    <t>30-Year Average</t>
  </si>
  <si>
    <t>40-Year Average</t>
  </si>
  <si>
    <t>50-Year Average</t>
  </si>
  <si>
    <t>Projected GDP Growth Rates</t>
  </si>
  <si>
    <t>Projected</t>
  </si>
  <si>
    <t>Nominal GDP</t>
  </si>
  <si>
    <t>Time Frame</t>
  </si>
  <si>
    <t>Growth Rate</t>
  </si>
  <si>
    <t>Congressional Budget Office</t>
  </si>
  <si>
    <t>Survey of Financial Forecasters</t>
  </si>
  <si>
    <t>Ten Year</t>
  </si>
  <si>
    <t>Social Security Administration</t>
  </si>
  <si>
    <t>Energy Information Administration</t>
  </si>
  <si>
    <t>Sources:</t>
  </si>
  <si>
    <t>Long-Term Growth of GDP, S&amp;P 500, S&amp;P 500 EPS, and S&amp;P 500 DPS</t>
  </si>
  <si>
    <t>S&amp;P 500 EPS</t>
  </si>
  <si>
    <t>S&amp;P 500 DPS</t>
  </si>
  <si>
    <t>HI</t>
  </si>
  <si>
    <t>Normalized with 3.5% Long-Term Treasury Yield</t>
  </si>
  <si>
    <t>Annual Nominal GDP Growth Rates</t>
  </si>
  <si>
    <t>Nominal GDP Growth Rates</t>
  </si>
  <si>
    <t>Real GDP Growth Rates</t>
  </si>
  <si>
    <t>Annual Real GDP Growth Rates</t>
  </si>
  <si>
    <t>Inflation Rates</t>
  </si>
  <si>
    <t>Annual Inflation Rates</t>
  </si>
  <si>
    <t>Eversource Energy (NYSE-ES)</t>
  </si>
  <si>
    <r>
      <rPr>
        <b/>
        <i/>
        <sz val="12"/>
        <rFont val="Times New Roman"/>
        <family val="1"/>
      </rPr>
      <t>Value Line</t>
    </r>
    <r>
      <rPr>
        <b/>
        <sz val="12"/>
        <rFont val="Times New Roman"/>
        <family val="1"/>
      </rPr>
      <t xml:space="preserve"> Risk Metrics for Proxy Groups</t>
    </r>
  </si>
  <si>
    <t>Public Utility Capital Cost Indicators</t>
  </si>
  <si>
    <t>NC,OH,FL,SC,KY</t>
  </si>
  <si>
    <t>Data Sources: GDPA -https://fred.stlouisfed.org/series/GDPA</t>
  </si>
  <si>
    <t>Data Sources: GDPC1 - https://fred.stlouisfed.org/series/GDPCA</t>
  </si>
  <si>
    <t>Data Sources: CPIAUCSL - https://fred.stlouisfed.org/series/CPIAUCSL</t>
  </si>
  <si>
    <t>Exhibit JRW-4</t>
  </si>
  <si>
    <t>Exhibit JRW-5</t>
  </si>
  <si>
    <t>Exhibit JRW-6</t>
  </si>
  <si>
    <t>Exhibit JRW-7</t>
  </si>
  <si>
    <t>Exhibit JRW-8</t>
  </si>
  <si>
    <t>NextEra Energy, Inc. (NYSE-NEE)</t>
  </si>
  <si>
    <t>Nextera Energy, Inc. (NYSE-NEE)</t>
  </si>
  <si>
    <t>FL</t>
  </si>
  <si>
    <t>Approximately 200 CFOs</t>
  </si>
  <si>
    <t>2018-2095</t>
  </si>
  <si>
    <r>
      <t xml:space="preserve">Data Source:  </t>
    </r>
    <r>
      <rPr>
        <i/>
        <sz val="12"/>
        <rFont val="Times New Roman"/>
        <family val="1"/>
      </rPr>
      <t>Value Line Investment Survey</t>
    </r>
    <r>
      <rPr>
        <sz val="12"/>
        <rFont val="Times New Roman"/>
        <family val="1"/>
      </rPr>
      <t>, 2019.</t>
    </r>
  </si>
  <si>
    <t>Exhibit JRW-3</t>
  </si>
  <si>
    <t>Aa2</t>
  </si>
  <si>
    <t>2013-2019</t>
  </si>
  <si>
    <t>Summary of 2010-19 Equity Risk Premium Studies</t>
  </si>
  <si>
    <t>Source: https://www.duffandphelps.com/-/media/assets/pdfs/publications/valuation/coc/us-recommended-erp-and-risk-free-rate-table-as-of-september-5-2017.ashx?la=en</t>
  </si>
  <si>
    <t xml:space="preserve">   Duff &amp; Phelps Risk-Free Interest Rates and Equity Risk Premium Estimates</t>
  </si>
  <si>
    <t>Exhibit JRW-9</t>
  </si>
  <si>
    <t xml:space="preserve"> Data Source: Mergent Bond Record</t>
  </si>
  <si>
    <t>Industry Average Betas*</t>
  </si>
  <si>
    <r>
      <rPr>
        <b/>
        <i/>
        <sz val="12"/>
        <color theme="1"/>
        <rFont val="Times New Roman"/>
        <family val="1"/>
      </rPr>
      <t>Value Line Investment Survey</t>
    </r>
    <r>
      <rPr>
        <b/>
        <sz val="12"/>
        <color theme="1"/>
        <rFont val="Times New Roman"/>
        <family val="1"/>
      </rPr>
      <t xml:space="preserve"> Betas**</t>
    </r>
  </si>
  <si>
    <t>Rank</t>
  </si>
  <si>
    <t>Industry</t>
  </si>
  <si>
    <r>
      <t xml:space="preserve">*    Industry averages for 97 industries using </t>
    </r>
    <r>
      <rPr>
        <b/>
        <i/>
        <sz val="11"/>
        <color theme="1"/>
        <rFont val="Times New Roman"/>
        <family val="1"/>
      </rPr>
      <t>Value Line</t>
    </r>
    <r>
      <rPr>
        <b/>
        <sz val="11"/>
        <color theme="1"/>
        <rFont val="Times New Roman"/>
        <family val="1"/>
      </rPr>
      <t>'s database of 1,710 companies.</t>
    </r>
  </si>
  <si>
    <r>
      <t xml:space="preserve">**  </t>
    </r>
    <r>
      <rPr>
        <b/>
        <i/>
        <sz val="11"/>
        <color theme="1"/>
        <rFont val="Times New Roman"/>
        <family val="1"/>
      </rPr>
      <t>Value Line</t>
    </r>
    <r>
      <rPr>
        <b/>
        <sz val="11"/>
        <color theme="1"/>
        <rFont val="Times New Roman"/>
        <family val="1"/>
      </rPr>
      <t xml:space="preserve"> computes betas using monthly returns regressed against the New York Stock Exchange Index for five years.</t>
    </r>
  </si>
  <si>
    <r>
      <t xml:space="preserve">      These betas are then adjusted as follows: </t>
    </r>
    <r>
      <rPr>
        <b/>
        <i/>
        <sz val="11"/>
        <color theme="1"/>
        <rFont val="Times New Roman"/>
        <family val="1"/>
      </rPr>
      <t>VL</t>
    </r>
    <r>
      <rPr>
        <b/>
        <sz val="11"/>
        <color theme="1"/>
        <rFont val="Times New Roman"/>
        <family val="1"/>
      </rPr>
      <t xml:space="preserve"> Beta = [{(2/3) * Regressed Beta} + {(1/3) * (1.0)}] to account to tendency </t>
    </r>
  </si>
  <si>
    <r>
      <t xml:space="preserve">      for Betas to regress toward average of 1.0.  See M. Blume, “On the Assessment of Risk,” </t>
    </r>
    <r>
      <rPr>
        <b/>
        <i/>
        <sz val="11"/>
        <color theme="1"/>
        <rFont val="Times New Roman"/>
        <family val="1"/>
      </rPr>
      <t>Journal of Finance</t>
    </r>
    <r>
      <rPr>
        <b/>
        <sz val="11"/>
        <color theme="1"/>
        <rFont val="Times New Roman"/>
        <family val="1"/>
      </rPr>
      <t>, March 1971.</t>
    </r>
  </si>
  <si>
    <t>Exhibit JRW-10</t>
  </si>
  <si>
    <t>AVANGRID, Inc. (NYSE-AGR)</t>
  </si>
  <si>
    <t>NY,CT,ME</t>
  </si>
  <si>
    <t>NMF</t>
  </si>
  <si>
    <t>Recommended Cost of Capital</t>
  </si>
  <si>
    <t>Annual Growth Rates - 1961-2018</t>
  </si>
  <si>
    <t>1961-2018</t>
  </si>
  <si>
    <t>Percent Reg Elec Revenue</t>
  </si>
  <si>
    <t>KPMG</t>
  </si>
  <si>
    <t>Page 7 of 8</t>
  </si>
  <si>
    <t>Page 1 of 8</t>
  </si>
  <si>
    <t>Page 2 of 8</t>
  </si>
  <si>
    <t>Page 3 of 8</t>
  </si>
  <si>
    <t>Page 4 of 8</t>
  </si>
  <si>
    <t>Page 5 of 8</t>
  </si>
  <si>
    <t>Page 6 of 8</t>
  </si>
  <si>
    <t>http://www.market-risk-premia.com/us.html</t>
  </si>
  <si>
    <t>Source: http://www.market-risk-premia.com/us.html</t>
  </si>
  <si>
    <t>Market Risk Premia</t>
  </si>
  <si>
    <t>Dimson, Marsh, Staunton _Credit Suisse Report</t>
  </si>
  <si>
    <t>1900-2018</t>
  </si>
  <si>
    <t>Fundamentals - Implied from FCF to Equity Model (Trailing 12 month, with adjusted payout)</t>
  </si>
  <si>
    <t>1928-2018</t>
  </si>
  <si>
    <t>Source: https://www.duffandphelps.com/-/media/assets/pdfs/publications/valuation/coc/erp-risk-free-rates-jan-2008-present.ashx?la=en</t>
  </si>
  <si>
    <t>Page 8 of 8</t>
  </si>
  <si>
    <t xml:space="preserve">S&amp;P 500 Stock Price </t>
  </si>
  <si>
    <t>Market Cap ($mil)</t>
  </si>
  <si>
    <t>Market Risk Premium</t>
  </si>
  <si>
    <t xml:space="preserve"> Market-Risk-Premia.com Implied Market Risk Premium</t>
  </si>
  <si>
    <t>Risk</t>
  </si>
  <si>
    <t>Risk-Free</t>
  </si>
  <si>
    <t>* 'Est'd. '16-'17 to '22-'24' is the estimated growth rate from the base period 2016 to 2018 until the future period 2022 to 2024.</t>
  </si>
  <si>
    <t xml:space="preserve">               Est'd. '16-'18 to '22-'24</t>
  </si>
  <si>
    <t>Capitalization</t>
  </si>
  <si>
    <t>Cost</t>
  </si>
  <si>
    <t>Weighted</t>
  </si>
  <si>
    <t xml:space="preserve">    Capital Source</t>
  </si>
  <si>
    <t>Long-Term Debt</t>
  </si>
  <si>
    <t>Common Equity</t>
  </si>
  <si>
    <t>Total Capitalization</t>
  </si>
  <si>
    <t>Capital Structure Ratios and Debt Cost Rates</t>
  </si>
  <si>
    <t>Total Capital</t>
  </si>
  <si>
    <t>Page 1 of 4</t>
  </si>
  <si>
    <t>Page 4 of 4</t>
  </si>
  <si>
    <t>Page 3 of 4</t>
  </si>
  <si>
    <t>Page 2 of 4</t>
  </si>
  <si>
    <t>Electric Utilities and Gas Distribution Companies</t>
  </si>
  <si>
    <t>R-Square = .50, N=43</t>
  </si>
  <si>
    <r>
      <t xml:space="preserve">Source: </t>
    </r>
    <r>
      <rPr>
        <i/>
        <sz val="10"/>
        <rFont val="Times New Roman"/>
        <family val="1"/>
      </rPr>
      <t>Value Line Investment Survey</t>
    </r>
    <r>
      <rPr>
        <sz val="10"/>
        <rFont val="Times New Roman"/>
        <family val="1"/>
      </rPr>
      <t>, 2019.</t>
    </r>
  </si>
  <si>
    <t>A relative measure of the historical sensitivity of a stock’s price to overall fluctuations in the New York Stock Exchange Composite Index. A beta of 1.50 indicates a stock tends to rise (or fall) 50% more than the New York Stock Exchange Composite Index. The ‘‘coefficient’’ is derived from a regression analysis of the relationship between weekly percentage changes in the price of a stock and weekly percentage changes in the NYSE Index over a period of five years. In the case of  shorter price histories, a smaller time period is used, but two years is the minimum. Betas are adjusted for their long-term tendency to converge toward 1.00.</t>
  </si>
  <si>
    <r>
      <t xml:space="preserve">A relative measure of the companies reviewed by </t>
    </r>
    <r>
      <rPr>
        <i/>
        <sz val="12"/>
        <rFont val="Times New Roman"/>
        <family val="1"/>
      </rPr>
      <t>Value Line</t>
    </r>
    <r>
      <rPr>
        <sz val="12"/>
        <rFont val="Times New Roman"/>
        <family val="1"/>
      </rPr>
      <t>. The relative ratings range from A++ (strongest) down to C (weakest).</t>
    </r>
  </si>
  <si>
    <r>
      <t xml:space="preserve">A measurement of potential risk associated with individual common stocks. The Safety Rank is computed by averaging two other </t>
    </r>
    <r>
      <rPr>
        <i/>
        <sz val="12"/>
        <rFont val="Times New Roman"/>
        <family val="1"/>
      </rPr>
      <t>Value Line</t>
    </r>
    <r>
      <rPr>
        <sz val="12"/>
        <rFont val="Times New Roman"/>
        <family val="1"/>
      </rPr>
      <t xml:space="preserve"> indexes the Price Stability Index and the Financial strength Rating.  Safety Ranks range from 1 (Highest) to 5 (Lowest). Conservative investors should try to limit their purchases to equities ranked 1 (Highest) and 2 (Above Average) for Safety.</t>
    </r>
    <r>
      <rPr>
        <sz val="12"/>
        <color rgb="FFFFFFFF"/>
        <rFont val="Times New Roman"/>
        <family val="1"/>
      </rPr>
      <t>Safety</t>
    </r>
    <r>
      <rPr>
        <sz val="12"/>
        <rFont val="Times New Roman"/>
        <family val="1"/>
      </rPr>
      <t>.</t>
    </r>
  </si>
  <si>
    <t>A measure of the reliability of an earnings forecast. Earnings Predictability is based upon the stability of year-to-year comparisons, with recent years being weighted more heavily than earlier ones. The most reliable forecasts tend to be those with the highest rating (100); the least reliable, the lowest (5). The earnings stability is derived from the standard deviation of percentage changes in quarterly earnings over an eight-year period. Special adjustments are made for comparisons around zero and from plus to minus.</t>
  </si>
  <si>
    <r>
      <t xml:space="preserve">A measure of the stability of a stock's price.  It includes sensitivity to the market (see Beta as well as the stock's inherent volatility. </t>
    </r>
    <r>
      <rPr>
        <i/>
        <sz val="12"/>
        <rFont val="Times New Roman"/>
        <family val="1"/>
      </rPr>
      <t>Value Line's</t>
    </r>
    <r>
      <rPr>
        <sz val="12"/>
        <rFont val="Times New Roman"/>
        <family val="1"/>
      </rPr>
      <t xml:space="preserve"> Stability ratings range from 1 (highest) to 5 (lowest).</t>
    </r>
  </si>
  <si>
    <t>`</t>
  </si>
  <si>
    <t>Avista Corp (NYSE-AVA)</t>
  </si>
  <si>
    <t>WA,OR,AK,ID</t>
  </si>
  <si>
    <t>Source: https://assets.kpmg/content/dam/kpmg/nl/pdf/2019/advisory/equity-market-risk-premium-research-summary-31032019.pdf</t>
  </si>
  <si>
    <t xml:space="preserve"> KPMG Market Risk Premium Recommendation</t>
  </si>
  <si>
    <t>Gas Distribution Company Average Dividend Yield</t>
  </si>
  <si>
    <t>Edison International (NYSE-EIX)</t>
  </si>
  <si>
    <t>CA</t>
  </si>
  <si>
    <t>Evergy (NYSE:EVRG)</t>
  </si>
  <si>
    <t>KS,MO</t>
  </si>
  <si>
    <t>PNM Resources, Inc. (NYSE-PNM)</t>
  </si>
  <si>
    <t>NM,TX</t>
  </si>
  <si>
    <t>Hawaiian Electric Industries (NYSE-HE)</t>
  </si>
  <si>
    <t>B+</t>
  </si>
  <si>
    <t>Evergy (NYSE-EVRG)</t>
  </si>
  <si>
    <t>Ratios</t>
  </si>
  <si>
    <t>Avangrid (NYSE-AVG)</t>
  </si>
  <si>
    <t>Avista Corporation (NYSE-AVA)</t>
  </si>
  <si>
    <t>Evergy, Inc. (NYSE-EVRG)</t>
  </si>
  <si>
    <t>Hawaiian Electric Inductries (NYSE-HE)</t>
  </si>
  <si>
    <t>NextEra Energy Inc. (NYSE-NEE)</t>
  </si>
  <si>
    <t>N/A</t>
  </si>
  <si>
    <t>5.0%/5.3%</t>
  </si>
  <si>
    <t>NA</t>
  </si>
  <si>
    <t>Data Sources: www.zacks.com, http://quote.yahoo.com, November 6, 2019.</t>
  </si>
  <si>
    <t>Unitil Corp. (NYSE-UTL)</t>
  </si>
  <si>
    <t>Summary Financial Statistics for Proxy Group</t>
  </si>
  <si>
    <t>Percent Reg Gas Revenue</t>
  </si>
  <si>
    <t>Dominion Energy Inc. (NYSE-D)</t>
  </si>
  <si>
    <t>VA,NC,SC,OH,WV,UT</t>
  </si>
  <si>
    <t>Entergy Corporation (NYSE-ETR)</t>
  </si>
  <si>
    <t>LA,AR,MS,TX</t>
  </si>
  <si>
    <t>Exelon Corporation (NYSE-EXC)</t>
  </si>
  <si>
    <t>PA,NJ,IL,MD,DCDE</t>
  </si>
  <si>
    <t>FirstEnergy Corporation (NYSE-FE)</t>
  </si>
  <si>
    <t>OH,PA,NY,NJ,WV,MD</t>
  </si>
  <si>
    <t>OGE Energy Corp. (NYSE-OGE)</t>
  </si>
  <si>
    <t>Sempra Energy (NYSE-SRE)</t>
  </si>
  <si>
    <t>CA,TX</t>
  </si>
  <si>
    <r>
      <t xml:space="preserve">Data Source:  Company 2018 SEC 10-K filings; </t>
    </r>
    <r>
      <rPr>
        <i/>
        <sz val="12"/>
        <rFont val="Times New Roman"/>
        <family val="1"/>
      </rPr>
      <t>Value Line Investment Survey</t>
    </r>
    <r>
      <rPr>
        <sz val="12"/>
        <rFont val="Times New Roman"/>
        <family val="1"/>
      </rPr>
      <t>, 2019.</t>
    </r>
  </si>
  <si>
    <t>Morin Proxy Group</t>
  </si>
  <si>
    <t>Black Hills Corporation (NYSE-BKH)</t>
  </si>
  <si>
    <t>CO,SD,WY,MT</t>
  </si>
  <si>
    <t>Centerpoint Energy (NYSE-CNP)</t>
  </si>
  <si>
    <t>TX,MN,AR,LA,OK,IN,OH</t>
  </si>
  <si>
    <t>Chesapeake Utilities (NYSE-CPK)</t>
  </si>
  <si>
    <t>DE,MD,FL</t>
  </si>
  <si>
    <t>DTE Energy Company (NYSE-DTE)</t>
  </si>
  <si>
    <t>Fortis Inc. (FTS.TO)</t>
  </si>
  <si>
    <t>AZ,NY,CAN</t>
  </si>
  <si>
    <t>Public Service Enterprise Group Inc. (NYSE-PEG)</t>
  </si>
  <si>
    <t>NJ</t>
  </si>
  <si>
    <t>Panel C</t>
  </si>
  <si>
    <t>Gas Proxy Group</t>
  </si>
  <si>
    <t>Percent Elec Revenue</t>
  </si>
  <si>
    <t>Percent Gas Revenue</t>
  </si>
  <si>
    <t>Atmos Energy Company (NYSE-ATO)</t>
  </si>
  <si>
    <t>6 States*</t>
  </si>
  <si>
    <t>New Jersey Resources Corp. (NYSE-NJR)</t>
  </si>
  <si>
    <t>Nisource Inc (NYSE-NI)</t>
  </si>
  <si>
    <t>7 States**</t>
  </si>
  <si>
    <t>Northwest Natural Holdings (NYSE-NWN)</t>
  </si>
  <si>
    <t>OR,WA</t>
  </si>
  <si>
    <t>ONE Gas, Inc.(NYSE-OGS)</t>
  </si>
  <si>
    <t>OK,KS,TX</t>
  </si>
  <si>
    <t>South Jersey Industries, Inc. (NYSE-SJI)</t>
  </si>
  <si>
    <t>Southwest Gas Corporation (NYSE-SWX)</t>
  </si>
  <si>
    <t>AZ,NV,CA</t>
  </si>
  <si>
    <t>Spire (NYSE-SR)</t>
  </si>
  <si>
    <t xml:space="preserve">   MO</t>
  </si>
  <si>
    <t>Fortis (TSE-FTS.TO)</t>
  </si>
  <si>
    <t>A++</t>
  </si>
  <si>
    <t>Northwest Natural Gas Co. (NYSE-NWN)</t>
  </si>
  <si>
    <t>ONE Gas, Inc. (NYSE-OGS)</t>
  </si>
  <si>
    <t>Docket Nos. UE-190529 &amp; UG-190530</t>
  </si>
  <si>
    <t>Puget Sound Energy</t>
  </si>
  <si>
    <t>Panel A - Puget Sound Energy Proposed Capital Structure and Debt Cost Rate</t>
  </si>
  <si>
    <t>Puget Sound Energy Rate of Return  Recemmendation</t>
  </si>
  <si>
    <t>Puget Sound Energy ROE Results</t>
  </si>
  <si>
    <t>Panel B - PC's Proposed Capital Structure Ratios and Debt Cost Rate</t>
  </si>
  <si>
    <t>Dominion Resources, Inc. (NYSE-D)</t>
  </si>
  <si>
    <t>Exelon Corp. (NYSE-EXC)</t>
  </si>
  <si>
    <t>FirstEnergy Corporation (ASE-FE)</t>
  </si>
  <si>
    <t>SEMPRA Energy (NYSE-SRE)</t>
  </si>
  <si>
    <t>Data Sources:  http://quote.yahoo.com, November, 2019.</t>
  </si>
  <si>
    <t>Chesapeake Utilities Corporation (NYSE-CPK)</t>
  </si>
  <si>
    <t>Fortis Inc. (TO-FTS)</t>
  </si>
  <si>
    <t>Public Service Enterprise Grp. (NYSE-PEG)</t>
  </si>
  <si>
    <t>Atmos Energy Corporation (NYSE-ATO)</t>
  </si>
  <si>
    <t>NiSource Inc. (NYSE-NI)</t>
  </si>
  <si>
    <t>One Gas, Inc. (NYSE-OGS)</t>
  </si>
  <si>
    <t>MorinProxy Group</t>
  </si>
  <si>
    <t>* 'Est'd. '16-'18 to '22-'24' is the estimated growth rate from the base period 2016 to 2018 until the future period 2021 to 2023.</t>
  </si>
  <si>
    <t>Data Sources: www.zacks.com, http://quote.yahoo.com, October, 2019.</t>
  </si>
  <si>
    <t>6.0%/6.5</t>
  </si>
  <si>
    <t>Short-Term Debt</t>
  </si>
  <si>
    <t>Discounted Cash Flow</t>
  </si>
  <si>
    <t xml:space="preserve">   Electric Utilities Value Line Growth</t>
  </si>
  <si>
    <t xml:space="preserve">   Electric Utilities Analysts Growth</t>
  </si>
  <si>
    <t>Traditional CAPM</t>
  </si>
  <si>
    <t>Empirical CAPM</t>
  </si>
  <si>
    <t>Historic Risk Premium Electric</t>
  </si>
  <si>
    <t>Allowed Risk Premium Electric</t>
  </si>
  <si>
    <t>Summary of Dr. Morin's ROE Results</t>
  </si>
  <si>
    <t>Data Sources: Exelon excluded from  DCF EPS analysis due to negative projected EPS growth rates.</t>
  </si>
  <si>
    <t>Data Sources: Exelon, Entergy, and FirstEnergy excluded from  DCF EPS analysis due to negative projected EPS growth rates.</t>
  </si>
  <si>
    <t>Dr. Morin's Zacks and Value Line EPS Growth Rates</t>
  </si>
  <si>
    <t>Alliant Energy</t>
  </si>
  <si>
    <t>Ameren Corp.</t>
  </si>
  <si>
    <t>Avista</t>
  </si>
  <si>
    <t>Black Hills</t>
  </si>
  <si>
    <t>CMS Energy Corp.</t>
  </si>
  <si>
    <t>CenterPoint</t>
  </si>
  <si>
    <t>Chesapeake Util</t>
  </si>
  <si>
    <t>Consol. Edison</t>
  </si>
  <si>
    <t>Dominion Resources</t>
  </si>
  <si>
    <t>DTE Energy</t>
  </si>
  <si>
    <t>Duke Energy</t>
  </si>
  <si>
    <t>Eversource Energy</t>
  </si>
  <si>
    <t>Exelon Corp</t>
  </si>
  <si>
    <t>Fortis</t>
  </si>
  <si>
    <t>MGE Energy</t>
  </si>
  <si>
    <t>NorthWestern Corp.</t>
  </si>
  <si>
    <t>Public Serv. Enterprise</t>
  </si>
  <si>
    <t>Sempra</t>
  </si>
  <si>
    <t>WEC Energy Group</t>
  </si>
  <si>
    <t>Xcel Energy Inc.</t>
  </si>
  <si>
    <t>Short Term Debt Interest and Fees Details</t>
  </si>
  <si>
    <t>Avg of Mo Avg</t>
  </si>
  <si>
    <t>STD Average Balance (in 000's)</t>
  </si>
  <si>
    <t>Borrowings (000's):</t>
  </si>
  <si>
    <t>Commercial Paper (CP)</t>
  </si>
  <si>
    <t>Credit Facilities</t>
  </si>
  <si>
    <t>Total Short-term Debt</t>
  </si>
  <si>
    <t>Interest Rate Components:</t>
  </si>
  <si>
    <t>Projected LIBO Rates (1 mo)</t>
  </si>
  <si>
    <t>Est'd CP Spread</t>
  </si>
  <si>
    <t>Credit Facilities Margin</t>
  </si>
  <si>
    <t>Annual Interest Rates:</t>
  </si>
  <si>
    <t>CP</t>
  </si>
  <si>
    <t>Number of Days in Month</t>
  </si>
  <si>
    <t>Interest Expense (i):</t>
  </si>
  <si>
    <t>Totals</t>
  </si>
  <si>
    <t>CP Interest</t>
  </si>
  <si>
    <t>Credit Facilities Interest</t>
  </si>
  <si>
    <t>Total Interest</t>
  </si>
  <si>
    <t>Avg Monthly Borrowing Rate</t>
  </si>
  <si>
    <t>Loan Commitments (000's):</t>
  </si>
  <si>
    <t>Credit Facility Commitments</t>
  </si>
  <si>
    <t>Loan &amp; LOC Utilization</t>
  </si>
  <si>
    <t>Unutilized Portion</t>
  </si>
  <si>
    <t>Commitment Fees:</t>
  </si>
  <si>
    <t>Commitment Fees (Unutilized portion)</t>
  </si>
  <si>
    <t>Total Commitment Fees</t>
  </si>
  <si>
    <t>Letters of Credit:</t>
  </si>
  <si>
    <t>LC Outstanding under Cr Agrmt (000's)</t>
  </si>
  <si>
    <t>LC Outstanding with Wells (000's)</t>
  </si>
  <si>
    <t>Commitment Fees + Letter of Credit</t>
  </si>
  <si>
    <t>Implied Rate Year Capitalization</t>
  </si>
  <si>
    <t>Weight Cost of Commitment Fees</t>
  </si>
  <si>
    <t>Short Term Debt Issue Cost Amortization:</t>
  </si>
  <si>
    <t>$400mm Operating Capital Facility (18101083/18900403)</t>
  </si>
  <si>
    <t>$400mm Capital Expenditure Facility (18900423)</t>
  </si>
  <si>
    <t>$650mm Liquidity Fac (18100673)</t>
  </si>
  <si>
    <t>$650mm Liquidity Refinance (18900443)</t>
  </si>
  <si>
    <t>$800mm Liquidity Fac (18100683)</t>
  </si>
  <si>
    <t>$650mm Liquidity Refinance (18900473)</t>
  </si>
  <si>
    <t>Total Amortization</t>
  </si>
  <si>
    <t>Weight Cost of Short-Term Debt Issuance Cost Amortization</t>
  </si>
  <si>
    <t>For The 12 Months Ended March 31, 2021</t>
  </si>
  <si>
    <t>Total LC Fees ($ not in 000's)</t>
  </si>
  <si>
    <t>1 Month USD LIBOR Forward Curve</t>
  </si>
  <si>
    <t>11/8/2019</t>
  </si>
  <si>
    <t>LIBOR is a registered trademark of the ICE Benchmark Administration (IBA).</t>
  </si>
  <si>
    <t>Warning: Neither ICE, IntercontinentalExchange Group, Inc. and ICE LIBOR can be held liable for any irregularity.</t>
  </si>
  <si>
    <t>https://rates.chathamfinancial.com/us-market/forward-curve</t>
  </si>
  <si>
    <t>Source - NEW-PSE-Exh-MDM-05-6-20-19. Projected LIBOR Rates - page 3 of Exhibit JRW-3.</t>
  </si>
  <si>
    <t>Source: https://rates.chathamfinancial.com/us-market/forward-curve</t>
  </si>
  <si>
    <t>Cost Rate*</t>
  </si>
  <si>
    <t>* Weighted short-term debt cost rate includes .03% of commttment and amortization fees</t>
  </si>
  <si>
    <t xml:space="preserve">   Weighted long-term debt cost rate includes .03% of amortization fees</t>
  </si>
  <si>
    <t xml:space="preserve">    Weighted long-term debt cost rate includes .03% of amortization fees</t>
  </si>
  <si>
    <t>*  Weighted short-term debt cost rate includes .03% of commttment and amortization fees</t>
  </si>
  <si>
    <t>Ratios**</t>
  </si>
  <si>
    <t>Gas Distribution Company Average  Return on Equity and Market-to-Book Ratios</t>
  </si>
  <si>
    <t>2019-2049</t>
  </si>
  <si>
    <t>2018-2050</t>
  </si>
  <si>
    <r>
      <t xml:space="preserve">Congressional Budget Office,The </t>
    </r>
    <r>
      <rPr>
        <i/>
        <sz val="10"/>
        <rFont val="Times New Roman"/>
        <family val="1"/>
      </rPr>
      <t>2019 Long-Term Budget Outlook</t>
    </r>
    <r>
      <rPr>
        <sz val="10"/>
        <rFont val="Times New Roman"/>
        <family val="1"/>
      </rPr>
      <t xml:space="preserve">, June 15, 2019. </t>
    </r>
  </si>
  <si>
    <t>https://www.cbo.gov/system/files/2019-06/55331-LTBO-2.pdf</t>
  </si>
  <si>
    <r>
      <t xml:space="preserve">U.S. Energy Information Administration, </t>
    </r>
    <r>
      <rPr>
        <i/>
        <sz val="10"/>
        <rFont val="Times New Roman"/>
        <family val="1"/>
      </rPr>
      <t>Annual Energy Outlook 2019</t>
    </r>
    <r>
      <rPr>
        <sz val="10"/>
        <rFont val="Times New Roman"/>
        <family val="1"/>
      </rPr>
      <t>, Table: Macroeconomic Indicators,</t>
    </r>
    <r>
      <rPr>
        <i/>
        <sz val="10"/>
        <rFont val="Times New Roman"/>
        <family val="1"/>
      </rPr>
      <t xml:space="preserve"> </t>
    </r>
  </si>
  <si>
    <t>https://www.eia.gov/outlooks/aeo/pdf/appa.pdf</t>
  </si>
  <si>
    <t xml:space="preserve">Social Security Administration, 2019 Annual Report of the Board of Trustees of the Old-Age, </t>
  </si>
  <si>
    <t xml:space="preserve">Survivors, and Disability Insurance (OASDI) Program, Table VI.G4, p. 211(June 15, 2019),  </t>
  </si>
  <si>
    <t>https://www.ssa.gov/oact/TR/2019/VI_G2_OASDHI_GDP.html#200732</t>
  </si>
  <si>
    <t>in projected GDP from $21,485 trillion in 2019 to $546,331 trillion in 2095.</t>
  </si>
  <si>
    <t>https://www.philadelphiafed.org/-/media/research-and-data/real-time-center/survey-of-professional-forecasters/2019/spfq119.pdf?la=en</t>
  </si>
  <si>
    <t>Ex Ante Market Risk Premium**</t>
  </si>
  <si>
    <t>Exhibit JRW-12</t>
  </si>
  <si>
    <t>Calculated using GDP data on Page 1 of Exhibit JRW-12</t>
  </si>
  <si>
    <t>Exhibit JRW-11</t>
  </si>
  <si>
    <t>* See page 3 of Exhibit JRW-10</t>
  </si>
  <si>
    <t>** See pages 5 and 6 of Exhibit JRW-10</t>
  </si>
  <si>
    <t>*   Page 2 of Exhibit JRW-9</t>
  </si>
  <si>
    <t xml:space="preserve">     6 of Exhibit JRW-9</t>
  </si>
  <si>
    <t>** Capital Structure Ratios are developed in Exhibit JRW-5.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</si>
</sst>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#,##0.0_);\(#,##0.0\)"/>
    <numFmt numFmtId="167" formatCode="0.000000"/>
    <numFmt numFmtId="168" formatCode="0.0000"/>
    <numFmt numFmtId="169" formatCode="#,##0.0"/>
    <numFmt numFmtId="170" formatCode="##0.00"/>
    <numFmt numFmtId="171" formatCode="[$$-409]#,##0.0_);[Red]\([$$-409]#,##0.0\)"/>
    <numFmt numFmtId="172" formatCode="&quot;$&quot;#,##0.0"/>
    <numFmt numFmtId="173" formatCode="_(&quot;$&quot;* #,##0_);_(&quot;$&quot;* \(#,##0\);_(&quot;$&quot;* &quot;-&quot;??_);_(@_)"/>
    <numFmt numFmtId="174" formatCode="yyyy\-mm\-dd"/>
    <numFmt numFmtId="175" formatCode="_(&quot;$&quot;* #,##0.0_);_(&quot;$&quot;* \(#,##0.0\);_(&quot;$&quot;* &quot;-&quot;??_);_(@_)"/>
    <numFmt numFmtId="176" formatCode="&quot;$&quot;#,##0.00"/>
    <numFmt numFmtId="177" formatCode="_(* #,##0_);_(* \(#,##0\);_(* &quot;-&quot;??_);_(@_)"/>
    <numFmt numFmtId="178" formatCode="0.000%"/>
    <numFmt numFmtId="179" formatCode="[$-409]d\-mmm\-yy;@"/>
    <numFmt numFmtId="180" formatCode="&quot;$&quot;#,##0.000_);\(&quot;$&quot;#,##0.000\)"/>
    <numFmt numFmtId="181" formatCode="#,##0.0000_);\(#,##0.0000\)"/>
  </numFmts>
  <fonts count="1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Helv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sz val="10"/>
      <name val="Verdana"/>
      <family val="2"/>
    </font>
    <font>
      <b/>
      <sz val="9"/>
      <name val="Geneva"/>
      <family val="2"/>
    </font>
    <font>
      <b/>
      <u/>
      <sz val="12"/>
      <name val="Times New Roman"/>
      <family val="1"/>
    </font>
    <font>
      <sz val="10"/>
      <name val="Geneva"/>
      <family val="2"/>
    </font>
    <font>
      <sz val="18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2"/>
      <name val="Helv"/>
    </font>
    <font>
      <b/>
      <sz val="12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sz val="6"/>
      <name val="CaslonTwoTwentyFour-Book"/>
    </font>
    <font>
      <sz val="8.5"/>
      <name val="CaslonTwoTwentyFour-Book"/>
    </font>
    <font>
      <i/>
      <sz val="8.5"/>
      <name val="CaslonTwoTwentyFour-BookIt"/>
    </font>
    <font>
      <sz val="10"/>
      <name val="CaslonTwoTwentyFour-Book"/>
    </font>
    <font>
      <b/>
      <sz val="11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sz val="8"/>
      <name val="Arial"/>
      <family val="2"/>
    </font>
    <font>
      <b/>
      <i/>
      <sz val="9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Verdana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8"/>
      <name val="Helv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u/>
      <sz val="14"/>
      <name val="Times New Roman"/>
      <family val="1"/>
    </font>
    <font>
      <b/>
      <sz val="16"/>
      <name val="Times New Roman"/>
      <family val="1"/>
    </font>
    <font>
      <sz val="10"/>
      <name val="Geneva"/>
    </font>
    <font>
      <sz val="9"/>
      <name val="Times New Roman"/>
      <family val="1"/>
    </font>
    <font>
      <i/>
      <sz val="9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2"/>
      <name val="Verdana"/>
      <family val="2"/>
    </font>
    <font>
      <sz val="11"/>
      <color indexed="8"/>
      <name val="Arial"/>
      <family val="2"/>
    </font>
    <font>
      <b/>
      <i/>
      <sz val="10"/>
      <color indexed="63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FFFFFF"/>
      <name val="Times New Roman"/>
      <family val="1"/>
    </font>
    <font>
      <sz val="12"/>
      <color indexed="8"/>
      <name val="Times New Roman"/>
      <family val="1"/>
    </font>
    <font>
      <b/>
      <sz val="10"/>
      <name val="Geneva"/>
      <family val="2"/>
    </font>
    <font>
      <sz val="11"/>
      <name val="Palatino Linotype"/>
      <family val="1"/>
    </font>
    <font>
      <sz val="12"/>
      <name val="Arial MT"/>
    </font>
    <font>
      <sz val="12"/>
      <color theme="1"/>
      <name val="Arial"/>
      <family val="2"/>
    </font>
    <font>
      <b/>
      <sz val="11"/>
      <name val="Palatino Linotype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9"/>
      <name val="Arial"/>
      <family val="2"/>
    </font>
    <font>
      <b/>
      <u val="singleAccounting"/>
      <sz val="12"/>
      <name val="Times New Roman"/>
      <family val="1"/>
    </font>
    <font>
      <sz val="11"/>
      <color theme="1"/>
      <name val="Garamond"/>
      <family val="1"/>
    </font>
    <font>
      <b/>
      <sz val="16"/>
      <name val="Calibri"/>
      <family val="2"/>
    </font>
    <font>
      <sz val="11"/>
      <name val="Calibri"/>
      <family val="2"/>
    </font>
    <font>
      <sz val="11"/>
      <color rgb="FFFFFFFF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E3E3E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dashed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27">
    <xf numFmtId="0" fontId="0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89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89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89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89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89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89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89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89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89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89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89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89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89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89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89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9" borderId="0" applyNumberFormat="0" applyBorder="0" applyAlignment="0" applyProtection="0"/>
    <xf numFmtId="0" fontId="90" fillId="19" borderId="0" applyNumberFormat="0" applyBorder="0" applyAlignment="0" applyProtection="0"/>
    <xf numFmtId="0" fontId="90" fillId="19" borderId="0" applyNumberFormat="0" applyBorder="0" applyAlignment="0" applyProtection="0"/>
    <xf numFmtId="0" fontId="90" fillId="19" borderId="0" applyNumberFormat="0" applyBorder="0" applyAlignment="0" applyProtection="0"/>
    <xf numFmtId="0" fontId="90" fillId="19" borderId="0" applyNumberFormat="0" applyBorder="0" applyAlignment="0" applyProtection="0"/>
    <xf numFmtId="0" fontId="90" fillId="19" borderId="0" applyNumberFormat="0" applyBorder="0" applyAlignment="0" applyProtection="0"/>
    <xf numFmtId="0" fontId="7" fillId="0" borderId="0">
      <alignment horizontal="center"/>
    </xf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106" fillId="0" borderId="1" applyNumberFormat="0" applyFont="0" applyProtection="0">
      <alignment wrapText="1"/>
    </xf>
    <xf numFmtId="0" fontId="92" fillId="20" borderId="2" applyNumberFormat="0" applyAlignment="0" applyProtection="0"/>
    <xf numFmtId="0" fontId="92" fillId="20" borderId="2" applyNumberFormat="0" applyAlignment="0" applyProtection="0"/>
    <xf numFmtId="0" fontId="92" fillId="20" borderId="2" applyNumberFormat="0" applyAlignment="0" applyProtection="0"/>
    <xf numFmtId="0" fontId="92" fillId="20" borderId="2" applyNumberFormat="0" applyAlignment="0" applyProtection="0"/>
    <xf numFmtId="0" fontId="92" fillId="20" borderId="2" applyNumberFormat="0" applyAlignment="0" applyProtection="0"/>
    <xf numFmtId="0" fontId="92" fillId="20" borderId="2" applyNumberFormat="0" applyAlignment="0" applyProtection="0"/>
    <xf numFmtId="0" fontId="75" fillId="21" borderId="3" applyNumberFormat="0" applyAlignment="0" applyProtection="0"/>
    <xf numFmtId="0" fontId="75" fillId="21" borderId="3" applyNumberFormat="0" applyAlignment="0" applyProtection="0"/>
    <xf numFmtId="0" fontId="75" fillId="21" borderId="3" applyNumberFormat="0" applyAlignment="0" applyProtection="0"/>
    <xf numFmtId="0" fontId="75" fillId="21" borderId="3" applyNumberFormat="0" applyAlignment="0" applyProtection="0"/>
    <xf numFmtId="0" fontId="75" fillId="21" borderId="3" applyNumberFormat="0" applyAlignment="0" applyProtection="0"/>
    <xf numFmtId="0" fontId="75" fillId="21" borderId="3" applyNumberFormat="0" applyAlignment="0" applyProtection="0"/>
    <xf numFmtId="43" fontId="3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08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9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52" fillId="0" borderId="0" applyProtection="0"/>
    <xf numFmtId="0" fontId="7" fillId="0" borderId="0" applyProtection="0"/>
    <xf numFmtId="0" fontId="7" fillId="0" borderId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3" fillId="0" borderId="0" applyProtection="0"/>
    <xf numFmtId="0" fontId="54" fillId="0" borderId="0" applyProtection="0"/>
    <xf numFmtId="0" fontId="18" fillId="0" borderId="0" applyProtection="0"/>
    <xf numFmtId="0" fontId="18" fillId="0" borderId="0" applyProtection="0"/>
    <xf numFmtId="0" fontId="55" fillId="0" borderId="0" applyProtection="0"/>
    <xf numFmtId="0" fontId="56" fillId="0" borderId="0" applyProtection="0"/>
    <xf numFmtId="0" fontId="8" fillId="0" borderId="0" applyProtection="0"/>
    <xf numFmtId="0" fontId="8" fillId="0" borderId="0" applyProtection="0"/>
    <xf numFmtId="0" fontId="57" fillId="0" borderId="0" applyProtection="0"/>
    <xf numFmtId="0" fontId="17" fillId="0" borderId="0" applyProtection="0"/>
    <xf numFmtId="0" fontId="17" fillId="0" borderId="0" applyProtection="0"/>
    <xf numFmtId="0" fontId="58" fillId="0" borderId="0" applyProtection="0"/>
    <xf numFmtId="0" fontId="25" fillId="0" borderId="0" applyProtection="0"/>
    <xf numFmtId="0" fontId="25" fillId="0" borderId="0" applyProtection="0"/>
    <xf numFmtId="0" fontId="59" fillId="0" borderId="0" applyProtection="0"/>
    <xf numFmtId="0" fontId="21" fillId="0" borderId="0" applyProtection="0"/>
    <xf numFmtId="0" fontId="21" fillId="0" borderId="0" applyProtection="0"/>
    <xf numFmtId="2" fontId="52" fillId="0" borderId="0" applyProtection="0"/>
    <xf numFmtId="2" fontId="7" fillId="0" borderId="0" applyProtection="0"/>
    <xf numFmtId="2" fontId="7" fillId="0" borderId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5" fillId="0" borderId="4" applyNumberFormat="0" applyFill="0" applyAlignment="0" applyProtection="0"/>
    <xf numFmtId="0" fontId="95" fillId="0" borderId="4" applyNumberFormat="0" applyFill="0" applyAlignment="0" applyProtection="0"/>
    <xf numFmtId="0" fontId="95" fillId="0" borderId="4" applyNumberFormat="0" applyFill="0" applyAlignment="0" applyProtection="0"/>
    <xf numFmtId="0" fontId="95" fillId="0" borderId="4" applyNumberFormat="0" applyFill="0" applyAlignment="0" applyProtection="0"/>
    <xf numFmtId="0" fontId="95" fillId="0" borderId="4" applyNumberFormat="0" applyFill="0" applyAlignment="0" applyProtection="0"/>
    <xf numFmtId="0" fontId="95" fillId="0" borderId="4" applyNumberFormat="0" applyFill="0" applyAlignment="0" applyProtection="0"/>
    <xf numFmtId="0" fontId="96" fillId="0" borderId="5" applyNumberFormat="0" applyFill="0" applyAlignment="0" applyProtection="0"/>
    <xf numFmtId="0" fontId="96" fillId="0" borderId="5" applyNumberFormat="0" applyFill="0" applyAlignment="0" applyProtection="0"/>
    <xf numFmtId="0" fontId="96" fillId="0" borderId="5" applyNumberFormat="0" applyFill="0" applyAlignment="0" applyProtection="0"/>
    <xf numFmtId="0" fontId="96" fillId="0" borderId="5" applyNumberFormat="0" applyFill="0" applyAlignment="0" applyProtection="0"/>
    <xf numFmtId="0" fontId="96" fillId="0" borderId="5" applyNumberFormat="0" applyFill="0" applyAlignment="0" applyProtection="0"/>
    <xf numFmtId="0" fontId="96" fillId="0" borderId="5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60" fillId="0" borderId="0" applyProtection="0"/>
    <xf numFmtId="0" fontId="61" fillId="0" borderId="0" applyProtection="0"/>
    <xf numFmtId="0" fontId="24" fillId="0" borderId="0" applyProtection="0"/>
    <xf numFmtId="0" fontId="24" fillId="0" borderId="0" applyProtection="0"/>
    <xf numFmtId="0" fontId="3" fillId="0" borderId="0" applyNumberFormat="0" applyFill="0" applyBorder="0" applyProtection="0">
      <alignment wrapText="1"/>
    </xf>
    <xf numFmtId="0" fontId="19" fillId="22" borderId="0" applyNumberFormat="0" applyBorder="0" applyProtection="0">
      <alignment vertical="top" wrapText="1"/>
    </xf>
    <xf numFmtId="0" fontId="3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Alignment="0" applyProtection="0">
      <alignment vertical="top"/>
      <protection locked="0"/>
    </xf>
    <xf numFmtId="0" fontId="98" fillId="7" borderId="2" applyNumberFormat="0" applyAlignment="0" applyProtection="0"/>
    <xf numFmtId="0" fontId="98" fillId="7" borderId="2" applyNumberFormat="0" applyAlignment="0" applyProtection="0"/>
    <xf numFmtId="0" fontId="98" fillId="7" borderId="2" applyNumberFormat="0" applyAlignment="0" applyProtection="0"/>
    <xf numFmtId="0" fontId="98" fillId="7" borderId="2" applyNumberFormat="0" applyAlignment="0" applyProtection="0"/>
    <xf numFmtId="0" fontId="98" fillId="7" borderId="2" applyNumberFormat="0" applyAlignment="0" applyProtection="0"/>
    <xf numFmtId="0" fontId="98" fillId="7" borderId="2" applyNumberFormat="0" applyAlignment="0" applyProtection="0"/>
    <xf numFmtId="0" fontId="18" fillId="23" borderId="0"/>
    <xf numFmtId="0" fontId="99" fillId="0" borderId="7" applyNumberFormat="0" applyFill="0" applyAlignment="0" applyProtection="0"/>
    <xf numFmtId="0" fontId="99" fillId="0" borderId="7" applyNumberFormat="0" applyFill="0" applyAlignment="0" applyProtection="0"/>
    <xf numFmtId="0" fontId="99" fillId="0" borderId="7" applyNumberFormat="0" applyFill="0" applyAlignment="0" applyProtection="0"/>
    <xf numFmtId="0" fontId="99" fillId="0" borderId="7" applyNumberFormat="0" applyFill="0" applyAlignment="0" applyProtection="0"/>
    <xf numFmtId="0" fontId="99" fillId="0" borderId="7" applyNumberFormat="0" applyFill="0" applyAlignment="0" applyProtection="0"/>
    <xf numFmtId="0" fontId="99" fillId="0" borderId="7" applyNumberFormat="0" applyFill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2" fillId="0" borderId="0"/>
    <xf numFmtId="0" fontId="3" fillId="0" borderId="0"/>
    <xf numFmtId="0" fontId="103" fillId="0" borderId="0"/>
    <xf numFmtId="0" fontId="78" fillId="0" borderId="0"/>
    <xf numFmtId="0" fontId="3" fillId="0" borderId="0"/>
    <xf numFmtId="0" fontId="3" fillId="0" borderId="0"/>
    <xf numFmtId="0" fontId="78" fillId="0" borderId="0"/>
    <xf numFmtId="0" fontId="7" fillId="0" borderId="0">
      <alignment vertical="top"/>
    </xf>
    <xf numFmtId="0" fontId="85" fillId="0" borderId="0"/>
    <xf numFmtId="0" fontId="103" fillId="0" borderId="0"/>
    <xf numFmtId="0" fontId="103" fillId="0" borderId="0"/>
    <xf numFmtId="0" fontId="78" fillId="0" borderId="0"/>
    <xf numFmtId="0" fontId="79" fillId="0" borderId="0"/>
    <xf numFmtId="0" fontId="3" fillId="0" borderId="0"/>
    <xf numFmtId="37" fontId="71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8" fillId="0" borderId="0"/>
    <xf numFmtId="0" fontId="62" fillId="0" borderId="0"/>
    <xf numFmtId="0" fontId="3" fillId="0" borderId="0"/>
    <xf numFmtId="0" fontId="3" fillId="0" borderId="0"/>
    <xf numFmtId="0" fontId="68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0" borderId="0"/>
    <xf numFmtId="0" fontId="3" fillId="0" borderId="0"/>
    <xf numFmtId="0" fontId="108" fillId="0" borderId="0"/>
    <xf numFmtId="0" fontId="108" fillId="0" borderId="0"/>
    <xf numFmtId="0" fontId="46" fillId="0" borderId="0"/>
    <xf numFmtId="0" fontId="78" fillId="0" borderId="0"/>
    <xf numFmtId="0" fontId="3" fillId="0" borderId="0"/>
    <xf numFmtId="0" fontId="89" fillId="0" borderId="0"/>
    <xf numFmtId="0" fontId="3" fillId="0" borderId="0"/>
    <xf numFmtId="0" fontId="78" fillId="0" borderId="0"/>
    <xf numFmtId="0" fontId="78" fillId="0" borderId="0"/>
    <xf numFmtId="0" fontId="7" fillId="0" borderId="0"/>
    <xf numFmtId="0" fontId="103" fillId="0" borderId="0"/>
    <xf numFmtId="0" fontId="3" fillId="0" borderId="0"/>
    <xf numFmtId="0" fontId="103" fillId="0" borderId="0"/>
    <xf numFmtId="0" fontId="52" fillId="0" borderId="0">
      <alignment vertical="top"/>
    </xf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13" fillId="0" borderId="0"/>
    <xf numFmtId="0" fontId="5" fillId="0" borderId="0"/>
    <xf numFmtId="0" fontId="16" fillId="0" borderId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101" fillId="20" borderId="9" applyNumberFormat="0" applyAlignment="0" applyProtection="0"/>
    <xf numFmtId="0" fontId="101" fillId="20" borderId="9" applyNumberFormat="0" applyAlignment="0" applyProtection="0"/>
    <xf numFmtId="0" fontId="101" fillId="20" borderId="9" applyNumberFormat="0" applyAlignment="0" applyProtection="0"/>
    <xf numFmtId="0" fontId="101" fillId="20" borderId="9" applyNumberFormat="0" applyAlignment="0" applyProtection="0"/>
    <xf numFmtId="0" fontId="101" fillId="20" borderId="9" applyNumberFormat="0" applyAlignment="0" applyProtection="0"/>
    <xf numFmtId="0" fontId="101" fillId="20" borderId="9" applyNumberFormat="0" applyAlignment="0" applyProtection="0"/>
    <xf numFmtId="40" fontId="63" fillId="26" borderId="0">
      <alignment horizontal="right"/>
    </xf>
    <xf numFmtId="0" fontId="64" fillId="26" borderId="0">
      <alignment horizontal="right"/>
    </xf>
    <xf numFmtId="0" fontId="65" fillId="26" borderId="10"/>
    <xf numFmtId="0" fontId="65" fillId="0" borderId="0" applyBorder="0">
      <alignment horizontal="centerContinuous"/>
    </xf>
    <xf numFmtId="0" fontId="66" fillId="0" borderId="0" applyBorder="0">
      <alignment horizontal="centerContinuous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8" fillId="0" borderId="11">
      <alignment horizontal="center"/>
    </xf>
    <xf numFmtId="3" fontId="37" fillId="0" borderId="0" applyFont="0" applyFill="0" applyBorder="0" applyAlignment="0" applyProtection="0"/>
    <xf numFmtId="0" fontId="37" fillId="27" borderId="0" applyNumberFormat="0" applyFont="0" applyBorder="0" applyAlignment="0" applyProtection="0"/>
    <xf numFmtId="4" fontId="44" fillId="24" borderId="12" applyNumberFormat="0" applyProtection="0">
      <alignment vertical="center"/>
    </xf>
    <xf numFmtId="4" fontId="45" fillId="28" borderId="12" applyNumberFormat="0" applyProtection="0">
      <alignment vertical="center"/>
    </xf>
    <xf numFmtId="4" fontId="44" fillId="28" borderId="12" applyNumberFormat="0" applyProtection="0">
      <alignment horizontal="left" vertical="center" indent="1"/>
    </xf>
    <xf numFmtId="0" fontId="44" fillId="28" borderId="12" applyNumberFormat="0" applyProtection="0">
      <alignment horizontal="left" vertical="top" indent="1"/>
    </xf>
    <xf numFmtId="4" fontId="44" fillId="29" borderId="0" applyNumberFormat="0" applyProtection="0">
      <alignment horizontal="left" vertical="center" indent="1"/>
    </xf>
    <xf numFmtId="4" fontId="46" fillId="3" borderId="12" applyNumberFormat="0" applyProtection="0">
      <alignment horizontal="right" vertical="center"/>
    </xf>
    <xf numFmtId="4" fontId="46" fillId="9" borderId="12" applyNumberFormat="0" applyProtection="0">
      <alignment horizontal="right" vertical="center"/>
    </xf>
    <xf numFmtId="4" fontId="46" fillId="17" borderId="12" applyNumberFormat="0" applyProtection="0">
      <alignment horizontal="right" vertical="center"/>
    </xf>
    <xf numFmtId="4" fontId="46" fillId="11" borderId="12" applyNumberFormat="0" applyProtection="0">
      <alignment horizontal="right" vertical="center"/>
    </xf>
    <xf numFmtId="4" fontId="46" fillId="15" borderId="12" applyNumberFormat="0" applyProtection="0">
      <alignment horizontal="right" vertical="center"/>
    </xf>
    <xf numFmtId="4" fontId="46" fillId="19" borderId="12" applyNumberFormat="0" applyProtection="0">
      <alignment horizontal="right" vertical="center"/>
    </xf>
    <xf numFmtId="4" fontId="46" fillId="18" borderId="12" applyNumberFormat="0" applyProtection="0">
      <alignment horizontal="right" vertical="center"/>
    </xf>
    <xf numFmtId="4" fontId="46" fillId="30" borderId="12" applyNumberFormat="0" applyProtection="0">
      <alignment horizontal="right" vertical="center"/>
    </xf>
    <xf numFmtId="4" fontId="46" fillId="10" borderId="12" applyNumberFormat="0" applyProtection="0">
      <alignment horizontal="right" vertical="center"/>
    </xf>
    <xf numFmtId="4" fontId="44" fillId="31" borderId="13" applyNumberFormat="0" applyProtection="0">
      <alignment horizontal="left" vertical="center" indent="1"/>
    </xf>
    <xf numFmtId="4" fontId="46" fillId="32" borderId="0" applyNumberFormat="0" applyProtection="0">
      <alignment horizontal="left" vertical="center" indent="1"/>
    </xf>
    <xf numFmtId="4" fontId="47" fillId="33" borderId="0" applyNumberFormat="0" applyProtection="0">
      <alignment horizontal="left" vertical="center" indent="1"/>
    </xf>
    <xf numFmtId="4" fontId="46" fillId="34" borderId="12" applyNumberFormat="0" applyProtection="0">
      <alignment horizontal="right" vertical="center"/>
    </xf>
    <xf numFmtId="4" fontId="46" fillId="32" borderId="0" applyNumberFormat="0" applyProtection="0">
      <alignment horizontal="left" vertical="center" indent="1"/>
    </xf>
    <xf numFmtId="4" fontId="46" fillId="29" borderId="0" applyNumberFormat="0" applyProtection="0">
      <alignment horizontal="left" vertical="center" indent="1"/>
    </xf>
    <xf numFmtId="0" fontId="3" fillId="33" borderId="12" applyNumberFormat="0" applyProtection="0">
      <alignment horizontal="left" vertical="center" indent="1"/>
    </xf>
    <xf numFmtId="0" fontId="3" fillId="33" borderId="12" applyNumberFormat="0" applyProtection="0">
      <alignment horizontal="left" vertical="top" indent="1"/>
    </xf>
    <xf numFmtId="0" fontId="3" fillId="29" borderId="12" applyNumberFormat="0" applyProtection="0">
      <alignment horizontal="left" vertical="center" indent="1"/>
    </xf>
    <xf numFmtId="0" fontId="3" fillId="29" borderId="12" applyNumberFormat="0" applyProtection="0">
      <alignment horizontal="left" vertical="top" indent="1"/>
    </xf>
    <xf numFmtId="0" fontId="3" fillId="35" borderId="12" applyNumberFormat="0" applyProtection="0">
      <alignment horizontal="left" vertical="center" indent="1"/>
    </xf>
    <xf numFmtId="0" fontId="3" fillId="35" borderId="12" applyNumberFormat="0" applyProtection="0">
      <alignment horizontal="left" vertical="top" indent="1"/>
    </xf>
    <xf numFmtId="0" fontId="3" fillId="36" borderId="12" applyNumberFormat="0" applyProtection="0">
      <alignment horizontal="left" vertical="center" indent="1"/>
    </xf>
    <xf numFmtId="0" fontId="3" fillId="36" borderId="12" applyNumberFormat="0" applyProtection="0">
      <alignment horizontal="left" vertical="top" indent="1"/>
    </xf>
    <xf numFmtId="4" fontId="46" fillId="37" borderId="12" applyNumberFormat="0" applyProtection="0">
      <alignment vertical="center"/>
    </xf>
    <xf numFmtId="4" fontId="48" fillId="37" borderId="12" applyNumberFormat="0" applyProtection="0">
      <alignment vertical="center"/>
    </xf>
    <xf numFmtId="4" fontId="46" fillId="37" borderId="12" applyNumberFormat="0" applyProtection="0">
      <alignment horizontal="left" vertical="center" indent="1"/>
    </xf>
    <xf numFmtId="0" fontId="46" fillId="37" borderId="12" applyNumberFormat="0" applyProtection="0">
      <alignment horizontal="left" vertical="top" indent="1"/>
    </xf>
    <xf numFmtId="4" fontId="46" fillId="32" borderId="12" applyNumberFormat="0" applyProtection="0">
      <alignment horizontal="right" vertical="center"/>
    </xf>
    <xf numFmtId="4" fontId="48" fillId="32" borderId="12" applyNumberFormat="0" applyProtection="0">
      <alignment horizontal="right" vertical="center"/>
    </xf>
    <xf numFmtId="4" fontId="46" fillId="34" borderId="12" applyNumberFormat="0" applyProtection="0">
      <alignment horizontal="left" vertical="center" indent="1"/>
    </xf>
    <xf numFmtId="0" fontId="46" fillId="29" borderId="12" applyNumberFormat="0" applyProtection="0">
      <alignment horizontal="left" vertical="top" indent="1"/>
    </xf>
    <xf numFmtId="4" fontId="49" fillId="38" borderId="0" applyNumberFormat="0" applyProtection="0">
      <alignment horizontal="left" vertical="center" indent="1"/>
    </xf>
    <xf numFmtId="4" fontId="34" fillId="32" borderId="12" applyNumberFormat="0" applyProtection="0">
      <alignment horizontal="right" vertical="center"/>
    </xf>
    <xf numFmtId="167" fontId="3" fillId="0" borderId="0">
      <alignment horizontal="left" wrapText="1"/>
    </xf>
    <xf numFmtId="0" fontId="3" fillId="22" borderId="0" applyNumberFormat="0" applyFont="0" applyBorder="0" applyAlignment="0" applyProtection="0"/>
    <xf numFmtId="0" fontId="3" fillId="22" borderId="0" applyNumberFormat="0" applyFont="0" applyBorder="0" applyAlignment="0" applyProtection="0"/>
    <xf numFmtId="0" fontId="3" fillId="22" borderId="0" applyNumberFormat="0" applyFont="0" applyBorder="0" applyAlignment="0" applyProtection="0"/>
    <xf numFmtId="0" fontId="3" fillId="22" borderId="0" applyNumberFormat="0" applyFont="0" applyBorder="0" applyAlignment="0" applyProtection="0"/>
    <xf numFmtId="0" fontId="3" fillId="22" borderId="0" applyNumberFormat="0" applyFont="0" applyBorder="0" applyAlignment="0" applyProtection="0"/>
    <xf numFmtId="0" fontId="3" fillId="22" borderId="0" applyNumberFormat="0" applyFont="0" applyBorder="0" applyAlignment="0" applyProtection="0"/>
    <xf numFmtId="0" fontId="72" fillId="39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wrapText="1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wrapText="1"/>
    </xf>
    <xf numFmtId="0" fontId="74" fillId="39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wrapText="1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wrapText="1"/>
    </xf>
    <xf numFmtId="0" fontId="19" fillId="0" borderId="0" applyNumberFormat="0" applyFill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>
      <alignment wrapText="1"/>
    </xf>
    <xf numFmtId="0" fontId="75" fillId="40" borderId="0" applyNumberFormat="0" applyBorder="0" applyAlignment="0" applyProtection="0"/>
    <xf numFmtId="0" fontId="75" fillId="40" borderId="0" applyNumberFormat="0" applyBorder="0" applyAlignment="0" applyProtection="0">
      <alignment wrapText="1"/>
    </xf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Protection="0">
      <alignment horizontal="center"/>
    </xf>
    <xf numFmtId="0" fontId="76" fillId="40" borderId="0" applyNumberFormat="0" applyBorder="0" applyAlignment="0" applyProtection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left"/>
    </xf>
    <xf numFmtId="0" fontId="1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" fillId="22" borderId="0" applyNumberFormat="0" applyFont="0" applyBorder="0" applyAlignment="0" applyProtection="0"/>
    <xf numFmtId="168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46" fillId="0" borderId="14" applyNumberFormat="0" applyFill="0" applyAlignment="0" applyProtection="0"/>
    <xf numFmtId="0" fontId="3" fillId="0" borderId="11" applyNumberFormat="0" applyFont="0" applyFill="0" applyAlignment="0" applyProtection="0"/>
    <xf numFmtId="0" fontId="39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Border="0" applyAlignment="0"/>
    <xf numFmtId="0" fontId="41" fillId="0" borderId="0" applyNumberFormat="0" applyBorder="0" applyAlignment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0" borderId="0"/>
    <xf numFmtId="0" fontId="113" fillId="0" borderId="0"/>
    <xf numFmtId="0" fontId="114" fillId="0" borderId="0"/>
    <xf numFmtId="0" fontId="115" fillId="0" borderId="0"/>
    <xf numFmtId="43" fontId="3" fillId="0" borderId="0" applyFont="0" applyFill="0" applyBorder="0" applyAlignment="0" applyProtection="0"/>
    <xf numFmtId="5" fontId="23" fillId="0" borderId="0"/>
    <xf numFmtId="0" fontId="16" fillId="0" borderId="0"/>
    <xf numFmtId="0" fontId="113" fillId="0" borderId="0"/>
    <xf numFmtId="44" fontId="1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164" fontId="7" fillId="0" borderId="0"/>
  </cellStyleXfs>
  <cellXfs count="975">
    <xf numFmtId="0" fontId="0" fillId="0" borderId="0" xfId="0"/>
    <xf numFmtId="0" fontId="6" fillId="0" borderId="0" xfId="555" applyFont="1" applyAlignment="1">
      <alignment horizontal="right"/>
    </xf>
    <xf numFmtId="0" fontId="8" fillId="0" borderId="0" xfId="0" applyFont="1"/>
    <xf numFmtId="0" fontId="6" fillId="0" borderId="0" xfId="0" applyFont="1" applyAlignment="1">
      <alignment horizontal="left"/>
    </xf>
    <xf numFmtId="0" fontId="9" fillId="0" borderId="0" xfId="0" applyFont="1"/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0" xfId="0" applyFont="1"/>
    <xf numFmtId="0" fontId="5" fillId="0" borderId="0" xfId="555"/>
    <xf numFmtId="10" fontId="5" fillId="0" borderId="0" xfId="555" applyNumberFormat="1"/>
    <xf numFmtId="0" fontId="10" fillId="0" borderId="0" xfId="555" applyFont="1"/>
    <xf numFmtId="0" fontId="10" fillId="0" borderId="0" xfId="555" applyFont="1" applyAlignment="1">
      <alignment horizontal="centerContinuous"/>
    </xf>
    <xf numFmtId="0" fontId="6" fillId="0" borderId="0" xfId="555" applyFont="1" applyAlignment="1">
      <alignment horizontal="centerContinuous"/>
    </xf>
    <xf numFmtId="0" fontId="6" fillId="0" borderId="0" xfId="554" applyFont="1" applyAlignment="1">
      <alignment horizontal="center"/>
    </xf>
    <xf numFmtId="0" fontId="13" fillId="0" borderId="0" xfId="554"/>
    <xf numFmtId="2" fontId="13" fillId="0" borderId="0" xfId="554" applyNumberFormat="1"/>
    <xf numFmtId="10" fontId="13" fillId="0" borderId="0" xfId="554" applyNumberFormat="1"/>
    <xf numFmtId="10" fontId="13" fillId="0" borderId="0" xfId="574" applyNumberFormat="1" applyFont="1"/>
    <xf numFmtId="0" fontId="14" fillId="0" borderId="0" xfId="554" applyFont="1"/>
    <xf numFmtId="2" fontId="14" fillId="0" borderId="0" xfId="554" applyNumberFormat="1" applyFont="1"/>
    <xf numFmtId="10" fontId="14" fillId="0" borderId="0" xfId="554" applyNumberFormat="1" applyFont="1"/>
    <xf numFmtId="10" fontId="14" fillId="0" borderId="0" xfId="574" applyNumberFormat="1" applyFont="1"/>
    <xf numFmtId="0" fontId="6" fillId="0" borderId="0" xfId="0" applyFont="1" applyAlignment="1">
      <alignment horizontal="right"/>
    </xf>
    <xf numFmtId="0" fontId="16" fillId="0" borderId="0" xfId="556"/>
    <xf numFmtId="0" fontId="6" fillId="0" borderId="16" xfId="0" applyFont="1" applyBorder="1"/>
    <xf numFmtId="0" fontId="6" fillId="0" borderId="17" xfId="0" applyFont="1" applyBorder="1"/>
    <xf numFmtId="10" fontId="6" fillId="0" borderId="18" xfId="574" applyNumberFormat="1" applyFont="1" applyBorder="1"/>
    <xf numFmtId="0" fontId="6" fillId="0" borderId="19" xfId="0" applyFont="1" applyBorder="1"/>
    <xf numFmtId="0" fontId="15" fillId="0" borderId="19" xfId="0" applyFont="1" applyBorder="1"/>
    <xf numFmtId="0" fontId="6" fillId="0" borderId="20" xfId="0" applyFont="1" applyBorder="1"/>
    <xf numFmtId="0" fontId="6" fillId="0" borderId="11" xfId="0" applyFont="1" applyBorder="1"/>
    <xf numFmtId="2" fontId="6" fillId="0" borderId="21" xfId="574" applyNumberFormat="1" applyFont="1" applyBorder="1"/>
    <xf numFmtId="0" fontId="4" fillId="0" borderId="0" xfId="429" applyAlignment="1" applyProtection="1"/>
    <xf numFmtId="10" fontId="8" fillId="0" borderId="0" xfId="574" applyNumberFormat="1" applyFont="1" applyAlignment="1">
      <alignment horizontal="center"/>
    </xf>
    <xf numFmtId="0" fontId="12" fillId="0" borderId="0" xfId="0" applyFont="1" applyAlignment="1">
      <alignment horizontal="centerContinuous"/>
    </xf>
    <xf numFmtId="0" fontId="0" fillId="26" borderId="0" xfId="0" applyFill="1"/>
    <xf numFmtId="0" fontId="9" fillId="26" borderId="0" xfId="0" applyFont="1" applyFill="1" applyAlignment="1">
      <alignment horizontal="centerContinuous"/>
    </xf>
    <xf numFmtId="0" fontId="8" fillId="26" borderId="0" xfId="0" applyFont="1" applyFill="1" applyAlignment="1">
      <alignment horizontal="centerContinuous"/>
    </xf>
    <xf numFmtId="0" fontId="6" fillId="26" borderId="0" xfId="0" applyFont="1" applyFill="1" applyAlignment="1">
      <alignment horizontal="centerContinuous"/>
    </xf>
    <xf numFmtId="0" fontId="8" fillId="26" borderId="0" xfId="0" applyFont="1" applyFill="1"/>
    <xf numFmtId="10" fontId="15" fillId="0" borderId="21" xfId="0" applyNumberFormat="1" applyFont="1" applyBorder="1"/>
    <xf numFmtId="0" fontId="31" fillId="26" borderId="0" xfId="0" applyFont="1" applyFill="1" applyAlignment="1">
      <alignment horizontal="centerContinuous"/>
    </xf>
    <xf numFmtId="0" fontId="6" fillId="0" borderId="22" xfId="0" applyFont="1" applyBorder="1"/>
    <xf numFmtId="0" fontId="6" fillId="0" borderId="23" xfId="0" applyFont="1" applyBorder="1"/>
    <xf numFmtId="0" fontId="6" fillId="26" borderId="19" xfId="0" applyFont="1" applyFill="1" applyBorder="1"/>
    <xf numFmtId="0" fontId="22" fillId="26" borderId="0" xfId="0" applyFont="1" applyFill="1"/>
    <xf numFmtId="0" fontId="31" fillId="26" borderId="0" xfId="555" applyFont="1" applyFill="1" applyAlignment="1">
      <alignment horizontal="right"/>
    </xf>
    <xf numFmtId="0" fontId="22" fillId="26" borderId="0" xfId="0" applyFont="1" applyFill="1" applyAlignment="1">
      <alignment horizontal="centerContinuous"/>
    </xf>
    <xf numFmtId="0" fontId="20" fillId="26" borderId="0" xfId="0" applyFont="1" applyFill="1" applyAlignment="1">
      <alignment horizontal="centerContinuous"/>
    </xf>
    <xf numFmtId="0" fontId="8" fillId="26" borderId="0" xfId="0" applyFont="1" applyFill="1" applyAlignment="1">
      <alignment horizontal="center" vertical="center"/>
    </xf>
    <xf numFmtId="0" fontId="20" fillId="26" borderId="22" xfId="0" applyFont="1" applyFill="1" applyBorder="1" applyAlignment="1">
      <alignment horizontal="centerContinuous"/>
    </xf>
    <xf numFmtId="0" fontId="8" fillId="26" borderId="23" xfId="0" applyFont="1" applyFill="1" applyBorder="1" applyAlignment="1">
      <alignment horizontal="centerContinuous"/>
    </xf>
    <xf numFmtId="0" fontId="6" fillId="26" borderId="23" xfId="0" applyFont="1" applyFill="1" applyBorder="1" applyAlignment="1">
      <alignment horizontal="centerContinuous"/>
    </xf>
    <xf numFmtId="0" fontId="6" fillId="26" borderId="24" xfId="0" applyFont="1" applyFill="1" applyBorder="1" applyAlignment="1">
      <alignment horizontal="centerContinuous"/>
    </xf>
    <xf numFmtId="0" fontId="8" fillId="26" borderId="25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centerContinuous"/>
    </xf>
    <xf numFmtId="0" fontId="8" fillId="26" borderId="17" xfId="0" applyFont="1" applyFill="1" applyBorder="1" applyAlignment="1">
      <alignment horizontal="centerContinuous"/>
    </xf>
    <xf numFmtId="0" fontId="6" fillId="26" borderId="19" xfId="0" applyFont="1" applyFill="1" applyBorder="1" applyAlignment="1">
      <alignment horizontal="center" vertical="center"/>
    </xf>
    <xf numFmtId="0" fontId="6" fillId="26" borderId="19" xfId="0" applyFont="1" applyFill="1" applyBorder="1" applyAlignment="1">
      <alignment horizontal="center" vertical="center" wrapText="1"/>
    </xf>
    <xf numFmtId="10" fontId="8" fillId="0" borderId="26" xfId="574" applyNumberFormat="1" applyFont="1" applyBorder="1"/>
    <xf numFmtId="10" fontId="8" fillId="0" borderId="27" xfId="574" applyNumberFormat="1" applyFont="1" applyBorder="1" applyAlignment="1">
      <alignment horizontal="center"/>
    </xf>
    <xf numFmtId="10" fontId="8" fillId="0" borderId="23" xfId="574" applyNumberFormat="1" applyFont="1" applyBorder="1" applyAlignment="1">
      <alignment horizontal="center"/>
    </xf>
    <xf numFmtId="0" fontId="3" fillId="0" borderId="0" xfId="484"/>
    <xf numFmtId="0" fontId="8" fillId="0" borderId="0" xfId="484" applyFont="1" applyAlignment="1">
      <alignment horizontal="center"/>
    </xf>
    <xf numFmtId="0" fontId="9" fillId="0" borderId="0" xfId="484" applyFont="1"/>
    <xf numFmtId="0" fontId="8" fillId="0" borderId="0" xfId="484" applyFont="1"/>
    <xf numFmtId="0" fontId="6" fillId="26" borderId="16" xfId="0" applyFont="1" applyFill="1" applyBorder="1" applyAlignment="1">
      <alignment horizontal="center" vertical="center"/>
    </xf>
    <xf numFmtId="0" fontId="6" fillId="0" borderId="0" xfId="484" applyFont="1" applyAlignment="1">
      <alignment horizontal="centerContinuous"/>
    </xf>
    <xf numFmtId="0" fontId="7" fillId="0" borderId="0" xfId="484" applyFont="1" applyAlignment="1">
      <alignment horizontal="centerContinuous"/>
    </xf>
    <xf numFmtId="0" fontId="3" fillId="0" borderId="0" xfId="484" applyAlignment="1">
      <alignment horizontal="centerContinuous"/>
    </xf>
    <xf numFmtId="0" fontId="19" fillId="0" borderId="16" xfId="484" applyFont="1" applyBorder="1"/>
    <xf numFmtId="0" fontId="24" fillId="26" borderId="17" xfId="484" applyFont="1" applyFill="1" applyBorder="1" applyAlignment="1">
      <alignment horizontal="centerContinuous"/>
    </xf>
    <xf numFmtId="0" fontId="6" fillId="26" borderId="17" xfId="484" applyFont="1" applyFill="1" applyBorder="1" applyAlignment="1">
      <alignment horizontal="center"/>
    </xf>
    <xf numFmtId="0" fontId="24" fillId="26" borderId="17" xfId="484" applyFont="1" applyFill="1" applyBorder="1"/>
    <xf numFmtId="0" fontId="6" fillId="26" borderId="17" xfId="484" applyFont="1" applyFill="1" applyBorder="1" applyAlignment="1">
      <alignment horizontal="centerContinuous"/>
    </xf>
    <xf numFmtId="0" fontId="6" fillId="26" borderId="17" xfId="484" applyFont="1" applyFill="1" applyBorder="1"/>
    <xf numFmtId="0" fontId="6" fillId="26" borderId="28" xfId="484" applyFont="1" applyFill="1" applyBorder="1" applyAlignment="1">
      <alignment horizontal="centerContinuous"/>
    </xf>
    <xf numFmtId="0" fontId="6" fillId="26" borderId="20" xfId="484" applyFont="1" applyFill="1" applyBorder="1"/>
    <xf numFmtId="0" fontId="6" fillId="26" borderId="11" xfId="484" applyFont="1" applyFill="1" applyBorder="1"/>
    <xf numFmtId="0" fontId="6" fillId="26" borderId="11" xfId="484" applyFont="1" applyFill="1" applyBorder="1" applyAlignment="1">
      <alignment horizontal="center"/>
    </xf>
    <xf numFmtId="0" fontId="6" fillId="0" borderId="11" xfId="484" applyFont="1" applyBorder="1" applyAlignment="1">
      <alignment horizontal="center"/>
    </xf>
    <xf numFmtId="0" fontId="9" fillId="0" borderId="29" xfId="484" applyFont="1" applyBorder="1"/>
    <xf numFmtId="0" fontId="6" fillId="0" borderId="19" xfId="484" applyFont="1" applyBorder="1"/>
    <xf numFmtId="0" fontId="8" fillId="0" borderId="26" xfId="484" applyFont="1" applyBorder="1"/>
    <xf numFmtId="10" fontId="8" fillId="0" borderId="0" xfId="484" applyNumberFormat="1" applyFont="1" applyAlignment="1">
      <alignment horizontal="center"/>
    </xf>
    <xf numFmtId="0" fontId="7" fillId="0" borderId="0" xfId="484" applyFont="1"/>
    <xf numFmtId="0" fontId="7" fillId="0" borderId="0" xfId="484" applyFont="1" applyAlignment="1">
      <alignment horizontal="center"/>
    </xf>
    <xf numFmtId="10" fontId="8" fillId="0" borderId="0" xfId="484" applyNumberFormat="1" applyFont="1"/>
    <xf numFmtId="0" fontId="7" fillId="0" borderId="19" xfId="484" applyFont="1" applyBorder="1"/>
    <xf numFmtId="0" fontId="6" fillId="0" borderId="0" xfId="484" applyFont="1"/>
    <xf numFmtId="1" fontId="8" fillId="0" borderId="0" xfId="484" applyNumberFormat="1" applyFont="1" applyAlignment="1">
      <alignment horizontal="center"/>
    </xf>
    <xf numFmtId="0" fontId="8" fillId="0" borderId="27" xfId="484" applyFont="1" applyBorder="1"/>
    <xf numFmtId="0" fontId="8" fillId="0" borderId="27" xfId="484" applyFont="1" applyBorder="1" applyAlignment="1">
      <alignment horizontal="center"/>
    </xf>
    <xf numFmtId="10" fontId="8" fillId="0" borderId="27" xfId="484" applyNumberFormat="1" applyFont="1" applyBorder="1" applyAlignment="1">
      <alignment horizontal="center"/>
    </xf>
    <xf numFmtId="0" fontId="6" fillId="0" borderId="22" xfId="484" applyFont="1" applyBorder="1"/>
    <xf numFmtId="0" fontId="8" fillId="0" borderId="23" xfId="484" applyFont="1" applyBorder="1"/>
    <xf numFmtId="0" fontId="8" fillId="0" borderId="23" xfId="484" applyFont="1" applyBorder="1" applyAlignment="1">
      <alignment horizontal="center"/>
    </xf>
    <xf numFmtId="10" fontId="8" fillId="0" borderId="23" xfId="484" applyNumberFormat="1" applyFont="1" applyBorder="1" applyAlignment="1">
      <alignment horizontal="center"/>
    </xf>
    <xf numFmtId="10" fontId="8" fillId="0" borderId="23" xfId="484" applyNumberFormat="1" applyFont="1" applyBorder="1"/>
    <xf numFmtId="10" fontId="6" fillId="0" borderId="30" xfId="574" applyNumberFormat="1" applyFont="1" applyBorder="1"/>
    <xf numFmtId="10" fontId="9" fillId="0" borderId="0" xfId="484" applyNumberFormat="1" applyFont="1" applyAlignment="1">
      <alignment horizontal="center"/>
    </xf>
    <xf numFmtId="0" fontId="25" fillId="0" borderId="0" xfId="484" applyFont="1"/>
    <xf numFmtId="0" fontId="28" fillId="0" borderId="0" xfId="484" applyFont="1"/>
    <xf numFmtId="0" fontId="29" fillId="0" borderId="0" xfId="484" applyFont="1"/>
    <xf numFmtId="0" fontId="30" fillId="0" borderId="0" xfId="484" applyFont="1"/>
    <xf numFmtId="0" fontId="6" fillId="26" borderId="0" xfId="484" applyFont="1" applyFill="1" applyAlignment="1">
      <alignment horizontal="centerContinuous"/>
    </xf>
    <xf numFmtId="0" fontId="7" fillId="26" borderId="0" xfId="0" applyFont="1" applyFill="1" applyAlignment="1">
      <alignment horizontal="centerContinuous"/>
    </xf>
    <xf numFmtId="0" fontId="6" fillId="0" borderId="0" xfId="484" applyFont="1" applyAlignment="1">
      <alignment horizontal="right"/>
    </xf>
    <xf numFmtId="0" fontId="6" fillId="26" borderId="0" xfId="484" applyFont="1" applyFill="1" applyAlignment="1">
      <alignment horizontal="right"/>
    </xf>
    <xf numFmtId="0" fontId="8" fillId="0" borderId="0" xfId="484" applyFont="1" applyAlignment="1">
      <alignment horizontal="centerContinuous"/>
    </xf>
    <xf numFmtId="0" fontId="9" fillId="0" borderId="0" xfId="484" applyFont="1" applyAlignment="1">
      <alignment horizontal="centerContinuous"/>
    </xf>
    <xf numFmtId="0" fontId="9" fillId="0" borderId="0" xfId="0" applyFont="1" applyAlignment="1">
      <alignment horizontal="justify"/>
    </xf>
    <xf numFmtId="0" fontId="6" fillId="26" borderId="0" xfId="555" applyFont="1" applyFill="1" applyAlignment="1">
      <alignment horizontal="right"/>
    </xf>
    <xf numFmtId="0" fontId="33" fillId="26" borderId="0" xfId="0" applyFont="1" applyFill="1"/>
    <xf numFmtId="0" fontId="6" fillId="26" borderId="20" xfId="0" applyFont="1" applyFill="1" applyBorder="1" applyAlignment="1">
      <alignment horizontal="center" vertical="center" wrapText="1"/>
    </xf>
    <xf numFmtId="0" fontId="6" fillId="26" borderId="0" xfId="555" applyFont="1" applyFill="1" applyAlignment="1">
      <alignment horizontal="centerContinuous"/>
    </xf>
    <xf numFmtId="10" fontId="8" fillId="0" borderId="0" xfId="574" applyNumberFormat="1" applyFont="1"/>
    <xf numFmtId="0" fontId="3" fillId="0" borderId="26" xfId="484" applyBorder="1"/>
    <xf numFmtId="0" fontId="6" fillId="26" borderId="0" xfId="555" applyFont="1" applyFill="1"/>
    <xf numFmtId="165" fontId="6" fillId="0" borderId="32" xfId="0" applyNumberFormat="1" applyFont="1" applyBorder="1"/>
    <xf numFmtId="0" fontId="6" fillId="0" borderId="20" xfId="484" applyFont="1" applyBorder="1"/>
    <xf numFmtId="0" fontId="8" fillId="0" borderId="11" xfId="484" applyFont="1" applyBorder="1"/>
    <xf numFmtId="0" fontId="8" fillId="0" borderId="11" xfId="484" applyFont="1" applyBorder="1" applyAlignment="1">
      <alignment horizontal="center"/>
    </xf>
    <xf numFmtId="10" fontId="8" fillId="0" borderId="11" xfId="484" applyNumberFormat="1" applyFont="1" applyBorder="1" applyAlignment="1">
      <alignment horizontal="center"/>
    </xf>
    <xf numFmtId="10" fontId="8" fillId="0" borderId="11" xfId="574" applyNumberFormat="1" applyFont="1" applyBorder="1" applyAlignment="1">
      <alignment horizontal="center"/>
    </xf>
    <xf numFmtId="10" fontId="8" fillId="0" borderId="11" xfId="484" applyNumberFormat="1" applyFont="1" applyBorder="1"/>
    <xf numFmtId="0" fontId="6" fillId="0" borderId="0" xfId="457" applyFont="1" applyAlignment="1">
      <alignment horizontal="right"/>
    </xf>
    <xf numFmtId="0" fontId="6" fillId="26" borderId="34" xfId="0" applyFont="1" applyFill="1" applyBorder="1" applyAlignment="1">
      <alignment horizontal="center" wrapText="1"/>
    </xf>
    <xf numFmtId="0" fontId="6" fillId="26" borderId="20" xfId="0" applyFont="1" applyFill="1" applyBorder="1"/>
    <xf numFmtId="0" fontId="8" fillId="0" borderId="0" xfId="457" applyFont="1"/>
    <xf numFmtId="0" fontId="6" fillId="0" borderId="0" xfId="457" applyFont="1" applyAlignment="1">
      <alignment horizontal="centerContinuous"/>
    </xf>
    <xf numFmtId="0" fontId="3" fillId="0" borderId="0" xfId="457" applyAlignment="1">
      <alignment horizontal="centerContinuous"/>
    </xf>
    <xf numFmtId="0" fontId="3" fillId="0" borderId="0" xfId="457"/>
    <xf numFmtId="0" fontId="13" fillId="0" borderId="38" xfId="554" applyBorder="1"/>
    <xf numFmtId="0" fontId="83" fillId="0" borderId="0" xfId="554" applyFont="1" applyAlignment="1">
      <alignment horizontal="center"/>
    </xf>
    <xf numFmtId="2" fontId="6" fillId="0" borderId="0" xfId="554" applyNumberFormat="1" applyFont="1" applyAlignment="1">
      <alignment horizontal="center"/>
    </xf>
    <xf numFmtId="0" fontId="84" fillId="0" borderId="0" xfId="554" applyFont="1" applyAlignment="1">
      <alignment horizontal="center"/>
    </xf>
    <xf numFmtId="0" fontId="11" fillId="0" borderId="0" xfId="554" applyFont="1" applyAlignment="1">
      <alignment horizontal="center"/>
    </xf>
    <xf numFmtId="0" fontId="13" fillId="0" borderId="39" xfId="554" applyBorder="1"/>
    <xf numFmtId="2" fontId="13" fillId="0" borderId="40" xfId="554" applyNumberFormat="1" applyBorder="1"/>
    <xf numFmtId="0" fontId="13" fillId="0" borderId="40" xfId="554" applyBorder="1"/>
    <xf numFmtId="2" fontId="84" fillId="0" borderId="0" xfId="554" applyNumberFormat="1" applyFont="1" applyAlignment="1">
      <alignment horizontal="center"/>
    </xf>
    <xf numFmtId="0" fontId="9" fillId="0" borderId="0" xfId="554" applyFont="1"/>
    <xf numFmtId="0" fontId="9" fillId="0" borderId="0" xfId="484" quotePrefix="1" applyFont="1"/>
    <xf numFmtId="0" fontId="6" fillId="26" borderId="0" xfId="457" applyFont="1" applyFill="1" applyAlignment="1">
      <alignment horizontal="centerContinuous"/>
    </xf>
    <xf numFmtId="0" fontId="19" fillId="26" borderId="0" xfId="457" applyFont="1" applyFill="1" applyAlignment="1">
      <alignment horizontal="centerContinuous"/>
    </xf>
    <xf numFmtId="0" fontId="3" fillId="26" borderId="0" xfId="457" applyFill="1" applyAlignment="1">
      <alignment horizontal="centerContinuous"/>
    </xf>
    <xf numFmtId="0" fontId="32" fillId="0" borderId="0" xfId="457" applyFont="1"/>
    <xf numFmtId="0" fontId="6" fillId="0" borderId="16" xfId="457" applyFont="1" applyBorder="1" applyAlignment="1">
      <alignment horizontal="center"/>
    </xf>
    <xf numFmtId="0" fontId="6" fillId="0" borderId="28" xfId="457" applyFont="1" applyBorder="1" applyAlignment="1">
      <alignment horizontal="center"/>
    </xf>
    <xf numFmtId="0" fontId="6" fillId="0" borderId="18" xfId="457" applyFont="1" applyBorder="1" applyAlignment="1">
      <alignment horizontal="center"/>
    </xf>
    <xf numFmtId="0" fontId="6" fillId="0" borderId="0" xfId="457" applyFont="1"/>
    <xf numFmtId="0" fontId="6" fillId="0" borderId="20" xfId="457" applyFont="1" applyBorder="1" applyAlignment="1">
      <alignment horizontal="center"/>
    </xf>
    <xf numFmtId="0" fontId="6" fillId="0" borderId="29" xfId="457" applyFont="1" applyBorder="1"/>
    <xf numFmtId="0" fontId="6" fillId="0" borderId="32" xfId="457" applyFont="1" applyBorder="1" applyAlignment="1">
      <alignment horizontal="center"/>
    </xf>
    <xf numFmtId="0" fontId="8" fillId="0" borderId="16" xfId="457" applyFont="1" applyBorder="1" applyAlignment="1">
      <alignment horizontal="center"/>
    </xf>
    <xf numFmtId="0" fontId="8" fillId="0" borderId="28" xfId="457" applyFont="1" applyBorder="1" applyAlignment="1">
      <alignment horizontal="center"/>
    </xf>
    <xf numFmtId="0" fontId="8" fillId="0" borderId="18" xfId="457" applyFont="1" applyBorder="1" applyAlignment="1">
      <alignment horizontal="center"/>
    </xf>
    <xf numFmtId="0" fontId="8" fillId="0" borderId="19" xfId="457" applyFont="1" applyBorder="1" applyAlignment="1">
      <alignment horizontal="center"/>
    </xf>
    <xf numFmtId="0" fontId="8" fillId="0" borderId="26" xfId="457" applyFont="1" applyBorder="1" applyAlignment="1">
      <alignment horizontal="center"/>
    </xf>
    <xf numFmtId="0" fontId="8" fillId="0" borderId="21" xfId="457" applyFont="1" applyBorder="1" applyAlignment="1">
      <alignment horizontal="center"/>
    </xf>
    <xf numFmtId="0" fontId="8" fillId="0" borderId="20" xfId="457" applyFont="1" applyBorder="1" applyAlignment="1">
      <alignment horizontal="center"/>
    </xf>
    <xf numFmtId="0" fontId="8" fillId="0" borderId="29" xfId="457" applyFont="1" applyBorder="1" applyAlignment="1">
      <alignment horizontal="center"/>
    </xf>
    <xf numFmtId="0" fontId="8" fillId="0" borderId="32" xfId="457" applyFont="1" applyBorder="1" applyAlignment="1">
      <alignment horizontal="center"/>
    </xf>
    <xf numFmtId="0" fontId="86" fillId="0" borderId="0" xfId="457" applyFont="1"/>
    <xf numFmtId="0" fontId="8" fillId="0" borderId="0" xfId="457" applyFont="1" applyAlignment="1">
      <alignment horizontal="center"/>
    </xf>
    <xf numFmtId="0" fontId="9" fillId="0" borderId="0" xfId="457" applyFont="1" applyAlignment="1">
      <alignment horizontal="justify"/>
    </xf>
    <xf numFmtId="0" fontId="10" fillId="0" borderId="0" xfId="484" applyFont="1" applyAlignment="1">
      <alignment horizontal="left"/>
    </xf>
    <xf numFmtId="0" fontId="6" fillId="26" borderId="0" xfId="457" applyFont="1" applyFill="1"/>
    <xf numFmtId="0" fontId="6" fillId="0" borderId="28" xfId="0" applyFont="1" applyBorder="1" applyAlignment="1">
      <alignment horizontal="center"/>
    </xf>
    <xf numFmtId="0" fontId="6" fillId="26" borderId="26" xfId="0" applyFont="1" applyFill="1" applyBorder="1" applyAlignment="1">
      <alignment horizontal="center"/>
    </xf>
    <xf numFmtId="165" fontId="6" fillId="0" borderId="28" xfId="574" applyNumberFormat="1" applyFont="1" applyBorder="1" applyAlignment="1">
      <alignment horizontal="center"/>
    </xf>
    <xf numFmtId="0" fontId="6" fillId="0" borderId="16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10" fontId="15" fillId="0" borderId="28" xfId="574" applyNumberFormat="1" applyFont="1" applyBorder="1" applyAlignment="1">
      <alignment horizontal="center"/>
    </xf>
    <xf numFmtId="165" fontId="6" fillId="0" borderId="29" xfId="574" applyNumberFormat="1" applyFont="1" applyBorder="1" applyAlignment="1">
      <alignment horizontal="center"/>
    </xf>
    <xf numFmtId="0" fontId="9" fillId="41" borderId="0" xfId="0" applyFont="1" applyFill="1"/>
    <xf numFmtId="0" fontId="0" fillId="41" borderId="0" xfId="0" applyFill="1"/>
    <xf numFmtId="0" fontId="6" fillId="41" borderId="0" xfId="0" applyFont="1" applyFill="1" applyAlignment="1">
      <alignment horizontal="right"/>
    </xf>
    <xf numFmtId="0" fontId="17" fillId="41" borderId="0" xfId="0" applyFont="1" applyFill="1" applyAlignment="1">
      <alignment horizontal="centerContinuous"/>
    </xf>
    <xf numFmtId="0" fontId="81" fillId="0" borderId="36" xfId="0" applyFont="1" applyBorder="1" applyAlignment="1">
      <alignment horizontal="center"/>
    </xf>
    <xf numFmtId="0" fontId="6" fillId="26" borderId="33" xfId="0" applyFont="1" applyFill="1" applyBorder="1" applyAlignment="1">
      <alignment horizontal="center"/>
    </xf>
    <xf numFmtId="0" fontId="6" fillId="26" borderId="31" xfId="0" applyFont="1" applyFill="1" applyBorder="1" applyAlignment="1">
      <alignment horizontal="center"/>
    </xf>
    <xf numFmtId="0" fontId="6" fillId="26" borderId="49" xfId="0" applyFont="1" applyFill="1" applyBorder="1" applyAlignment="1">
      <alignment horizontal="center" wrapText="1"/>
    </xf>
    <xf numFmtId="0" fontId="81" fillId="0" borderId="25" xfId="0" applyFont="1" applyBorder="1" applyAlignment="1">
      <alignment horizontal="left"/>
    </xf>
    <xf numFmtId="0" fontId="6" fillId="26" borderId="25" xfId="0" applyFont="1" applyFill="1" applyBorder="1"/>
    <xf numFmtId="0" fontId="6" fillId="0" borderId="25" xfId="0" applyFont="1" applyBorder="1"/>
    <xf numFmtId="164" fontId="6" fillId="0" borderId="41" xfId="0" applyNumberFormat="1" applyFont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164" fontId="6" fillId="0" borderId="43" xfId="0" applyNumberFormat="1" applyFont="1" applyBorder="1"/>
    <xf numFmtId="165" fontId="8" fillId="0" borderId="0" xfId="0" applyNumberFormat="1" applyFont="1" applyAlignment="1">
      <alignment horizontal="center"/>
    </xf>
    <xf numFmtId="164" fontId="15" fillId="0" borderId="28" xfId="574" applyNumberFormat="1" applyFont="1" applyBorder="1" applyAlignment="1">
      <alignment horizontal="center"/>
    </xf>
    <xf numFmtId="165" fontId="6" fillId="0" borderId="30" xfId="0" applyNumberFormat="1" applyFont="1" applyBorder="1" applyAlignment="1">
      <alignment horizontal="center"/>
    </xf>
    <xf numFmtId="0" fontId="1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6" fillId="41" borderId="0" xfId="0" applyFont="1" applyFill="1" applyAlignment="1">
      <alignment horizontal="centerContinuous"/>
    </xf>
    <xf numFmtId="0" fontId="7" fillId="41" borderId="0" xfId="0" applyFont="1" applyFill="1" applyAlignment="1">
      <alignment horizontal="centerContinuous"/>
    </xf>
    <xf numFmtId="0" fontId="20" fillId="0" borderId="0" xfId="0" applyFont="1" applyAlignment="1">
      <alignment horizontal="centerContinuous"/>
    </xf>
    <xf numFmtId="0" fontId="6" fillId="26" borderId="22" xfId="0" applyFont="1" applyFill="1" applyBorder="1" applyAlignment="1">
      <alignment horizontal="centerContinuous"/>
    </xf>
    <xf numFmtId="0" fontId="8" fillId="26" borderId="24" xfId="0" applyFont="1" applyFill="1" applyBorder="1" applyAlignment="1">
      <alignment horizontal="centerContinuous"/>
    </xf>
    <xf numFmtId="164" fontId="109" fillId="0" borderId="35" xfId="0" applyNumberFormat="1" applyFont="1" applyBorder="1" applyAlignment="1">
      <alignment horizontal="center"/>
    </xf>
    <xf numFmtId="164" fontId="109" fillId="0" borderId="36" xfId="0" applyNumberFormat="1" applyFont="1" applyBorder="1" applyAlignment="1">
      <alignment horizontal="center"/>
    </xf>
    <xf numFmtId="164" fontId="109" fillId="0" borderId="37" xfId="0" applyNumberFormat="1" applyFont="1" applyBorder="1" applyAlignment="1">
      <alignment horizontal="center"/>
    </xf>
    <xf numFmtId="10" fontId="0" fillId="0" borderId="0" xfId="0" applyNumberFormat="1"/>
    <xf numFmtId="0" fontId="6" fillId="0" borderId="0" xfId="555" applyFont="1" applyAlignment="1">
      <alignment horizontal="left"/>
    </xf>
    <xf numFmtId="0" fontId="109" fillId="0" borderId="35" xfId="0" applyFont="1" applyBorder="1" applyAlignment="1">
      <alignment horizontal="left"/>
    </xf>
    <xf numFmtId="0" fontId="10" fillId="0" borderId="0" xfId="0" applyFont="1"/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0" fontId="81" fillId="0" borderId="47" xfId="0" applyFont="1" applyBorder="1" applyAlignment="1">
      <alignment horizontal="center"/>
    </xf>
    <xf numFmtId="0" fontId="81" fillId="0" borderId="46" xfId="0" applyFont="1" applyBorder="1" applyAlignment="1">
      <alignment horizontal="center"/>
    </xf>
    <xf numFmtId="0" fontId="8" fillId="0" borderId="30" xfId="0" applyFont="1" applyBorder="1" applyAlignment="1">
      <alignment vertical="center" wrapText="1"/>
    </xf>
    <xf numFmtId="0" fontId="7" fillId="0" borderId="0" xfId="0" applyFont="1"/>
    <xf numFmtId="0" fontId="8" fillId="0" borderId="30" xfId="0" applyFont="1" applyBorder="1" applyAlignment="1">
      <alignment wrapText="1"/>
    </xf>
    <xf numFmtId="0" fontId="16" fillId="0" borderId="0" xfId="711"/>
    <xf numFmtId="0" fontId="6" fillId="0" borderId="0" xfId="484" applyFont="1" applyAlignment="1">
      <alignment horizontal="centerContinuous" vertical="justify"/>
    </xf>
    <xf numFmtId="0" fontId="16" fillId="0" borderId="0" xfId="711" applyAlignment="1">
      <alignment horizontal="centerContinuous" vertical="justify"/>
    </xf>
    <xf numFmtId="0" fontId="16" fillId="0" borderId="0" xfId="711" applyAlignment="1">
      <alignment vertical="justify"/>
    </xf>
    <xf numFmtId="0" fontId="31" fillId="0" borderId="0" xfId="484" applyFont="1" applyAlignment="1">
      <alignment horizontal="centerContinuous" vertical="justify"/>
    </xf>
    <xf numFmtId="0" fontId="9" fillId="0" borderId="0" xfId="711" applyFont="1"/>
    <xf numFmtId="0" fontId="9" fillId="0" borderId="0" xfId="711" applyFont="1" applyAlignment="1">
      <alignment horizontal="center"/>
    </xf>
    <xf numFmtId="0" fontId="16" fillId="0" borderId="0" xfId="711" applyAlignment="1">
      <alignment horizontal="center"/>
    </xf>
    <xf numFmtId="0" fontId="6" fillId="0" borderId="0" xfId="711" applyFont="1" applyAlignment="1">
      <alignment horizontal="centerContinuous"/>
    </xf>
    <xf numFmtId="0" fontId="6" fillId="0" borderId="0" xfId="711" applyFont="1"/>
    <xf numFmtId="0" fontId="6" fillId="0" borderId="0" xfId="711" applyFont="1" applyAlignment="1">
      <alignment horizontal="centerContinuous" vertical="justify"/>
    </xf>
    <xf numFmtId="165" fontId="6" fillId="0" borderId="0" xfId="574" applyNumberFormat="1" applyFont="1"/>
    <xf numFmtId="0" fontId="10" fillId="0" borderId="0" xfId="711" applyFont="1"/>
    <xf numFmtId="165" fontId="6" fillId="0" borderId="0" xfId="574" applyNumberFormat="1" applyFont="1" applyAlignment="1">
      <alignment horizontal="center"/>
    </xf>
    <xf numFmtId="0" fontId="112" fillId="0" borderId="0" xfId="711" applyFont="1" applyAlignment="1">
      <alignment horizontal="center"/>
    </xf>
    <xf numFmtId="0" fontId="6" fillId="0" borderId="0" xfId="489" applyFont="1" applyAlignment="1">
      <alignment horizontal="centerContinuous" vertical="justify"/>
    </xf>
    <xf numFmtId="0" fontId="6" fillId="0" borderId="0" xfId="711" applyFont="1" applyAlignment="1">
      <alignment vertical="justify"/>
    </xf>
    <xf numFmtId="0" fontId="6" fillId="0" borderId="35" xfId="711" applyFont="1" applyBorder="1"/>
    <xf numFmtId="0" fontId="6" fillId="0" borderId="36" xfId="711" applyFont="1" applyBorder="1"/>
    <xf numFmtId="0" fontId="6" fillId="0" borderId="0" xfId="711" applyFont="1" applyAlignment="1">
      <alignment horizontal="center"/>
    </xf>
    <xf numFmtId="0" fontId="6" fillId="0" borderId="16" xfId="711" applyFont="1" applyBorder="1"/>
    <xf numFmtId="0" fontId="6" fillId="0" borderId="17" xfId="711" applyFont="1" applyBorder="1"/>
    <xf numFmtId="0" fontId="6" fillId="0" borderId="19" xfId="711" applyFont="1" applyBorder="1"/>
    <xf numFmtId="0" fontId="6" fillId="0" borderId="20" xfId="711" applyFont="1" applyBorder="1"/>
    <xf numFmtId="0" fontId="6" fillId="0" borderId="11" xfId="711" applyFont="1" applyBorder="1"/>
    <xf numFmtId="10" fontId="6" fillId="0" borderId="37" xfId="585" applyNumberFormat="1" applyFont="1" applyBorder="1" applyAlignment="1">
      <alignment horizontal="center"/>
    </xf>
    <xf numFmtId="0" fontId="6" fillId="0" borderId="36" xfId="711" applyFont="1" applyBorder="1" applyAlignment="1">
      <alignment horizontal="center"/>
    </xf>
    <xf numFmtId="0" fontId="6" fillId="0" borderId="37" xfId="711" applyFont="1" applyBorder="1" applyAlignment="1">
      <alignment horizontal="center"/>
    </xf>
    <xf numFmtId="0" fontId="15" fillId="0" borderId="21" xfId="0" applyFont="1" applyBorder="1"/>
    <xf numFmtId="10" fontId="6" fillId="0" borderId="21" xfId="574" applyNumberFormat="1" applyFont="1" applyBorder="1"/>
    <xf numFmtId="10" fontId="15" fillId="0" borderId="21" xfId="574" applyNumberFormat="1" applyFont="1" applyBorder="1"/>
    <xf numFmtId="10" fontId="6" fillId="0" borderId="24" xfId="574" applyNumberFormat="1" applyFont="1" applyBorder="1"/>
    <xf numFmtId="164" fontId="6" fillId="0" borderId="44" xfId="0" applyNumberFormat="1" applyFont="1" applyBorder="1" applyAlignment="1">
      <alignment horizontal="center"/>
    </xf>
    <xf numFmtId="2" fontId="6" fillId="0" borderId="46" xfId="460" applyNumberFormat="1" applyFont="1" applyBorder="1" applyAlignment="1">
      <alignment horizontal="center"/>
    </xf>
    <xf numFmtId="0" fontId="6" fillId="0" borderId="57" xfId="711" applyFont="1" applyBorder="1"/>
    <xf numFmtId="0" fontId="6" fillId="0" borderId="58" xfId="711" applyFont="1" applyBorder="1"/>
    <xf numFmtId="10" fontId="6" fillId="0" borderId="54" xfId="585" applyNumberFormat="1" applyFont="1" applyBorder="1" applyAlignment="1">
      <alignment horizontal="center"/>
    </xf>
    <xf numFmtId="0" fontId="6" fillId="0" borderId="53" xfId="711" applyFont="1" applyBorder="1"/>
    <xf numFmtId="0" fontId="6" fillId="0" borderId="56" xfId="711" applyFont="1" applyBorder="1"/>
    <xf numFmtId="10" fontId="6" fillId="0" borderId="55" xfId="585" applyNumberFormat="1" applyFont="1" applyBorder="1" applyAlignment="1">
      <alignment horizontal="center"/>
    </xf>
    <xf numFmtId="0" fontId="9" fillId="0" borderId="0" xfId="0" applyFont="1" applyAlignment="1">
      <alignment horizontal="centerContinuous"/>
    </xf>
    <xf numFmtId="0" fontId="20" fillId="0" borderId="22" xfId="0" applyFont="1" applyBorder="1" applyAlignment="1">
      <alignment horizontal="centerContinuous"/>
    </xf>
    <xf numFmtId="0" fontId="6" fillId="0" borderId="23" xfId="0" applyFont="1" applyBorder="1" applyAlignment="1">
      <alignment horizontal="centerContinuous"/>
    </xf>
    <xf numFmtId="0" fontId="6" fillId="0" borderId="24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18" xfId="0" applyFont="1" applyBorder="1" applyAlignment="1">
      <alignment horizontal="centerContinuous"/>
    </xf>
    <xf numFmtId="0" fontId="6" fillId="0" borderId="19" xfId="0" applyFont="1" applyBorder="1" applyAlignment="1">
      <alignment horizontal="center" wrapText="1"/>
    </xf>
    <xf numFmtId="0" fontId="6" fillId="0" borderId="50" xfId="0" applyFont="1" applyBorder="1" applyAlignment="1">
      <alignment horizontal="center" wrapText="1"/>
    </xf>
    <xf numFmtId="0" fontId="6" fillId="0" borderId="21" xfId="0" applyFont="1" applyBorder="1" applyAlignment="1">
      <alignment horizontal="center"/>
    </xf>
    <xf numFmtId="165" fontId="6" fillId="0" borderId="36" xfId="574" applyNumberFormat="1" applyFont="1" applyBorder="1" applyAlignment="1">
      <alignment horizontal="center" wrapText="1"/>
    </xf>
    <xf numFmtId="165" fontId="6" fillId="0" borderId="37" xfId="574" applyNumberFormat="1" applyFont="1" applyBorder="1" applyAlignment="1">
      <alignment horizontal="center"/>
    </xf>
    <xf numFmtId="165" fontId="6" fillId="0" borderId="45" xfId="0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165" fontId="6" fillId="0" borderId="32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457" applyFont="1" applyAlignment="1">
      <alignment horizontal="centerContinuous" vertical="center"/>
    </xf>
    <xf numFmtId="164" fontId="6" fillId="0" borderId="20" xfId="0" applyNumberFormat="1" applyFont="1" applyBorder="1"/>
    <xf numFmtId="164" fontId="6" fillId="0" borderId="11" xfId="0" applyNumberFormat="1" applyFont="1" applyBorder="1"/>
    <xf numFmtId="164" fontId="6" fillId="0" borderId="32" xfId="0" applyNumberFormat="1" applyFont="1" applyBorder="1" applyAlignment="1">
      <alignment horizontal="center"/>
    </xf>
    <xf numFmtId="164" fontId="6" fillId="0" borderId="59" xfId="0" applyNumberFormat="1" applyFont="1" applyBorder="1" applyAlignment="1">
      <alignment horizontal="center"/>
    </xf>
    <xf numFmtId="0" fontId="9" fillId="0" borderId="0" xfId="457" applyFont="1" applyAlignment="1">
      <alignment horizontal="left" vertical="center"/>
    </xf>
    <xf numFmtId="0" fontId="3" fillId="0" borderId="0" xfId="484" applyAlignment="1">
      <alignment horizontal="center"/>
    </xf>
    <xf numFmtId="0" fontId="6" fillId="0" borderId="0" xfId="555" applyFont="1" applyAlignment="1">
      <alignment horizontal="center"/>
    </xf>
    <xf numFmtId="0" fontId="8" fillId="0" borderId="61" xfId="484" applyFont="1" applyBorder="1"/>
    <xf numFmtId="0" fontId="8" fillId="0" borderId="61" xfId="484" applyFont="1" applyBorder="1" applyAlignment="1">
      <alignment horizontal="center"/>
    </xf>
    <xf numFmtId="10" fontId="8" fillId="0" borderId="61" xfId="484" applyNumberFormat="1" applyFont="1" applyBorder="1" applyAlignment="1">
      <alignment horizontal="center"/>
    </xf>
    <xf numFmtId="10" fontId="8" fillId="0" borderId="61" xfId="574" applyNumberFormat="1" applyFont="1" applyBorder="1" applyAlignment="1">
      <alignment horizontal="center"/>
    </xf>
    <xf numFmtId="10" fontId="8" fillId="0" borderId="63" xfId="574" applyNumberFormat="1" applyFont="1" applyBorder="1"/>
    <xf numFmtId="10" fontId="8" fillId="0" borderId="62" xfId="574" applyNumberFormat="1" applyFont="1" applyBorder="1"/>
    <xf numFmtId="0" fontId="113" fillId="0" borderId="0" xfId="718"/>
    <xf numFmtId="0" fontId="116" fillId="0" borderId="0" xfId="718" applyFont="1"/>
    <xf numFmtId="165" fontId="0" fillId="0" borderId="0" xfId="574" applyNumberFormat="1" applyFont="1"/>
    <xf numFmtId="0" fontId="6" fillId="0" borderId="0" xfId="718" applyFont="1"/>
    <xf numFmtId="0" fontId="0" fillId="0" borderId="0" xfId="0" applyAlignment="1">
      <alignment horizontal="center"/>
    </xf>
    <xf numFmtId="0" fontId="117" fillId="0" borderId="0" xfId="429" applyFont="1" applyAlignment="1" applyProtection="1"/>
    <xf numFmtId="164" fontId="6" fillId="0" borderId="44" xfId="574" applyNumberFormat="1" applyFont="1" applyBorder="1" applyAlignment="1">
      <alignment horizontal="center"/>
    </xf>
    <xf numFmtId="164" fontId="6" fillId="0" borderId="64" xfId="574" applyNumberFormat="1" applyFont="1" applyBorder="1" applyAlignment="1">
      <alignment horizontal="center"/>
    </xf>
    <xf numFmtId="0" fontId="6" fillId="0" borderId="16" xfId="555" applyFont="1" applyBorder="1"/>
    <xf numFmtId="173" fontId="5" fillId="0" borderId="0" xfId="719" applyNumberFormat="1" applyFont="1"/>
    <xf numFmtId="173" fontId="10" fillId="0" borderId="0" xfId="719" applyNumberFormat="1" applyFont="1"/>
    <xf numFmtId="0" fontId="18" fillId="0" borderId="0" xfId="0" applyFont="1"/>
    <xf numFmtId="0" fontId="109" fillId="0" borderId="0" xfId="0" applyFont="1" applyAlignment="1">
      <alignment horizontal="centerContinuous"/>
    </xf>
    <xf numFmtId="15" fontId="109" fillId="0" borderId="0" xfId="0" applyNumberFormat="1" applyFont="1" applyAlignment="1">
      <alignment horizontal="centerContinuous"/>
    </xf>
    <xf numFmtId="2" fontId="109" fillId="0" borderId="0" xfId="0" applyNumberFormat="1" applyFont="1" applyAlignment="1">
      <alignment horizontal="centerContinuous"/>
    </xf>
    <xf numFmtId="0" fontId="109" fillId="0" borderId="41" xfId="0" applyFont="1" applyBorder="1" applyAlignment="1">
      <alignment horizontal="center"/>
    </xf>
    <xf numFmtId="0" fontId="109" fillId="0" borderId="42" xfId="0" applyFont="1" applyBorder="1"/>
    <xf numFmtId="2" fontId="109" fillId="0" borderId="42" xfId="0" applyNumberFormat="1" applyFont="1" applyBorder="1" applyAlignment="1">
      <alignment horizontal="center"/>
    </xf>
    <xf numFmtId="0" fontId="109" fillId="0" borderId="42" xfId="0" applyFont="1" applyBorder="1" applyAlignment="1">
      <alignment horizontal="center"/>
    </xf>
    <xf numFmtId="2" fontId="109" fillId="0" borderId="43" xfId="0" applyNumberFormat="1" applyFont="1" applyBorder="1" applyAlignment="1">
      <alignment horizontal="center"/>
    </xf>
    <xf numFmtId="0" fontId="109" fillId="0" borderId="44" xfId="0" applyFont="1" applyBorder="1" applyAlignment="1">
      <alignment horizontal="center"/>
    </xf>
    <xf numFmtId="0" fontId="109" fillId="0" borderId="47" xfId="0" applyFont="1" applyBorder="1"/>
    <xf numFmtId="2" fontId="109" fillId="0" borderId="47" xfId="0" applyNumberFormat="1" applyFont="1" applyBorder="1" applyAlignment="1">
      <alignment horizontal="center"/>
    </xf>
    <xf numFmtId="0" fontId="109" fillId="0" borderId="47" xfId="0" applyFont="1" applyBorder="1" applyAlignment="1">
      <alignment horizontal="center"/>
    </xf>
    <xf numFmtId="2" fontId="109" fillId="0" borderId="48" xfId="0" applyNumberFormat="1" applyFont="1" applyBorder="1" applyAlignment="1">
      <alignment horizontal="center"/>
    </xf>
    <xf numFmtId="0" fontId="109" fillId="0" borderId="69" xfId="0" applyFont="1" applyBorder="1" applyAlignment="1">
      <alignment horizontal="center"/>
    </xf>
    <xf numFmtId="0" fontId="109" fillId="0" borderId="68" xfId="0" applyFont="1" applyBorder="1"/>
    <xf numFmtId="2" fontId="109" fillId="0" borderId="68" xfId="0" applyNumberFormat="1" applyFont="1" applyBorder="1" applyAlignment="1">
      <alignment horizontal="center"/>
    </xf>
    <xf numFmtId="0" fontId="109" fillId="0" borderId="68" xfId="0" applyFont="1" applyBorder="1" applyAlignment="1">
      <alignment horizontal="center"/>
    </xf>
    <xf numFmtId="2" fontId="109" fillId="0" borderId="7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09" fillId="0" borderId="65" xfId="0" applyFont="1" applyBorder="1" applyAlignment="1">
      <alignment horizontal="center"/>
    </xf>
    <xf numFmtId="0" fontId="109" fillId="0" borderId="66" xfId="0" applyFont="1" applyBorder="1"/>
    <xf numFmtId="2" fontId="109" fillId="0" borderId="66" xfId="0" applyNumberFormat="1" applyFont="1" applyBorder="1" applyAlignment="1">
      <alignment horizontal="center"/>
    </xf>
    <xf numFmtId="0" fontId="109" fillId="0" borderId="66" xfId="0" applyFont="1" applyBorder="1" applyAlignment="1">
      <alignment horizontal="center"/>
    </xf>
    <xf numFmtId="2" fontId="109" fillId="0" borderId="67" xfId="0" applyNumberFormat="1" applyFont="1" applyBorder="1" applyAlignment="1">
      <alignment horizontal="center"/>
    </xf>
    <xf numFmtId="0" fontId="120" fillId="0" borderId="0" xfId="0" applyFont="1" applyAlignment="1">
      <alignment horizontal="left"/>
    </xf>
    <xf numFmtId="0" fontId="109" fillId="0" borderId="0" xfId="0" applyFont="1"/>
    <xf numFmtId="0" fontId="109" fillId="0" borderId="0" xfId="0" applyFont="1" applyAlignment="1">
      <alignment horizontal="center"/>
    </xf>
    <xf numFmtId="165" fontId="6" fillId="0" borderId="44" xfId="0" applyNumberFormat="1" applyFont="1" applyBorder="1" applyAlignment="1">
      <alignment horizontal="center"/>
    </xf>
    <xf numFmtId="165" fontId="6" fillId="0" borderId="47" xfId="0" applyNumberFormat="1" applyFont="1" applyBorder="1" applyAlignment="1">
      <alignment horizontal="center"/>
    </xf>
    <xf numFmtId="165" fontId="6" fillId="0" borderId="48" xfId="0" applyNumberFormat="1" applyFont="1" applyBorder="1" applyAlignment="1">
      <alignment horizontal="center"/>
    </xf>
    <xf numFmtId="0" fontId="10" fillId="0" borderId="18" xfId="711" applyFont="1" applyBorder="1"/>
    <xf numFmtId="0" fontId="6" fillId="0" borderId="45" xfId="460" applyFont="1" applyBorder="1" applyAlignment="1">
      <alignment horizontal="center"/>
    </xf>
    <xf numFmtId="0" fontId="6" fillId="0" borderId="35" xfId="711" applyFont="1" applyBorder="1" applyAlignment="1">
      <alignment horizontal="center"/>
    </xf>
    <xf numFmtId="10" fontId="6" fillId="0" borderId="42" xfId="574" applyNumberFormat="1" applyFont="1" applyBorder="1" applyAlignment="1">
      <alignment horizontal="center"/>
    </xf>
    <xf numFmtId="0" fontId="6" fillId="0" borderId="73" xfId="711" applyFont="1" applyBorder="1" applyAlignment="1">
      <alignment horizontal="center"/>
    </xf>
    <xf numFmtId="0" fontId="6" fillId="0" borderId="71" xfId="711" applyFont="1" applyBorder="1" applyAlignment="1">
      <alignment horizontal="center"/>
    </xf>
    <xf numFmtId="174" fontId="3" fillId="0" borderId="0" xfId="457" applyNumberFormat="1" applyAlignment="1">
      <alignment horizontal="center"/>
    </xf>
    <xf numFmtId="164" fontId="3" fillId="0" borderId="0" xfId="457" applyNumberFormat="1" applyAlignment="1">
      <alignment horizontal="center"/>
    </xf>
    <xf numFmtId="0" fontId="3" fillId="0" borderId="0" xfId="0" applyFont="1"/>
    <xf numFmtId="0" fontId="6" fillId="0" borderId="35" xfId="0" applyFont="1" applyBorder="1"/>
    <xf numFmtId="2" fontId="6" fillId="0" borderId="37" xfId="0" applyNumberFormat="1" applyFont="1" applyBorder="1"/>
    <xf numFmtId="0" fontId="6" fillId="0" borderId="73" xfId="0" applyFont="1" applyBorder="1"/>
    <xf numFmtId="2" fontId="6" fillId="0" borderId="74" xfId="0" applyNumberFormat="1" applyFont="1" applyBorder="1"/>
    <xf numFmtId="0" fontId="6" fillId="0" borderId="71" xfId="0" applyFont="1" applyBorder="1"/>
    <xf numFmtId="2" fontId="6" fillId="0" borderId="72" xfId="0" applyNumberFormat="1" applyFont="1" applyBorder="1"/>
    <xf numFmtId="0" fontId="15" fillId="0" borderId="73" xfId="0" applyFont="1" applyBorder="1"/>
    <xf numFmtId="2" fontId="15" fillId="0" borderId="74" xfId="0" applyNumberFormat="1" applyFont="1" applyBorder="1"/>
    <xf numFmtId="0" fontId="6" fillId="41" borderId="41" xfId="0" applyFont="1" applyFill="1" applyBorder="1" applyAlignment="1">
      <alignment horizontal="center" wrapText="1"/>
    </xf>
    <xf numFmtId="0" fontId="6" fillId="41" borderId="31" xfId="0" applyFont="1" applyFill="1" applyBorder="1" applyAlignment="1">
      <alignment horizontal="center" wrapText="1"/>
    </xf>
    <xf numFmtId="169" fontId="6" fillId="41" borderId="31" xfId="0" applyNumberFormat="1" applyFont="1" applyFill="1" applyBorder="1" applyAlignment="1">
      <alignment horizontal="center" wrapText="1"/>
    </xf>
    <xf numFmtId="169" fontId="6" fillId="41" borderId="34" xfId="0" applyNumberFormat="1" applyFont="1" applyFill="1" applyBorder="1" applyAlignment="1">
      <alignment horizontal="center" wrapText="1"/>
    </xf>
    <xf numFmtId="0" fontId="81" fillId="41" borderId="25" xfId="0" applyFont="1" applyFill="1" applyBorder="1" applyAlignment="1">
      <alignment horizontal="left"/>
    </xf>
    <xf numFmtId="2" fontId="109" fillId="41" borderId="35" xfId="0" applyNumberFormat="1" applyFont="1" applyFill="1" applyBorder="1" applyAlignment="1">
      <alignment horizontal="center"/>
    </xf>
    <xf numFmtId="0" fontId="109" fillId="41" borderId="36" xfId="0" applyFont="1" applyFill="1" applyBorder="1" applyAlignment="1">
      <alignment horizontal="center"/>
    </xf>
    <xf numFmtId="0" fontId="109" fillId="41" borderId="37" xfId="0" applyFont="1" applyFill="1" applyBorder="1" applyAlignment="1">
      <alignment horizontal="center"/>
    </xf>
    <xf numFmtId="0" fontId="6" fillId="41" borderId="41" xfId="0" applyFont="1" applyFill="1" applyBorder="1"/>
    <xf numFmtId="4" fontId="6" fillId="41" borderId="46" xfId="310" applyNumberFormat="1" applyFont="1" applyFill="1" applyBorder="1" applyAlignment="1">
      <alignment horizontal="center"/>
    </xf>
    <xf numFmtId="0" fontId="6" fillId="41" borderId="46" xfId="0" applyFont="1" applyFill="1" applyBorder="1" applyAlignment="1">
      <alignment horizontal="center"/>
    </xf>
    <xf numFmtId="169" fontId="6" fillId="41" borderId="46" xfId="310" applyNumberFormat="1" applyFont="1" applyFill="1" applyBorder="1" applyAlignment="1">
      <alignment horizontal="center"/>
    </xf>
    <xf numFmtId="3" fontId="6" fillId="41" borderId="46" xfId="310" applyNumberFormat="1" applyFont="1" applyFill="1" applyBorder="1" applyAlignment="1">
      <alignment horizontal="center"/>
    </xf>
    <xf numFmtId="3" fontId="6" fillId="41" borderId="52" xfId="310" applyNumberFormat="1" applyFont="1" applyFill="1" applyBorder="1" applyAlignment="1">
      <alignment horizontal="center"/>
    </xf>
    <xf numFmtId="0" fontId="8" fillId="41" borderId="0" xfId="0" applyFont="1" applyFill="1"/>
    <xf numFmtId="0" fontId="6" fillId="41" borderId="0" xfId="555" applyFont="1" applyFill="1" applyAlignment="1">
      <alignment horizontal="right"/>
    </xf>
    <xf numFmtId="0" fontId="6" fillId="41" borderId="0" xfId="555" applyFont="1" applyFill="1" applyAlignment="1">
      <alignment horizontal="centerContinuous"/>
    </xf>
    <xf numFmtId="0" fontId="8" fillId="41" borderId="0" xfId="0" applyFont="1" applyFill="1" applyAlignment="1">
      <alignment horizontal="centerContinuous"/>
    </xf>
    <xf numFmtId="0" fontId="20" fillId="41" borderId="0" xfId="0" applyFont="1" applyFill="1" applyAlignment="1">
      <alignment horizontal="centerContinuous"/>
    </xf>
    <xf numFmtId="15" fontId="6" fillId="0" borderId="0" xfId="0" applyNumberFormat="1" applyFont="1" applyAlignment="1">
      <alignment horizontal="centerContinuous"/>
    </xf>
    <xf numFmtId="0" fontId="32" fillId="0" borderId="0" xfId="0" applyFont="1" applyAlignment="1">
      <alignment horizontal="center"/>
    </xf>
    <xf numFmtId="0" fontId="32" fillId="0" borderId="28" xfId="0" applyFont="1" applyBorder="1" applyAlignment="1">
      <alignment horizontal="center"/>
    </xf>
    <xf numFmtId="0" fontId="123" fillId="0" borderId="26" xfId="0" applyFont="1" applyBorder="1" applyAlignment="1">
      <alignment horizontal="center"/>
    </xf>
    <xf numFmtId="10" fontId="86" fillId="0" borderId="26" xfId="0" applyNumberFormat="1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10" fontId="32" fillId="0" borderId="26" xfId="0" applyNumberFormat="1" applyFont="1" applyBorder="1" applyAlignment="1">
      <alignment horizontal="center"/>
    </xf>
    <xf numFmtId="10" fontId="32" fillId="0" borderId="29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 indent="15"/>
    </xf>
    <xf numFmtId="165" fontId="6" fillId="0" borderId="35" xfId="574" applyNumberFormat="1" applyFont="1" applyBorder="1" applyAlignment="1">
      <alignment horizontal="center"/>
    </xf>
    <xf numFmtId="0" fontId="3" fillId="0" borderId="0" xfId="484" applyFill="1"/>
    <xf numFmtId="0" fontId="8" fillId="0" borderId="0" xfId="484" applyFont="1" applyFill="1"/>
    <xf numFmtId="0" fontId="6" fillId="0" borderId="0" xfId="484" applyFont="1" applyFill="1" applyAlignment="1">
      <alignment horizontal="centerContinuous"/>
    </xf>
    <xf numFmtId="4" fontId="6" fillId="41" borderId="29" xfId="310" applyNumberFormat="1" applyFont="1" applyFill="1" applyBorder="1" applyAlignment="1">
      <alignment horizontal="center"/>
    </xf>
    <xf numFmtId="0" fontId="10" fillId="0" borderId="0" xfId="711" applyFont="1" applyBorder="1"/>
    <xf numFmtId="2" fontId="6" fillId="0" borderId="75" xfId="460" applyNumberFormat="1" applyFont="1" applyBorder="1" applyAlignment="1">
      <alignment horizontal="center"/>
    </xf>
    <xf numFmtId="2" fontId="122" fillId="0" borderId="47" xfId="0" applyNumberFormat="1" applyFont="1" applyBorder="1" applyAlignment="1">
      <alignment horizontal="center"/>
    </xf>
    <xf numFmtId="2" fontId="111" fillId="0" borderId="47" xfId="490" applyNumberFormat="1" applyFont="1" applyBorder="1" applyAlignment="1">
      <alignment horizontal="center"/>
    </xf>
    <xf numFmtId="0" fontId="6" fillId="0" borderId="41" xfId="711" applyFont="1" applyBorder="1" applyAlignment="1">
      <alignment horizontal="center"/>
    </xf>
    <xf numFmtId="0" fontId="6" fillId="0" borderId="42" xfId="711" applyFont="1" applyBorder="1" applyAlignment="1">
      <alignment horizontal="center"/>
    </xf>
    <xf numFmtId="0" fontId="6" fillId="0" borderId="43" xfId="711" applyFont="1" applyBorder="1" applyAlignment="1">
      <alignment horizontal="center"/>
    </xf>
    <xf numFmtId="0" fontId="111" fillId="0" borderId="44" xfId="490" applyFont="1" applyBorder="1" applyAlignment="1">
      <alignment horizontal="center"/>
    </xf>
    <xf numFmtId="2" fontId="111" fillId="0" borderId="48" xfId="490" applyNumberFormat="1" applyFont="1" applyBorder="1" applyAlignment="1">
      <alignment horizontal="center"/>
    </xf>
    <xf numFmtId="0" fontId="111" fillId="0" borderId="76" xfId="490" applyFont="1" applyBorder="1" applyAlignment="1">
      <alignment horizontal="center"/>
    </xf>
    <xf numFmtId="2" fontId="122" fillId="0" borderId="77" xfId="0" applyNumberFormat="1" applyFont="1" applyBorder="1" applyAlignment="1">
      <alignment horizontal="center"/>
    </xf>
    <xf numFmtId="2" fontId="111" fillId="0" borderId="77" xfId="490" applyNumberFormat="1" applyFont="1" applyBorder="1" applyAlignment="1">
      <alignment horizontal="center"/>
    </xf>
    <xf numFmtId="2" fontId="111" fillId="0" borderId="78" xfId="490" applyNumberFormat="1" applyFont="1" applyBorder="1" applyAlignment="1">
      <alignment horizontal="center"/>
    </xf>
    <xf numFmtId="2" fontId="8" fillId="0" borderId="77" xfId="474" applyNumberFormat="1" applyFont="1" applyBorder="1" applyAlignment="1">
      <alignment horizontal="center" vertical="center"/>
    </xf>
    <xf numFmtId="2" fontId="8" fillId="0" borderId="78" xfId="474" applyNumberFormat="1" applyFont="1" applyBorder="1" applyAlignment="1">
      <alignment horizontal="center" vertical="center"/>
    </xf>
    <xf numFmtId="2" fontId="8" fillId="0" borderId="77" xfId="474" applyNumberFormat="1" applyFont="1" applyBorder="1" applyAlignment="1">
      <alignment horizontal="center"/>
    </xf>
    <xf numFmtId="2" fontId="8" fillId="0" borderId="78" xfId="474" applyNumberFormat="1" applyFont="1" applyBorder="1" applyAlignment="1">
      <alignment horizontal="center"/>
    </xf>
    <xf numFmtId="2" fontId="8" fillId="0" borderId="77" xfId="457" applyNumberFormat="1" applyFont="1" applyBorder="1" applyAlignment="1">
      <alignment horizontal="center"/>
    </xf>
    <xf numFmtId="2" fontId="8" fillId="0" borderId="78" xfId="457" applyNumberFormat="1" applyFont="1" applyBorder="1" applyAlignment="1">
      <alignment horizontal="center"/>
    </xf>
    <xf numFmtId="0" fontId="111" fillId="0" borderId="79" xfId="490" applyFont="1" applyBorder="1" applyAlignment="1">
      <alignment horizontal="center"/>
    </xf>
    <xf numFmtId="2" fontId="122" fillId="0" borderId="80" xfId="0" applyNumberFormat="1" applyFont="1" applyBorder="1" applyAlignment="1">
      <alignment horizontal="center"/>
    </xf>
    <xf numFmtId="2" fontId="8" fillId="0" borderId="80" xfId="457" applyNumberFormat="1" applyFont="1" applyBorder="1" applyAlignment="1">
      <alignment horizontal="center"/>
    </xf>
    <xf numFmtId="2" fontId="8" fillId="0" borderId="81" xfId="457" applyNumberFormat="1" applyFont="1" applyBorder="1" applyAlignment="1">
      <alignment horizontal="center"/>
    </xf>
    <xf numFmtId="2" fontId="6" fillId="0" borderId="30" xfId="711" applyNumberFormat="1" applyFont="1" applyBorder="1"/>
    <xf numFmtId="10" fontId="9" fillId="0" borderId="0" xfId="574" applyNumberFormat="1" applyFont="1" applyAlignment="1">
      <alignment horizontal="right"/>
    </xf>
    <xf numFmtId="165" fontId="3" fillId="0" borderId="0" xfId="484" applyNumberFormat="1" applyAlignment="1">
      <alignment horizontal="center"/>
    </xf>
    <xf numFmtId="165" fontId="8" fillId="0" borderId="0" xfId="484" applyNumberFormat="1" applyFont="1" applyAlignment="1">
      <alignment horizontal="center"/>
    </xf>
    <xf numFmtId="165" fontId="8" fillId="0" borderId="0" xfId="484" applyNumberFormat="1" applyFont="1" applyAlignment="1">
      <alignment horizontal="centerContinuous"/>
    </xf>
    <xf numFmtId="165" fontId="7" fillId="0" borderId="0" xfId="484" applyNumberFormat="1" applyFont="1" applyAlignment="1">
      <alignment horizontal="centerContinuous"/>
    </xf>
    <xf numFmtId="165" fontId="6" fillId="0" borderId="0" xfId="484" applyNumberFormat="1" applyFont="1" applyAlignment="1">
      <alignment horizontal="centerContinuous"/>
    </xf>
    <xf numFmtId="165" fontId="8" fillId="26" borderId="0" xfId="484" applyNumberFormat="1" applyFont="1" applyFill="1" applyAlignment="1">
      <alignment horizontal="centerContinuous"/>
    </xf>
    <xf numFmtId="0" fontId="0" fillId="26" borderId="0" xfId="0" applyFill="1" applyAlignment="1">
      <alignment horizontal="center"/>
    </xf>
    <xf numFmtId="165" fontId="0" fillId="26" borderId="0" xfId="0" applyNumberFormat="1" applyFill="1" applyAlignment="1">
      <alignment horizontal="center"/>
    </xf>
    <xf numFmtId="165" fontId="6" fillId="0" borderId="0" xfId="555" applyNumberFormat="1" applyFont="1" applyAlignment="1">
      <alignment horizontal="center"/>
    </xf>
    <xf numFmtId="165" fontId="6" fillId="26" borderId="0" xfId="555" applyNumberFormat="1" applyFont="1" applyFill="1" applyAlignment="1">
      <alignment horizontal="center"/>
    </xf>
    <xf numFmtId="165" fontId="6" fillId="26" borderId="28" xfId="574" applyNumberFormat="1" applyFont="1" applyFill="1" applyBorder="1" applyAlignment="1">
      <alignment horizontal="center"/>
    </xf>
    <xf numFmtId="165" fontId="6" fillId="26" borderId="16" xfId="574" applyNumberFormat="1" applyFont="1" applyFill="1" applyBorder="1" applyAlignment="1">
      <alignment horizontal="center"/>
    </xf>
    <xf numFmtId="165" fontId="6" fillId="26" borderId="26" xfId="574" applyNumberFormat="1" applyFont="1" applyFill="1" applyBorder="1" applyAlignment="1">
      <alignment horizontal="center"/>
    </xf>
    <xf numFmtId="165" fontId="6" fillId="26" borderId="19" xfId="574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6" fillId="0" borderId="0" xfId="0" applyNumberFormat="1" applyFont="1" applyAlignment="1">
      <alignment horizontal="right"/>
    </xf>
    <xf numFmtId="165" fontId="0" fillId="26" borderId="0" xfId="0" applyNumberFormat="1" applyFill="1" applyAlignment="1">
      <alignment horizontal="centerContinuous"/>
    </xf>
    <xf numFmtId="165" fontId="6" fillId="26" borderId="0" xfId="0" applyNumberFormat="1" applyFont="1" applyFill="1" applyAlignment="1">
      <alignment horizontal="centerContinuous"/>
    </xf>
    <xf numFmtId="165" fontId="7" fillId="26" borderId="0" xfId="0" applyNumberFormat="1" applyFont="1" applyFill="1" applyAlignment="1">
      <alignment horizontal="centerContinuous"/>
    </xf>
    <xf numFmtId="165" fontId="6" fillId="0" borderId="0" xfId="555" applyNumberFormat="1" applyFont="1" applyAlignment="1">
      <alignment horizontal="right"/>
    </xf>
    <xf numFmtId="165" fontId="6" fillId="26" borderId="33" xfId="484" applyNumberFormat="1" applyFont="1" applyFill="1" applyBorder="1" applyAlignment="1">
      <alignment horizontal="center"/>
    </xf>
    <xf numFmtId="2" fontId="109" fillId="41" borderId="51" xfId="0" applyNumberFormat="1" applyFont="1" applyFill="1" applyBorder="1" applyAlignment="1">
      <alignment horizontal="center"/>
    </xf>
    <xf numFmtId="0" fontId="6" fillId="0" borderId="0" xfId="484" applyFont="1" applyAlignment="1">
      <alignment horizontal="center"/>
    </xf>
    <xf numFmtId="0" fontId="6" fillId="0" borderId="0" xfId="555" applyFont="1" applyAlignment="1" applyProtection="1">
      <alignment horizontal="centerContinuous"/>
    </xf>
    <xf numFmtId="10" fontId="6" fillId="0" borderId="0" xfId="574" applyNumberFormat="1" applyFont="1" applyAlignment="1">
      <alignment horizontal="centerContinuous"/>
    </xf>
    <xf numFmtId="0" fontId="6" fillId="0" borderId="28" xfId="555" applyFont="1" applyBorder="1" applyAlignment="1">
      <alignment horizontal="center"/>
    </xf>
    <xf numFmtId="10" fontId="6" fillId="0" borderId="28" xfId="574" applyNumberFormat="1" applyFont="1" applyBorder="1" applyAlignment="1">
      <alignment horizontal="center"/>
    </xf>
    <xf numFmtId="0" fontId="6" fillId="0" borderId="18" xfId="555" applyFont="1" applyBorder="1" applyAlignment="1">
      <alignment horizontal="center"/>
    </xf>
    <xf numFmtId="0" fontId="6" fillId="0" borderId="19" xfId="555" applyFont="1" applyBorder="1"/>
    <xf numFmtId="0" fontId="6" fillId="0" borderId="26" xfId="555" applyFont="1" applyBorder="1" applyAlignment="1">
      <alignment horizontal="center"/>
    </xf>
    <xf numFmtId="10" fontId="6" fillId="0" borderId="26" xfId="574" applyNumberFormat="1" applyFont="1" applyBorder="1" applyAlignment="1">
      <alignment horizontal="center"/>
    </xf>
    <xf numFmtId="10" fontId="6" fillId="0" borderId="52" xfId="555" applyNumberFormat="1" applyFont="1" applyBorder="1" applyAlignment="1">
      <alignment horizontal="center"/>
    </xf>
    <xf numFmtId="10" fontId="6" fillId="0" borderId="0" xfId="574" applyNumberFormat="1" applyFont="1"/>
    <xf numFmtId="0" fontId="6" fillId="0" borderId="0" xfId="555" applyFont="1"/>
    <xf numFmtId="175" fontId="124" fillId="0" borderId="0" xfId="344" applyNumberFormat="1" applyFont="1" applyBorder="1"/>
    <xf numFmtId="0" fontId="6" fillId="0" borderId="0" xfId="484" applyFont="1" applyFill="1"/>
    <xf numFmtId="0" fontId="3" fillId="0" borderId="0" xfId="484" applyFill="1" applyAlignment="1">
      <alignment horizontal="center"/>
    </xf>
    <xf numFmtId="0" fontId="6" fillId="0" borderId="0" xfId="484" applyFont="1" applyFill="1" applyAlignment="1">
      <alignment horizontal="right"/>
    </xf>
    <xf numFmtId="0" fontId="6" fillId="0" borderId="0" xfId="555" applyFont="1" applyFill="1" applyAlignment="1" applyProtection="1">
      <alignment horizontal="right"/>
    </xf>
    <xf numFmtId="0" fontId="3" fillId="0" borderId="0" xfId="484" applyAlignment="1"/>
    <xf numFmtId="3" fontId="3" fillId="0" borderId="0" xfId="484" applyNumberFormat="1" applyAlignment="1"/>
    <xf numFmtId="0" fontId="15" fillId="0" borderId="0" xfId="484" applyFont="1" applyAlignment="1">
      <alignment horizontal="centerContinuous"/>
    </xf>
    <xf numFmtId="10" fontId="3" fillId="0" borderId="0" xfId="574" applyNumberFormat="1" applyAlignment="1"/>
    <xf numFmtId="0" fontId="6" fillId="0" borderId="0" xfId="484" applyFont="1" applyAlignment="1">
      <alignment horizontal="left"/>
    </xf>
    <xf numFmtId="3" fontId="3" fillId="0" borderId="0" xfId="484" applyNumberFormat="1"/>
    <xf numFmtId="10" fontId="3" fillId="0" borderId="0" xfId="574" applyNumberFormat="1"/>
    <xf numFmtId="0" fontId="24" fillId="0" borderId="0" xfId="484" applyFont="1"/>
    <xf numFmtId="0" fontId="24" fillId="0" borderId="0" xfId="484" applyFont="1" applyAlignment="1">
      <alignment horizontal="center"/>
    </xf>
    <xf numFmtId="0" fontId="9" fillId="0" borderId="0" xfId="0" applyFont="1" applyBorder="1"/>
    <xf numFmtId="0" fontId="6" fillId="0" borderId="0" xfId="555" applyFont="1" applyAlignment="1" applyProtection="1">
      <alignment horizontal="left"/>
    </xf>
    <xf numFmtId="0" fontId="6" fillId="26" borderId="33" xfId="0" applyFont="1" applyFill="1" applyBorder="1" applyAlignment="1">
      <alignment horizontal="center" wrapText="1"/>
    </xf>
    <xf numFmtId="169" fontId="6" fillId="26" borderId="31" xfId="0" applyNumberFormat="1" applyFont="1" applyFill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169" fontId="6" fillId="0" borderId="31" xfId="0" applyNumberFormat="1" applyFont="1" applyBorder="1" applyAlignment="1">
      <alignment horizontal="center" wrapText="1"/>
    </xf>
    <xf numFmtId="0" fontId="6" fillId="26" borderId="31" xfId="0" applyFont="1" applyFill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26" borderId="44" xfId="0" applyFont="1" applyFill="1" applyBorder="1"/>
    <xf numFmtId="172" fontId="6" fillId="26" borderId="47" xfId="310" applyNumberFormat="1" applyFont="1" applyFill="1" applyBorder="1" applyAlignment="1">
      <alignment horizontal="right"/>
    </xf>
    <xf numFmtId="9" fontId="6" fillId="26" borderId="47" xfId="574" applyFont="1" applyFill="1" applyBorder="1" applyAlignment="1">
      <alignment horizontal="center"/>
    </xf>
    <xf numFmtId="2" fontId="6" fillId="0" borderId="47" xfId="310" applyNumberFormat="1" applyFont="1" applyBorder="1" applyAlignment="1">
      <alignment horizontal="center"/>
    </xf>
    <xf numFmtId="166" fontId="6" fillId="26" borderId="47" xfId="310" applyNumberFormat="1" applyFont="1" applyFill="1" applyBorder="1" applyAlignment="1">
      <alignment horizontal="center"/>
    </xf>
    <xf numFmtId="165" fontId="6" fillId="26" borderId="47" xfId="574" applyNumberFormat="1" applyFont="1" applyFill="1" applyBorder="1" applyAlignment="1">
      <alignment horizontal="center"/>
    </xf>
    <xf numFmtId="2" fontId="6" fillId="0" borderId="48" xfId="310" applyNumberFormat="1" applyFont="1" applyBorder="1" applyAlignment="1">
      <alignment horizontal="center"/>
    </xf>
    <xf numFmtId="171" fontId="109" fillId="0" borderId="36" xfId="310" applyNumberFormat="1" applyFont="1" applyBorder="1" applyAlignment="1">
      <alignment horizontal="right"/>
    </xf>
    <xf numFmtId="9" fontId="81" fillId="0" borderId="36" xfId="0" applyNumberFormat="1" applyFont="1" applyBorder="1" applyAlignment="1">
      <alignment horizontal="center"/>
    </xf>
    <xf numFmtId="40" fontId="6" fillId="0" borderId="36" xfId="0" applyNumberFormat="1" applyFont="1" applyBorder="1" applyAlignment="1">
      <alignment horizontal="center" wrapText="1"/>
    </xf>
    <xf numFmtId="0" fontId="6" fillId="0" borderId="36" xfId="484" applyFont="1" applyBorder="1" applyAlignment="1">
      <alignment horizontal="center" wrapText="1"/>
    </xf>
    <xf numFmtId="165" fontId="109" fillId="0" borderId="36" xfId="574" applyNumberFormat="1" applyFont="1" applyBorder="1" applyAlignment="1">
      <alignment horizontal="center"/>
    </xf>
    <xf numFmtId="40" fontId="109" fillId="0" borderId="37" xfId="574" applyNumberFormat="1" applyFont="1" applyBorder="1" applyAlignment="1">
      <alignment horizontal="center"/>
    </xf>
    <xf numFmtId="9" fontId="6" fillId="0" borderId="0" xfId="574" applyFont="1" applyAlignment="1">
      <alignment horizontal="center"/>
    </xf>
    <xf numFmtId="0" fontId="6" fillId="41" borderId="22" xfId="0" applyFont="1" applyFill="1" applyBorder="1"/>
    <xf numFmtId="0" fontId="6" fillId="41" borderId="22" xfId="0" applyFont="1" applyFill="1" applyBorder="1" applyAlignment="1">
      <alignment horizontal="center" wrapText="1"/>
    </xf>
    <xf numFmtId="0" fontId="6" fillId="41" borderId="28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Border="1"/>
    <xf numFmtId="10" fontId="81" fillId="0" borderId="0" xfId="0" applyNumberFormat="1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170" fontId="81" fillId="0" borderId="0" xfId="0" applyNumberFormat="1" applyFont="1" applyBorder="1" applyAlignment="1">
      <alignment horizontal="center"/>
    </xf>
    <xf numFmtId="10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1" borderId="0" xfId="0" applyFill="1" applyAlignment="1">
      <alignment horizontal="right"/>
    </xf>
    <xf numFmtId="0" fontId="81" fillId="0" borderId="0" xfId="0" applyFont="1" applyAlignment="1">
      <alignment horizontal="center"/>
    </xf>
    <xf numFmtId="0" fontId="9" fillId="26" borderId="0" xfId="484" applyFont="1" applyFill="1" applyAlignment="1">
      <alignment horizontal="left"/>
    </xf>
    <xf numFmtId="165" fontId="6" fillId="0" borderId="36" xfId="0" applyNumberFormat="1" applyFont="1" applyBorder="1" applyAlignment="1">
      <alignment horizontal="center"/>
    </xf>
    <xf numFmtId="0" fontId="125" fillId="0" borderId="16" xfId="0" applyFont="1" applyBorder="1" applyAlignment="1">
      <alignment horizontal="left" vertical="center"/>
    </xf>
    <xf numFmtId="0" fontId="125" fillId="0" borderId="19" xfId="0" applyFont="1" applyBorder="1" applyAlignment="1">
      <alignment horizontal="left" vertical="center"/>
    </xf>
    <xf numFmtId="0" fontId="125" fillId="0" borderId="20" xfId="0" applyFont="1" applyBorder="1" applyAlignment="1">
      <alignment horizontal="left" vertical="center"/>
    </xf>
    <xf numFmtId="165" fontId="109" fillId="0" borderId="36" xfId="574" applyNumberFormat="1" applyFont="1" applyBorder="1" applyAlignment="1">
      <alignment horizontal="center" vertical="center"/>
    </xf>
    <xf numFmtId="165" fontId="109" fillId="0" borderId="37" xfId="574" applyNumberFormat="1" applyFont="1" applyBorder="1" applyAlignment="1">
      <alignment horizontal="center" vertical="center"/>
    </xf>
    <xf numFmtId="0" fontId="109" fillId="0" borderId="82" xfId="0" applyFont="1" applyBorder="1" applyAlignment="1">
      <alignment horizontal="left"/>
    </xf>
    <xf numFmtId="171" fontId="109" fillId="0" borderId="83" xfId="310" applyNumberFormat="1" applyFont="1" applyBorder="1" applyAlignment="1">
      <alignment horizontal="right"/>
    </xf>
    <xf numFmtId="9" fontId="81" fillId="0" borderId="83" xfId="0" applyNumberFormat="1" applyFont="1" applyBorder="1" applyAlignment="1">
      <alignment horizontal="center"/>
    </xf>
    <xf numFmtId="0" fontId="81" fillId="0" borderId="83" xfId="0" applyFont="1" applyBorder="1" applyAlignment="1">
      <alignment horizontal="center"/>
    </xf>
    <xf numFmtId="40" fontId="6" fillId="0" borderId="83" xfId="0" applyNumberFormat="1" applyFont="1" applyBorder="1" applyAlignment="1">
      <alignment horizontal="center" wrapText="1"/>
    </xf>
    <xf numFmtId="0" fontId="6" fillId="0" borderId="83" xfId="484" applyFont="1" applyBorder="1" applyAlignment="1">
      <alignment horizontal="center"/>
    </xf>
    <xf numFmtId="165" fontId="109" fillId="0" borderId="83" xfId="574" applyNumberFormat="1" applyFont="1" applyBorder="1" applyAlignment="1">
      <alignment horizontal="center"/>
    </xf>
    <xf numFmtId="40" fontId="109" fillId="0" borderId="84" xfId="574" applyNumberFormat="1" applyFont="1" applyBorder="1" applyAlignment="1">
      <alignment horizontal="center"/>
    </xf>
    <xf numFmtId="0" fontId="81" fillId="0" borderId="83" xfId="484" applyFont="1" applyBorder="1" applyAlignment="1">
      <alignment horizontal="center"/>
    </xf>
    <xf numFmtId="0" fontId="81" fillId="0" borderId="82" xfId="0" applyFont="1" applyBorder="1" applyAlignment="1">
      <alignment horizontal="left"/>
    </xf>
    <xf numFmtId="171" fontId="6" fillId="0" borderId="83" xfId="0" applyNumberFormat="1" applyFont="1" applyBorder="1"/>
    <xf numFmtId="40" fontId="6" fillId="0" borderId="83" xfId="0" applyNumberFormat="1" applyFont="1" applyBorder="1" applyAlignment="1">
      <alignment horizontal="center"/>
    </xf>
    <xf numFmtId="0" fontId="6" fillId="0" borderId="82" xfId="0" applyFont="1" applyBorder="1"/>
    <xf numFmtId="10" fontId="109" fillId="0" borderId="83" xfId="574" applyNumberFormat="1" applyFont="1" applyBorder="1" applyAlignment="1">
      <alignment horizontal="center"/>
    </xf>
    <xf numFmtId="2" fontId="109" fillId="0" borderId="84" xfId="574" applyNumberFormat="1" applyFont="1" applyBorder="1" applyAlignment="1">
      <alignment horizontal="center"/>
    </xf>
    <xf numFmtId="0" fontId="81" fillId="0" borderId="83" xfId="0" applyFont="1" applyFill="1" applyBorder="1" applyAlignment="1">
      <alignment horizontal="center"/>
    </xf>
    <xf numFmtId="9" fontId="6" fillId="0" borderId="83" xfId="0" applyNumberFormat="1" applyFont="1" applyBorder="1" applyAlignment="1">
      <alignment horizontal="center"/>
    </xf>
    <xf numFmtId="0" fontId="6" fillId="0" borderId="83" xfId="0" applyFont="1" applyBorder="1" applyAlignment="1">
      <alignment horizontal="center"/>
    </xf>
    <xf numFmtId="0" fontId="6" fillId="0" borderId="83" xfId="484" applyFont="1" applyBorder="1" applyAlignment="1">
      <alignment horizontal="center" vertical="center"/>
    </xf>
    <xf numFmtId="0" fontId="81" fillId="0" borderId="85" xfId="0" applyFont="1" applyFill="1" applyBorder="1" applyAlignment="1">
      <alignment horizontal="left"/>
    </xf>
    <xf numFmtId="40" fontId="81" fillId="0" borderId="83" xfId="0" applyNumberFormat="1" applyFont="1" applyBorder="1" applyAlignment="1">
      <alignment horizontal="center"/>
    </xf>
    <xf numFmtId="10" fontId="81" fillId="0" borderId="83" xfId="0" applyNumberFormat="1" applyFont="1" applyBorder="1" applyAlignment="1">
      <alignment horizontal="center"/>
    </xf>
    <xf numFmtId="170" fontId="6" fillId="0" borderId="83" xfId="0" applyNumberFormat="1" applyFont="1" applyBorder="1" applyAlignment="1">
      <alignment horizontal="center"/>
    </xf>
    <xf numFmtId="10" fontId="6" fillId="0" borderId="83" xfId="0" applyNumberFormat="1" applyFont="1" applyBorder="1" applyAlignment="1">
      <alignment horizontal="center"/>
    </xf>
    <xf numFmtId="0" fontId="109" fillId="0" borderId="86" xfId="0" applyFont="1" applyBorder="1" applyAlignment="1">
      <alignment horizontal="left"/>
    </xf>
    <xf numFmtId="171" fontId="109" fillId="0" borderId="87" xfId="310" applyNumberFormat="1" applyFont="1" applyBorder="1" applyAlignment="1">
      <alignment horizontal="right"/>
    </xf>
    <xf numFmtId="9" fontId="81" fillId="0" borderId="87" xfId="0" applyNumberFormat="1" applyFont="1" applyBorder="1" applyAlignment="1">
      <alignment horizontal="center"/>
    </xf>
    <xf numFmtId="170" fontId="81" fillId="0" borderId="87" xfId="0" applyNumberFormat="1" applyFont="1" applyBorder="1" applyAlignment="1">
      <alignment horizontal="center"/>
    </xf>
    <xf numFmtId="0" fontId="81" fillId="0" borderId="87" xfId="0" applyFont="1" applyBorder="1" applyAlignment="1">
      <alignment horizontal="center"/>
    </xf>
    <xf numFmtId="40" fontId="6" fillId="0" borderId="87" xfId="0" applyNumberFormat="1" applyFont="1" applyBorder="1" applyAlignment="1">
      <alignment horizontal="center" wrapText="1"/>
    </xf>
    <xf numFmtId="0" fontId="81" fillId="0" borderId="87" xfId="484" applyFont="1" applyBorder="1" applyAlignment="1">
      <alignment horizontal="center"/>
    </xf>
    <xf numFmtId="165" fontId="109" fillId="0" borderId="87" xfId="574" applyNumberFormat="1" applyFont="1" applyBorder="1" applyAlignment="1">
      <alignment horizontal="center"/>
    </xf>
    <xf numFmtId="40" fontId="109" fillId="0" borderId="88" xfId="574" applyNumberFormat="1" applyFont="1" applyBorder="1" applyAlignment="1">
      <alignment horizontal="center"/>
    </xf>
    <xf numFmtId="0" fontId="6" fillId="26" borderId="86" xfId="0" applyFont="1" applyFill="1" applyBorder="1"/>
    <xf numFmtId="172" fontId="6" fillId="26" borderId="87" xfId="310" applyNumberFormat="1" applyFont="1" applyFill="1" applyBorder="1" applyAlignment="1">
      <alignment horizontal="right"/>
    </xf>
    <xf numFmtId="9" fontId="6" fillId="26" borderId="87" xfId="574" applyFont="1" applyFill="1" applyBorder="1" applyAlignment="1">
      <alignment horizontal="center"/>
    </xf>
    <xf numFmtId="2" fontId="6" fillId="0" borderId="87" xfId="310" applyNumberFormat="1" applyFont="1" applyBorder="1" applyAlignment="1">
      <alignment horizontal="center"/>
    </xf>
    <xf numFmtId="0" fontId="6" fillId="26" borderId="87" xfId="0" applyFont="1" applyFill="1" applyBorder="1"/>
    <xf numFmtId="165" fontId="6" fillId="26" borderId="87" xfId="574" applyNumberFormat="1" applyFont="1" applyFill="1" applyBorder="1" applyAlignment="1">
      <alignment horizontal="center"/>
    </xf>
    <xf numFmtId="2" fontId="6" fillId="26" borderId="88" xfId="574" applyNumberFormat="1" applyFont="1" applyFill="1" applyBorder="1" applyAlignment="1">
      <alignment horizontal="center"/>
    </xf>
    <xf numFmtId="171" fontId="6" fillId="0" borderId="0" xfId="0" applyNumberFormat="1" applyFont="1" applyAlignment="1">
      <alignment horizontal="centerContinuous"/>
    </xf>
    <xf numFmtId="0" fontId="81" fillId="0" borderId="82" xfId="0" applyFont="1" applyFill="1" applyBorder="1" applyAlignment="1">
      <alignment horizontal="left"/>
    </xf>
    <xf numFmtId="9" fontId="6" fillId="0" borderId="83" xfId="574" applyFont="1" applyBorder="1" applyAlignment="1">
      <alignment horizontal="center"/>
    </xf>
    <xf numFmtId="0" fontId="109" fillId="0" borderId="83" xfId="0" applyFont="1" applyFill="1" applyBorder="1" applyAlignment="1">
      <alignment horizontal="center"/>
    </xf>
    <xf numFmtId="0" fontId="6" fillId="0" borderId="83" xfId="484" applyFont="1" applyFill="1" applyBorder="1" applyAlignment="1">
      <alignment horizontal="center" wrapText="1"/>
    </xf>
    <xf numFmtId="165" fontId="6" fillId="0" borderId="83" xfId="574" applyNumberFormat="1" applyFont="1" applyBorder="1" applyAlignment="1">
      <alignment horizontal="center"/>
    </xf>
    <xf numFmtId="165" fontId="6" fillId="0" borderId="83" xfId="0" applyNumberFormat="1" applyFont="1" applyBorder="1" applyAlignment="1">
      <alignment horizontal="center"/>
    </xf>
    <xf numFmtId="2" fontId="6" fillId="0" borderId="84" xfId="0" applyNumberFormat="1" applyFont="1" applyBorder="1" applyAlignment="1">
      <alignment horizontal="center"/>
    </xf>
    <xf numFmtId="0" fontId="81" fillId="0" borderId="85" xfId="0" applyFont="1" applyBorder="1" applyAlignment="1">
      <alignment horizontal="left"/>
    </xf>
    <xf numFmtId="169" fontId="6" fillId="26" borderId="31" xfId="0" applyNumberFormat="1" applyFont="1" applyFill="1" applyBorder="1" applyAlignment="1">
      <alignment horizontal="right" wrapText="1"/>
    </xf>
    <xf numFmtId="0" fontId="6" fillId="0" borderId="31" xfId="0" applyFont="1" applyFill="1" applyBorder="1" applyAlignment="1">
      <alignment horizontal="center" wrapText="1"/>
    </xf>
    <xf numFmtId="0" fontId="81" fillId="0" borderId="35" xfId="0" applyFont="1" applyFill="1" applyBorder="1" applyAlignment="1">
      <alignment horizontal="left"/>
    </xf>
    <xf numFmtId="172" fontId="6" fillId="0" borderId="36" xfId="344" applyNumberFormat="1" applyFont="1" applyBorder="1" applyAlignment="1">
      <alignment vertical="center"/>
    </xf>
    <xf numFmtId="9" fontId="6" fillId="0" borderId="36" xfId="574" applyFont="1" applyBorder="1" applyAlignment="1">
      <alignment horizontal="center"/>
    </xf>
    <xf numFmtId="172" fontId="6" fillId="0" borderId="36" xfId="344" applyNumberFormat="1" applyFont="1" applyBorder="1" applyAlignment="1">
      <alignment horizontal="right"/>
    </xf>
    <xf numFmtId="0" fontId="109" fillId="0" borderId="36" xfId="0" applyFont="1" applyFill="1" applyBorder="1" applyAlignment="1">
      <alignment horizontal="center"/>
    </xf>
    <xf numFmtId="40" fontId="6" fillId="0" borderId="36" xfId="0" applyNumberFormat="1" applyFont="1" applyBorder="1" applyAlignment="1">
      <alignment horizontal="center"/>
    </xf>
    <xf numFmtId="0" fontId="6" fillId="0" borderId="36" xfId="484" applyFont="1" applyFill="1" applyBorder="1" applyAlignment="1">
      <alignment horizontal="center" wrapText="1"/>
    </xf>
    <xf numFmtId="10" fontId="6" fillId="0" borderId="36" xfId="574" applyNumberFormat="1" applyFont="1" applyBorder="1" applyAlignment="1">
      <alignment horizontal="center"/>
    </xf>
    <xf numFmtId="2" fontId="6" fillId="0" borderId="37" xfId="0" applyNumberFormat="1" applyFont="1" applyBorder="1" applyAlignment="1">
      <alignment horizontal="center"/>
    </xf>
    <xf numFmtId="176" fontId="6" fillId="0" borderId="83" xfId="344" applyNumberFormat="1" applyFont="1" applyBorder="1" applyAlignment="1">
      <alignment vertical="center"/>
    </xf>
    <xf numFmtId="176" fontId="6" fillId="0" borderId="83" xfId="344" applyNumberFormat="1" applyFont="1" applyBorder="1" applyAlignment="1">
      <alignment horizontal="right"/>
    </xf>
    <xf numFmtId="10" fontId="6" fillId="0" borderId="83" xfId="574" applyNumberFormat="1" applyFont="1" applyBorder="1" applyAlignment="1">
      <alignment horizontal="center"/>
    </xf>
    <xf numFmtId="172" fontId="6" fillId="0" borderId="83" xfId="344" applyNumberFormat="1" applyFont="1" applyBorder="1" applyAlignment="1">
      <alignment vertical="center"/>
    </xf>
    <xf numFmtId="172" fontId="6" fillId="0" borderId="83" xfId="344" applyNumberFormat="1" applyFont="1" applyBorder="1" applyAlignment="1">
      <alignment horizontal="right"/>
    </xf>
    <xf numFmtId="171" fontId="109" fillId="0" borderId="83" xfId="310" applyNumberFormat="1" applyFont="1" applyBorder="1" applyAlignment="1"/>
    <xf numFmtId="0" fontId="6" fillId="0" borderId="83" xfId="484" applyFont="1" applyFill="1" applyBorder="1" applyAlignment="1">
      <alignment horizontal="center"/>
    </xf>
    <xf numFmtId="0" fontId="6" fillId="0" borderId="82" xfId="0" applyFont="1" applyBorder="1" applyAlignment="1">
      <alignment horizontal="left"/>
    </xf>
    <xf numFmtId="0" fontId="6" fillId="0" borderId="83" xfId="0" applyFont="1" applyFill="1" applyBorder="1" applyAlignment="1">
      <alignment horizontal="center"/>
    </xf>
    <xf numFmtId="0" fontId="81" fillId="0" borderId="83" xfId="484" applyFont="1" applyFill="1" applyBorder="1" applyAlignment="1">
      <alignment horizontal="center"/>
    </xf>
    <xf numFmtId="0" fontId="81" fillId="0" borderId="89" xfId="0" applyFont="1" applyFill="1" applyBorder="1" applyAlignment="1">
      <alignment horizontal="left"/>
    </xf>
    <xf numFmtId="172" fontId="6" fillId="0" borderId="90" xfId="344" applyNumberFormat="1" applyFont="1" applyBorder="1" applyAlignment="1">
      <alignment vertical="center"/>
    </xf>
    <xf numFmtId="9" fontId="6" fillId="0" borderId="90" xfId="574" applyFont="1" applyBorder="1" applyAlignment="1">
      <alignment horizontal="center"/>
    </xf>
    <xf numFmtId="172" fontId="6" fillId="0" borderId="90" xfId="344" applyNumberFormat="1" applyFont="1" applyBorder="1" applyAlignment="1">
      <alignment horizontal="right"/>
    </xf>
    <xf numFmtId="171" fontId="109" fillId="0" borderId="90" xfId="310" applyNumberFormat="1" applyFont="1" applyBorder="1" applyAlignment="1">
      <alignment horizontal="right"/>
    </xf>
    <xf numFmtId="0" fontId="109" fillId="0" borderId="90" xfId="0" applyFont="1" applyFill="1" applyBorder="1" applyAlignment="1">
      <alignment horizontal="center"/>
    </xf>
    <xf numFmtId="40" fontId="6" fillId="0" borderId="90" xfId="0" applyNumberFormat="1" applyFont="1" applyBorder="1" applyAlignment="1">
      <alignment horizontal="center"/>
    </xf>
    <xf numFmtId="0" fontId="81" fillId="0" borderId="90" xfId="484" applyFont="1" applyFill="1" applyBorder="1" applyAlignment="1">
      <alignment horizontal="center"/>
    </xf>
    <xf numFmtId="10" fontId="6" fillId="0" borderId="90" xfId="574" applyNumberFormat="1" applyFont="1" applyBorder="1" applyAlignment="1">
      <alignment horizontal="center"/>
    </xf>
    <xf numFmtId="165" fontId="6" fillId="0" borderId="90" xfId="0" applyNumberFormat="1" applyFont="1" applyBorder="1" applyAlignment="1">
      <alignment horizontal="center"/>
    </xf>
    <xf numFmtId="2" fontId="6" fillId="0" borderId="91" xfId="0" applyNumberFormat="1" applyFont="1" applyBorder="1" applyAlignment="1">
      <alignment horizontal="center"/>
    </xf>
    <xf numFmtId="0" fontId="6" fillId="26" borderId="35" xfId="0" applyFont="1" applyFill="1" applyBorder="1"/>
    <xf numFmtId="172" fontId="6" fillId="26" borderId="36" xfId="344" applyNumberFormat="1" applyFont="1" applyFill="1" applyBorder="1" applyAlignment="1">
      <alignment horizontal="right"/>
    </xf>
    <xf numFmtId="9" fontId="6" fillId="26" borderId="36" xfId="574" applyFont="1" applyFill="1" applyBorder="1" applyAlignment="1">
      <alignment horizontal="center"/>
    </xf>
    <xf numFmtId="2" fontId="6" fillId="0" borderId="36" xfId="0" applyNumberFormat="1" applyFont="1" applyBorder="1" applyAlignment="1">
      <alignment horizontal="center"/>
    </xf>
    <xf numFmtId="0" fontId="6" fillId="0" borderId="36" xfId="0" applyNumberFormat="1" applyFont="1" applyBorder="1"/>
    <xf numFmtId="165" fontId="6" fillId="26" borderId="36" xfId="574" applyNumberFormat="1" applyFont="1" applyFill="1" applyBorder="1" applyAlignment="1">
      <alignment horizontal="center"/>
    </xf>
    <xf numFmtId="172" fontId="6" fillId="26" borderId="87" xfId="344" applyNumberFormat="1" applyFont="1" applyFill="1" applyBorder="1" applyAlignment="1">
      <alignment horizontal="right"/>
    </xf>
    <xf numFmtId="0" fontId="109" fillId="0" borderId="87" xfId="0" applyFont="1" applyFill="1" applyBorder="1" applyAlignment="1">
      <alignment horizontal="center"/>
    </xf>
    <xf numFmtId="2" fontId="6" fillId="0" borderId="87" xfId="0" applyNumberFormat="1" applyFont="1" applyBorder="1" applyAlignment="1">
      <alignment horizontal="center"/>
    </xf>
    <xf numFmtId="0" fontId="6" fillId="0" borderId="87" xfId="0" applyNumberFormat="1" applyFont="1" applyBorder="1"/>
    <xf numFmtId="2" fontId="6" fillId="0" borderId="88" xfId="0" applyNumberFormat="1" applyFont="1" applyBorder="1" applyAlignment="1">
      <alignment horizontal="center"/>
    </xf>
    <xf numFmtId="0" fontId="0" fillId="0" borderId="0" xfId="0" applyFill="1"/>
    <xf numFmtId="0" fontId="81" fillId="41" borderId="85" xfId="0" applyFont="1" applyFill="1" applyBorder="1" applyAlignment="1">
      <alignment horizontal="left"/>
    </xf>
    <xf numFmtId="2" fontId="109" fillId="41" borderId="82" xfId="0" applyNumberFormat="1" applyFont="1" applyFill="1" applyBorder="1" applyAlignment="1">
      <alignment horizontal="center"/>
    </xf>
    <xf numFmtId="0" fontId="109" fillId="41" borderId="83" xfId="0" applyFont="1" applyFill="1" applyBorder="1" applyAlignment="1">
      <alignment horizontal="center"/>
    </xf>
    <xf numFmtId="0" fontId="109" fillId="41" borderId="84" xfId="0" applyFont="1" applyFill="1" applyBorder="1" applyAlignment="1">
      <alignment horizontal="center"/>
    </xf>
    <xf numFmtId="0" fontId="81" fillId="41" borderId="82" xfId="0" applyFont="1" applyFill="1" applyBorder="1" applyAlignment="1">
      <alignment horizontal="left"/>
    </xf>
    <xf numFmtId="0" fontId="109" fillId="0" borderId="92" xfId="0" applyFont="1" applyBorder="1" applyAlignment="1">
      <alignment horizontal="left"/>
    </xf>
    <xf numFmtId="2" fontId="109" fillId="41" borderId="93" xfId="0" applyNumberFormat="1" applyFont="1" applyFill="1" applyBorder="1" applyAlignment="1">
      <alignment horizontal="center"/>
    </xf>
    <xf numFmtId="0" fontId="6" fillId="41" borderId="85" xfId="0" applyFont="1" applyFill="1" applyBorder="1"/>
    <xf numFmtId="0" fontId="109" fillId="41" borderId="82" xfId="0" applyFont="1" applyFill="1" applyBorder="1" applyAlignment="1">
      <alignment horizontal="left"/>
    </xf>
    <xf numFmtId="0" fontId="109" fillId="41" borderId="85" xfId="0" applyFont="1" applyFill="1" applyBorder="1" applyAlignment="1">
      <alignment horizontal="left"/>
    </xf>
    <xf numFmtId="0" fontId="81" fillId="41" borderId="94" xfId="0" applyFont="1" applyFill="1" applyBorder="1" applyAlignment="1">
      <alignment horizontal="left"/>
    </xf>
    <xf numFmtId="2" fontId="109" fillId="41" borderId="86" xfId="0" applyNumberFormat="1" applyFont="1" applyFill="1" applyBorder="1" applyAlignment="1">
      <alignment horizontal="center"/>
    </xf>
    <xf numFmtId="0" fontId="109" fillId="41" borderId="87" xfId="0" applyFont="1" applyFill="1" applyBorder="1" applyAlignment="1">
      <alignment horizontal="center"/>
    </xf>
    <xf numFmtId="0" fontId="109" fillId="41" borderId="88" xfId="0" applyFont="1" applyFill="1" applyBorder="1" applyAlignment="1">
      <alignment horizontal="center"/>
    </xf>
    <xf numFmtId="2" fontId="7" fillId="41" borderId="0" xfId="0" applyNumberFormat="1" applyFont="1" applyFill="1" applyAlignment="1">
      <alignment horizontal="centerContinuous"/>
    </xf>
    <xf numFmtId="0" fontId="81" fillId="41" borderId="92" xfId="0" applyFont="1" applyFill="1" applyBorder="1" applyAlignment="1">
      <alignment horizontal="left"/>
    </xf>
    <xf numFmtId="0" fontId="6" fillId="41" borderId="33" xfId="0" applyFont="1" applyFill="1" applyBorder="1" applyAlignment="1">
      <alignment horizontal="center" wrapText="1"/>
    </xf>
    <xf numFmtId="0" fontId="81" fillId="0" borderId="25" xfId="0" applyFont="1" applyFill="1" applyBorder="1" applyAlignment="1">
      <alignment horizontal="left"/>
    </xf>
    <xf numFmtId="0" fontId="81" fillId="0" borderId="44" xfId="0" applyFont="1" applyFill="1" applyBorder="1" applyAlignment="1">
      <alignment horizontal="left"/>
    </xf>
    <xf numFmtId="2" fontId="109" fillId="41" borderId="44" xfId="0" applyNumberFormat="1" applyFont="1" applyFill="1" applyBorder="1" applyAlignment="1">
      <alignment horizontal="center"/>
    </xf>
    <xf numFmtId="0" fontId="109" fillId="41" borderId="47" xfId="0" applyFont="1" applyFill="1" applyBorder="1" applyAlignment="1">
      <alignment horizontal="center"/>
    </xf>
    <xf numFmtId="0" fontId="109" fillId="41" borderId="48" xfId="0" applyFont="1" applyFill="1" applyBorder="1" applyAlignment="1">
      <alignment horizontal="center"/>
    </xf>
    <xf numFmtId="0" fontId="6" fillId="41" borderId="85" xfId="0" applyFont="1" applyFill="1" applyBorder="1" applyAlignment="1">
      <alignment horizontal="left"/>
    </xf>
    <xf numFmtId="0" fontId="6" fillId="41" borderId="30" xfId="0" applyFont="1" applyFill="1" applyBorder="1"/>
    <xf numFmtId="4" fontId="6" fillId="41" borderId="95" xfId="310" applyNumberFormat="1" applyFont="1" applyFill="1" applyBorder="1" applyAlignment="1">
      <alignment horizontal="center"/>
    </xf>
    <xf numFmtId="164" fontId="6" fillId="41" borderId="46" xfId="0" applyNumberFormat="1" applyFont="1" applyFill="1" applyBorder="1" applyAlignment="1">
      <alignment horizontal="center"/>
    </xf>
    <xf numFmtId="165" fontId="109" fillId="0" borderId="36" xfId="0" applyNumberFormat="1" applyFont="1" applyBorder="1" applyAlignment="1">
      <alignment horizontal="center" vertical="center"/>
    </xf>
    <xf numFmtId="0" fontId="109" fillId="0" borderId="82" xfId="0" applyFont="1" applyBorder="1" applyAlignment="1">
      <alignment horizontal="left" vertical="center"/>
    </xf>
    <xf numFmtId="165" fontId="109" fillId="0" borderId="84" xfId="574" applyNumberFormat="1" applyFont="1" applyBorder="1" applyAlignment="1">
      <alignment horizontal="center" vertical="center"/>
    </xf>
    <xf numFmtId="165" fontId="109" fillId="0" borderId="84" xfId="0" applyNumberFormat="1" applyFont="1" applyBorder="1" applyAlignment="1">
      <alignment horizontal="center" vertical="center"/>
    </xf>
    <xf numFmtId="176" fontId="6" fillId="26" borderId="36" xfId="310" applyNumberFormat="1" applyFont="1" applyFill="1" applyBorder="1" applyAlignment="1">
      <alignment horizontal="center"/>
    </xf>
    <xf numFmtId="165" fontId="6" fillId="26" borderId="37" xfId="574" applyNumberFormat="1" applyFont="1" applyFill="1" applyBorder="1" applyAlignment="1">
      <alignment horizontal="center"/>
    </xf>
    <xf numFmtId="176" fontId="6" fillId="26" borderId="87" xfId="310" applyNumberFormat="1" applyFont="1" applyFill="1" applyBorder="1" applyAlignment="1">
      <alignment horizontal="center"/>
    </xf>
    <xf numFmtId="165" fontId="6" fillId="26" borderId="88" xfId="574" applyNumberFormat="1" applyFont="1" applyFill="1" applyBorder="1" applyAlignment="1">
      <alignment horizontal="center"/>
    </xf>
    <xf numFmtId="172" fontId="6" fillId="26" borderId="0" xfId="310" applyNumberFormat="1" applyFont="1" applyFill="1" applyBorder="1" applyAlignment="1">
      <alignment horizontal="right"/>
    </xf>
    <xf numFmtId="9" fontId="6" fillId="26" borderId="0" xfId="574" applyFont="1" applyFill="1" applyBorder="1" applyAlignment="1">
      <alignment horizontal="center"/>
    </xf>
    <xf numFmtId="10" fontId="109" fillId="0" borderId="84" xfId="574" applyNumberFormat="1" applyFont="1" applyBorder="1" applyAlignment="1">
      <alignment horizontal="center" vertical="center"/>
    </xf>
    <xf numFmtId="10" fontId="109" fillId="0" borderId="0" xfId="0" applyNumberFormat="1" applyFont="1" applyBorder="1" applyAlignment="1">
      <alignment horizontal="center" vertical="center"/>
    </xf>
    <xf numFmtId="10" fontId="109" fillId="0" borderId="0" xfId="574" applyNumberFormat="1" applyFont="1" applyBorder="1" applyAlignment="1">
      <alignment horizontal="center" vertical="center"/>
    </xf>
    <xf numFmtId="0" fontId="109" fillId="0" borderId="19" xfId="0" applyFont="1" applyBorder="1" applyAlignment="1">
      <alignment horizontal="left" vertical="center"/>
    </xf>
    <xf numFmtId="10" fontId="109" fillId="0" borderId="84" xfId="0" applyNumberFormat="1" applyFont="1" applyBorder="1" applyAlignment="1">
      <alignment horizontal="center" vertical="center"/>
    </xf>
    <xf numFmtId="10" fontId="109" fillId="0" borderId="87" xfId="0" applyNumberFormat="1" applyFont="1" applyBorder="1" applyAlignment="1">
      <alignment horizontal="center" vertical="center"/>
    </xf>
    <xf numFmtId="10" fontId="109" fillId="0" borderId="87" xfId="574" applyNumberFormat="1" applyFont="1" applyBorder="1" applyAlignment="1">
      <alignment horizontal="center" vertical="center"/>
    </xf>
    <xf numFmtId="10" fontId="109" fillId="0" borderId="88" xfId="574" applyNumberFormat="1" applyFont="1" applyBorder="1" applyAlignment="1">
      <alignment horizontal="center" vertical="center"/>
    </xf>
    <xf numFmtId="176" fontId="6" fillId="26" borderId="0" xfId="310" applyNumberFormat="1" applyFont="1" applyFill="1" applyBorder="1" applyAlignment="1">
      <alignment horizontal="center"/>
    </xf>
    <xf numFmtId="165" fontId="6" fillId="26" borderId="0" xfId="574" applyNumberFormat="1" applyFont="1" applyFill="1" applyBorder="1" applyAlignment="1">
      <alignment horizontal="center"/>
    </xf>
    <xf numFmtId="10" fontId="109" fillId="0" borderId="36" xfId="0" applyNumberFormat="1" applyFont="1" applyBorder="1" applyAlignment="1">
      <alignment horizontal="center" vertical="center"/>
    </xf>
    <xf numFmtId="10" fontId="109" fillId="0" borderId="36" xfId="574" applyNumberFormat="1" applyFont="1" applyBorder="1" applyAlignment="1">
      <alignment horizontal="center" vertical="center"/>
    </xf>
    <xf numFmtId="10" fontId="109" fillId="0" borderId="37" xfId="574" applyNumberFormat="1" applyFont="1" applyBorder="1" applyAlignment="1">
      <alignment horizontal="center" vertical="center"/>
    </xf>
    <xf numFmtId="10" fontId="109" fillId="0" borderId="84" xfId="574" applyNumberFormat="1" applyFont="1" applyFill="1" applyBorder="1" applyAlignment="1">
      <alignment horizontal="center" vertical="center"/>
    </xf>
    <xf numFmtId="176" fontId="0" fillId="0" borderId="36" xfId="0" applyNumberFormat="1" applyBorder="1"/>
    <xf numFmtId="0" fontId="0" fillId="0" borderId="87" xfId="0" applyBorder="1"/>
    <xf numFmtId="164" fontId="109" fillId="0" borderId="82" xfId="0" applyNumberFormat="1" applyFont="1" applyBorder="1" applyAlignment="1">
      <alignment horizontal="center"/>
    </xf>
    <xf numFmtId="164" fontId="109" fillId="0" borderId="83" xfId="0" applyNumberFormat="1" applyFont="1" applyBorder="1" applyAlignment="1">
      <alignment horizontal="center"/>
    </xf>
    <xf numFmtId="164" fontId="109" fillId="0" borderId="84" xfId="0" applyNumberFormat="1" applyFont="1" applyBorder="1" applyAlignment="1">
      <alignment horizontal="center"/>
    </xf>
    <xf numFmtId="0" fontId="6" fillId="0" borderId="85" xfId="0" applyFont="1" applyBorder="1"/>
    <xf numFmtId="164" fontId="109" fillId="0" borderId="96" xfId="0" applyNumberFormat="1" applyFont="1" applyBorder="1" applyAlignment="1">
      <alignment horizontal="center"/>
    </xf>
    <xf numFmtId="0" fontId="109" fillId="0" borderId="85" xfId="0" applyFont="1" applyBorder="1" applyAlignment="1">
      <alignment horizontal="left"/>
    </xf>
    <xf numFmtId="0" fontId="109" fillId="0" borderId="85" xfId="0" applyFont="1" applyBorder="1" applyAlignment="1">
      <alignment horizontal="left" vertical="center"/>
    </xf>
    <xf numFmtId="0" fontId="81" fillId="0" borderId="94" xfId="0" applyFont="1" applyBorder="1" applyAlignment="1">
      <alignment horizontal="left"/>
    </xf>
    <xf numFmtId="164" fontId="109" fillId="0" borderId="86" xfId="0" applyNumberFormat="1" applyFont="1" applyBorder="1" applyAlignment="1">
      <alignment horizontal="center"/>
    </xf>
    <xf numFmtId="164" fontId="109" fillId="0" borderId="87" xfId="0" applyNumberFormat="1" applyFont="1" applyBorder="1" applyAlignment="1">
      <alignment horizontal="center"/>
    </xf>
    <xf numFmtId="164" fontId="109" fillId="0" borderId="88" xfId="0" applyNumberFormat="1" applyFont="1" applyBorder="1" applyAlignment="1">
      <alignment horizontal="center"/>
    </xf>
    <xf numFmtId="164" fontId="6" fillId="0" borderId="86" xfId="0" applyNumberFormat="1" applyFont="1" applyBorder="1" applyAlignment="1">
      <alignment horizontal="center"/>
    </xf>
    <xf numFmtId="164" fontId="6" fillId="0" borderId="97" xfId="0" applyNumberFormat="1" applyFont="1" applyBorder="1" applyAlignment="1">
      <alignment horizontal="center"/>
    </xf>
    <xf numFmtId="0" fontId="81" fillId="0" borderId="35" xfId="0" applyFont="1" applyBorder="1" applyAlignment="1">
      <alignment horizontal="left"/>
    </xf>
    <xf numFmtId="164" fontId="6" fillId="0" borderId="84" xfId="719" applyNumberFormat="1" applyFont="1" applyBorder="1" applyAlignment="1">
      <alignment horizontal="center"/>
    </xf>
    <xf numFmtId="0" fontId="81" fillId="0" borderId="89" xfId="0" applyFont="1" applyBorder="1" applyAlignment="1">
      <alignment horizontal="left"/>
    </xf>
    <xf numFmtId="164" fontId="109" fillId="0" borderId="90" xfId="0" applyNumberFormat="1" applyFont="1" applyBorder="1" applyAlignment="1">
      <alignment horizontal="center"/>
    </xf>
    <xf numFmtId="164" fontId="109" fillId="0" borderId="91" xfId="0" applyNumberFormat="1" applyFont="1" applyBorder="1" applyAlignment="1">
      <alignment horizontal="center"/>
    </xf>
    <xf numFmtId="164" fontId="6" fillId="0" borderId="36" xfId="574" applyNumberFormat="1" applyFont="1" applyBorder="1" applyAlignment="1">
      <alignment horizontal="center"/>
    </xf>
    <xf numFmtId="164" fontId="6" fillId="0" borderId="37" xfId="574" applyNumberFormat="1" applyFont="1" applyBorder="1" applyAlignment="1">
      <alignment horizontal="center"/>
    </xf>
    <xf numFmtId="164" fontId="6" fillId="0" borderId="87" xfId="0" applyNumberFormat="1" applyFont="1" applyBorder="1" applyAlignment="1">
      <alignment horizontal="center"/>
    </xf>
    <xf numFmtId="164" fontId="6" fillId="0" borderId="88" xfId="0" applyNumberFormat="1" applyFont="1" applyBorder="1" applyAlignment="1">
      <alignment horizontal="center"/>
    </xf>
    <xf numFmtId="0" fontId="8" fillId="26" borderId="0" xfId="0" applyFont="1" applyFill="1" applyBorder="1" applyAlignment="1">
      <alignment horizontal="center" vertical="center"/>
    </xf>
    <xf numFmtId="0" fontId="8" fillId="26" borderId="18" xfId="0" applyFont="1" applyFill="1" applyBorder="1" applyAlignment="1">
      <alignment horizontal="centerContinuous"/>
    </xf>
    <xf numFmtId="0" fontId="81" fillId="41" borderId="59" xfId="0" applyFont="1" applyFill="1" applyBorder="1" applyAlignment="1">
      <alignment horizontal="left"/>
    </xf>
    <xf numFmtId="164" fontId="109" fillId="0" borderId="44" xfId="0" applyNumberFormat="1" applyFont="1" applyBorder="1" applyAlignment="1">
      <alignment horizontal="center"/>
    </xf>
    <xf numFmtId="164" fontId="109" fillId="0" borderId="47" xfId="0" applyNumberFormat="1" applyFont="1" applyBorder="1" applyAlignment="1">
      <alignment horizontal="center"/>
    </xf>
    <xf numFmtId="164" fontId="109" fillId="0" borderId="48" xfId="0" applyNumberFormat="1" applyFont="1" applyBorder="1" applyAlignment="1">
      <alignment horizontal="center"/>
    </xf>
    <xf numFmtId="0" fontId="109" fillId="0" borderId="85" xfId="0" applyFont="1" applyFill="1" applyBorder="1" applyAlignment="1">
      <alignment horizontal="left"/>
    </xf>
    <xf numFmtId="164" fontId="6" fillId="26" borderId="44" xfId="574" applyNumberFormat="1" applyFont="1" applyFill="1" applyBorder="1" applyAlignment="1">
      <alignment horizontal="center"/>
    </xf>
    <xf numFmtId="164" fontId="6" fillId="26" borderId="47" xfId="574" applyNumberFormat="1" applyFont="1" applyFill="1" applyBorder="1" applyAlignment="1">
      <alignment horizontal="center"/>
    </xf>
    <xf numFmtId="164" fontId="6" fillId="26" borderId="48" xfId="574" applyNumberFormat="1" applyFont="1" applyFill="1" applyBorder="1" applyAlignment="1">
      <alignment horizontal="center"/>
    </xf>
    <xf numFmtId="164" fontId="6" fillId="26" borderId="86" xfId="0" applyNumberFormat="1" applyFont="1" applyFill="1" applyBorder="1" applyAlignment="1">
      <alignment horizontal="center"/>
    </xf>
    <xf numFmtId="164" fontId="6" fillId="26" borderId="87" xfId="0" applyNumberFormat="1" applyFont="1" applyFill="1" applyBorder="1" applyAlignment="1">
      <alignment horizontal="center"/>
    </xf>
    <xf numFmtId="164" fontId="6" fillId="26" borderId="88" xfId="0" applyNumberFormat="1" applyFont="1" applyFill="1" applyBorder="1" applyAlignment="1">
      <alignment horizontal="center"/>
    </xf>
    <xf numFmtId="0" fontId="33" fillId="26" borderId="0" xfId="0" applyFont="1" applyFill="1" applyBorder="1"/>
    <xf numFmtId="164" fontId="6" fillId="26" borderId="22" xfId="0" applyNumberFormat="1" applyFont="1" applyFill="1" applyBorder="1"/>
    <xf numFmtId="164" fontId="6" fillId="26" borderId="23" xfId="0" applyNumberFormat="1" applyFont="1" applyFill="1" applyBorder="1"/>
    <xf numFmtId="164" fontId="6" fillId="26" borderId="30" xfId="0" applyNumberFormat="1" applyFont="1" applyFill="1" applyBorder="1" applyAlignment="1">
      <alignment horizontal="center"/>
    </xf>
    <xf numFmtId="164" fontId="6" fillId="26" borderId="0" xfId="0" applyNumberFormat="1" applyFont="1" applyFill="1"/>
    <xf numFmtId="0" fontId="6" fillId="0" borderId="98" xfId="0" applyFont="1" applyBorder="1" applyAlignment="1">
      <alignment horizontal="center"/>
    </xf>
    <xf numFmtId="0" fontId="6" fillId="0" borderId="90" xfId="0" applyFont="1" applyBorder="1" applyAlignment="1">
      <alignment horizontal="center"/>
    </xf>
    <xf numFmtId="0" fontId="6" fillId="0" borderId="99" xfId="0" applyFont="1" applyBorder="1" applyAlignment="1">
      <alignment horizontal="center"/>
    </xf>
    <xf numFmtId="0" fontId="6" fillId="26" borderId="89" xfId="0" applyFont="1" applyFill="1" applyBorder="1" applyAlignment="1">
      <alignment horizontal="center"/>
    </xf>
    <xf numFmtId="0" fontId="6" fillId="26" borderId="90" xfId="0" applyFont="1" applyFill="1" applyBorder="1" applyAlignment="1">
      <alignment horizontal="center"/>
    </xf>
    <xf numFmtId="0" fontId="6" fillId="26" borderId="100" xfId="0" applyFont="1" applyFill="1" applyBorder="1" applyAlignment="1">
      <alignment horizontal="center"/>
    </xf>
    <xf numFmtId="165" fontId="6" fillId="0" borderId="82" xfId="574" applyNumberFormat="1" applyFont="1" applyBorder="1" applyAlignment="1">
      <alignment horizontal="center"/>
    </xf>
    <xf numFmtId="165" fontId="6" fillId="0" borderId="83" xfId="574" applyNumberFormat="1" applyFont="1" applyBorder="1" applyAlignment="1">
      <alignment horizontal="center" wrapText="1"/>
    </xf>
    <xf numFmtId="165" fontId="6" fillId="0" borderId="84" xfId="574" applyNumberFormat="1" applyFont="1" applyBorder="1" applyAlignment="1">
      <alignment horizontal="center"/>
    </xf>
    <xf numFmtId="165" fontId="6" fillId="0" borderId="93" xfId="574" applyNumberFormat="1" applyFont="1" applyBorder="1" applyAlignment="1">
      <alignment horizontal="center"/>
    </xf>
    <xf numFmtId="165" fontId="6" fillId="0" borderId="86" xfId="574" applyNumberFormat="1" applyFont="1" applyBorder="1" applyAlignment="1">
      <alignment horizontal="center"/>
    </xf>
    <xf numFmtId="165" fontId="6" fillId="0" borderId="87" xfId="574" applyNumberFormat="1" applyFont="1" applyBorder="1" applyAlignment="1">
      <alignment horizontal="center"/>
    </xf>
    <xf numFmtId="165" fontId="6" fillId="0" borderId="88" xfId="574" applyNumberFormat="1" applyFont="1" applyBorder="1" applyAlignment="1">
      <alignment horizontal="center"/>
    </xf>
    <xf numFmtId="0" fontId="6" fillId="0" borderId="94" xfId="0" applyFont="1" applyBorder="1"/>
    <xf numFmtId="164" fontId="6" fillId="0" borderId="94" xfId="0" applyNumberFormat="1" applyFont="1" applyBorder="1" applyAlignment="1">
      <alignment horizontal="center"/>
    </xf>
    <xf numFmtId="165" fontId="6" fillId="0" borderId="86" xfId="0" applyNumberFormat="1" applyFont="1" applyBorder="1" applyAlignment="1">
      <alignment horizontal="center"/>
    </xf>
    <xf numFmtId="165" fontId="6" fillId="0" borderId="87" xfId="0" applyNumberFormat="1" applyFont="1" applyBorder="1" applyAlignment="1">
      <alignment horizontal="center"/>
    </xf>
    <xf numFmtId="165" fontId="6" fillId="0" borderId="88" xfId="0" applyNumberFormat="1" applyFont="1" applyBorder="1" applyAlignment="1">
      <alignment horizontal="center"/>
    </xf>
    <xf numFmtId="164" fontId="109" fillId="0" borderId="39" xfId="0" applyNumberFormat="1" applyFont="1" applyBorder="1" applyAlignment="1">
      <alignment horizontal="center"/>
    </xf>
    <xf numFmtId="165" fontId="6" fillId="0" borderId="82" xfId="574" applyNumberFormat="1" applyFont="1" applyFill="1" applyBorder="1" applyAlignment="1">
      <alignment horizontal="center"/>
    </xf>
    <xf numFmtId="165" fontId="6" fillId="0" borderId="83" xfId="574" applyNumberFormat="1" applyFont="1" applyFill="1" applyBorder="1" applyAlignment="1">
      <alignment horizontal="center" wrapText="1"/>
    </xf>
    <xf numFmtId="165" fontId="6" fillId="0" borderId="84" xfId="574" applyNumberFormat="1" applyFont="1" applyFill="1" applyBorder="1" applyAlignment="1">
      <alignment horizontal="center"/>
    </xf>
    <xf numFmtId="0" fontId="81" fillId="0" borderId="92" xfId="0" applyFont="1" applyBorder="1" applyAlignment="1">
      <alignment horizontal="left"/>
    </xf>
    <xf numFmtId="0" fontId="6" fillId="0" borderId="0" xfId="0" applyFont="1" applyFill="1" applyAlignment="1">
      <alignment horizontal="centerContinuous"/>
    </xf>
    <xf numFmtId="0" fontId="20" fillId="0" borderId="22" xfId="0" applyFont="1" applyFill="1" applyBorder="1" applyAlignment="1">
      <alignment horizontal="centerContinuous"/>
    </xf>
    <xf numFmtId="0" fontId="6" fillId="0" borderId="23" xfId="0" applyFont="1" applyFill="1" applyBorder="1" applyAlignment="1">
      <alignment horizontal="centerContinuous"/>
    </xf>
    <xf numFmtId="0" fontId="6" fillId="0" borderId="24" xfId="0" applyFont="1" applyFill="1" applyBorder="1" applyAlignment="1">
      <alignment horizontal="centerContinuous"/>
    </xf>
    <xf numFmtId="0" fontId="6" fillId="0" borderId="16" xfId="0" applyFont="1" applyFill="1" applyBorder="1" applyAlignment="1">
      <alignment horizontal="centerContinuous"/>
    </xf>
    <xf numFmtId="0" fontId="6" fillId="0" borderId="17" xfId="0" applyFont="1" applyFill="1" applyBorder="1" applyAlignment="1">
      <alignment horizontal="centerContinuous"/>
    </xf>
    <xf numFmtId="0" fontId="6" fillId="0" borderId="18" xfId="0" applyFont="1" applyFill="1" applyBorder="1" applyAlignment="1">
      <alignment horizontal="centerContinuous"/>
    </xf>
    <xf numFmtId="0" fontId="8" fillId="26" borderId="0" xfId="0" applyFont="1" applyFill="1" applyBorder="1"/>
    <xf numFmtId="0" fontId="6" fillId="0" borderId="98" xfId="0" applyFont="1" applyFill="1" applyBorder="1" applyAlignment="1">
      <alignment horizontal="center"/>
    </xf>
    <xf numFmtId="0" fontId="6" fillId="0" borderId="90" xfId="0" applyFont="1" applyFill="1" applyBorder="1" applyAlignment="1">
      <alignment horizontal="center"/>
    </xf>
    <xf numFmtId="0" fontId="6" fillId="0" borderId="9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wrapText="1"/>
    </xf>
    <xf numFmtId="0" fontId="6" fillId="0" borderId="50" xfId="0" applyFont="1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/>
    </xf>
    <xf numFmtId="164" fontId="109" fillId="0" borderId="60" xfId="0" applyNumberFormat="1" applyFont="1" applyBorder="1" applyAlignment="1">
      <alignment horizontal="center"/>
    </xf>
    <xf numFmtId="165" fontId="6" fillId="0" borderId="35" xfId="574" applyNumberFormat="1" applyFont="1" applyFill="1" applyBorder="1" applyAlignment="1">
      <alignment horizontal="center"/>
    </xf>
    <xf numFmtId="165" fontId="6" fillId="0" borderId="36" xfId="574" applyNumberFormat="1" applyFont="1" applyFill="1" applyBorder="1" applyAlignment="1">
      <alignment horizontal="center" wrapText="1"/>
    </xf>
    <xf numFmtId="165" fontId="6" fillId="0" borderId="37" xfId="574" applyNumberFormat="1" applyFont="1" applyFill="1" applyBorder="1" applyAlignment="1">
      <alignment horizontal="center"/>
    </xf>
    <xf numFmtId="165" fontId="6" fillId="0" borderId="83" xfId="574" applyNumberFormat="1" applyFont="1" applyFill="1" applyBorder="1" applyAlignment="1">
      <alignment horizontal="center"/>
    </xf>
    <xf numFmtId="164" fontId="109" fillId="0" borderId="89" xfId="0" applyNumberFormat="1" applyFont="1" applyBorder="1" applyAlignment="1">
      <alignment horizontal="center"/>
    </xf>
    <xf numFmtId="164" fontId="109" fillId="0" borderId="100" xfId="0" applyNumberFormat="1" applyFont="1" applyBorder="1" applyAlignment="1">
      <alignment horizontal="center"/>
    </xf>
    <xf numFmtId="165" fontId="6" fillId="0" borderId="86" xfId="574" applyNumberFormat="1" applyFont="1" applyFill="1" applyBorder="1" applyAlignment="1">
      <alignment horizontal="center"/>
    </xf>
    <xf numFmtId="165" fontId="6" fillId="0" borderId="87" xfId="574" applyNumberFormat="1" applyFont="1" applyFill="1" applyBorder="1" applyAlignment="1">
      <alignment horizontal="center" wrapText="1"/>
    </xf>
    <xf numFmtId="165" fontId="6" fillId="0" borderId="88" xfId="574" applyNumberFormat="1" applyFont="1" applyFill="1" applyBorder="1" applyAlignment="1">
      <alignment horizontal="center"/>
    </xf>
    <xf numFmtId="0" fontId="6" fillId="0" borderId="25" xfId="0" applyFont="1" applyFill="1" applyBorder="1"/>
    <xf numFmtId="164" fontId="6" fillId="0" borderId="35" xfId="0" applyNumberFormat="1" applyFont="1" applyFill="1" applyBorder="1" applyAlignment="1">
      <alignment horizontal="center"/>
    </xf>
    <xf numFmtId="164" fontId="6" fillId="0" borderId="36" xfId="0" applyNumberFormat="1" applyFont="1" applyFill="1" applyBorder="1" applyAlignment="1">
      <alignment horizontal="center"/>
    </xf>
    <xf numFmtId="164" fontId="6" fillId="0" borderId="37" xfId="0" applyNumberFormat="1" applyFont="1" applyFill="1" applyBorder="1" applyAlignment="1">
      <alignment horizontal="center"/>
    </xf>
    <xf numFmtId="165" fontId="6" fillId="0" borderId="44" xfId="0" applyNumberFormat="1" applyFont="1" applyFill="1" applyBorder="1" applyAlignment="1">
      <alignment horizontal="center"/>
    </xf>
    <xf numFmtId="165" fontId="6" fillId="0" borderId="47" xfId="0" applyNumberFormat="1" applyFont="1" applyFill="1" applyBorder="1" applyAlignment="1">
      <alignment horizontal="center"/>
    </xf>
    <xf numFmtId="165" fontId="6" fillId="0" borderId="48" xfId="0" applyNumberFormat="1" applyFont="1" applyFill="1" applyBorder="1" applyAlignment="1">
      <alignment horizontal="center"/>
    </xf>
    <xf numFmtId="0" fontId="6" fillId="0" borderId="94" xfId="0" applyFont="1" applyFill="1" applyBorder="1"/>
    <xf numFmtId="164" fontId="6" fillId="0" borderId="86" xfId="0" applyNumberFormat="1" applyFont="1" applyFill="1" applyBorder="1" applyAlignment="1">
      <alignment horizontal="center"/>
    </xf>
    <xf numFmtId="164" fontId="6" fillId="0" borderId="87" xfId="0" applyNumberFormat="1" applyFont="1" applyFill="1" applyBorder="1" applyAlignment="1">
      <alignment horizontal="center"/>
    </xf>
    <xf numFmtId="164" fontId="6" fillId="0" borderId="88" xfId="0" applyNumberFormat="1" applyFont="1" applyFill="1" applyBorder="1" applyAlignment="1">
      <alignment horizontal="center"/>
    </xf>
    <xf numFmtId="165" fontId="6" fillId="0" borderId="86" xfId="0" applyNumberFormat="1" applyFont="1" applyFill="1" applyBorder="1" applyAlignment="1">
      <alignment horizontal="center"/>
    </xf>
    <xf numFmtId="165" fontId="6" fillId="0" borderId="87" xfId="0" applyNumberFormat="1" applyFont="1" applyFill="1" applyBorder="1" applyAlignment="1">
      <alignment horizontal="center"/>
    </xf>
    <xf numFmtId="165" fontId="6" fillId="0" borderId="88" xfId="0" applyNumberFormat="1" applyFont="1" applyFill="1" applyBorder="1" applyAlignment="1">
      <alignment horizontal="center"/>
    </xf>
    <xf numFmtId="0" fontId="6" fillId="0" borderId="20" xfId="0" applyFont="1" applyFill="1" applyBorder="1"/>
    <xf numFmtId="164" fontId="6" fillId="0" borderId="41" xfId="0" applyNumberFormat="1" applyFont="1" applyFill="1" applyBorder="1" applyAlignment="1">
      <alignment horizontal="center"/>
    </xf>
    <xf numFmtId="164" fontId="6" fillId="0" borderId="42" xfId="0" applyNumberFormat="1" applyFont="1" applyFill="1" applyBorder="1" applyAlignment="1">
      <alignment horizontal="center"/>
    </xf>
    <xf numFmtId="164" fontId="6" fillId="0" borderId="43" xfId="0" applyNumberFormat="1" applyFont="1" applyFill="1" applyBorder="1"/>
    <xf numFmtId="165" fontId="6" fillId="0" borderId="45" xfId="0" applyNumberFormat="1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165" fontId="6" fillId="0" borderId="32" xfId="0" applyNumberFormat="1" applyFont="1" applyFill="1" applyBorder="1" applyAlignment="1">
      <alignment horizontal="center"/>
    </xf>
    <xf numFmtId="0" fontId="10" fillId="0" borderId="0" xfId="0" applyFont="1" applyFill="1" applyBorder="1"/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165" fontId="6" fillId="0" borderId="0" xfId="0" applyNumberFormat="1" applyFont="1" applyFill="1" applyBorder="1" applyAlignment="1">
      <alignment horizontal="center"/>
    </xf>
    <xf numFmtId="165" fontId="6" fillId="26" borderId="34" xfId="484" applyNumberFormat="1" applyFont="1" applyFill="1" applyBorder="1" applyAlignment="1">
      <alignment horizontal="center"/>
    </xf>
    <xf numFmtId="0" fontId="6" fillId="26" borderId="30" xfId="484" applyFont="1" applyFill="1" applyBorder="1" applyAlignment="1">
      <alignment horizontal="center"/>
    </xf>
    <xf numFmtId="10" fontId="6" fillId="0" borderId="83" xfId="574" applyNumberFormat="1" applyFont="1" applyFill="1" applyBorder="1"/>
    <xf numFmtId="165" fontId="6" fillId="26" borderId="101" xfId="484" applyNumberFormat="1" applyFont="1" applyFill="1" applyBorder="1" applyAlignment="1">
      <alignment horizontal="center"/>
    </xf>
    <xf numFmtId="165" fontId="6" fillId="26" borderId="102" xfId="484" applyNumberFormat="1" applyFont="1" applyFill="1" applyBorder="1" applyAlignment="1">
      <alignment horizontal="center"/>
    </xf>
    <xf numFmtId="10" fontId="6" fillId="0" borderId="96" xfId="574" applyNumberFormat="1" applyFont="1" applyFill="1" applyBorder="1"/>
    <xf numFmtId="10" fontId="6" fillId="0" borderId="93" xfId="574" applyNumberFormat="1" applyFont="1" applyFill="1" applyBorder="1"/>
    <xf numFmtId="0" fontId="81" fillId="0" borderId="86" xfId="0" applyFont="1" applyBorder="1" applyAlignment="1">
      <alignment horizontal="left"/>
    </xf>
    <xf numFmtId="165" fontId="6" fillId="26" borderId="103" xfId="484" applyNumberFormat="1" applyFont="1" applyFill="1" applyBorder="1" applyAlignment="1">
      <alignment horizontal="center"/>
    </xf>
    <xf numFmtId="165" fontId="6" fillId="26" borderId="104" xfId="484" applyNumberFormat="1" applyFont="1" applyFill="1" applyBorder="1" applyAlignment="1">
      <alignment horizontal="center"/>
    </xf>
    <xf numFmtId="10" fontId="6" fillId="0" borderId="90" xfId="574" applyNumberFormat="1" applyFont="1" applyFill="1" applyBorder="1"/>
    <xf numFmtId="10" fontId="6" fillId="0" borderId="36" xfId="574" applyNumberFormat="1" applyFont="1" applyFill="1" applyBorder="1"/>
    <xf numFmtId="10" fontId="6" fillId="0" borderId="37" xfId="574" applyNumberFormat="1" applyFont="1" applyFill="1" applyBorder="1"/>
    <xf numFmtId="10" fontId="6" fillId="0" borderId="87" xfId="574" applyNumberFormat="1" applyFont="1" applyFill="1" applyBorder="1"/>
    <xf numFmtId="10" fontId="6" fillId="0" borderId="88" xfId="574" applyNumberFormat="1" applyFont="1" applyFill="1" applyBorder="1"/>
    <xf numFmtId="0" fontId="24" fillId="0" borderId="0" xfId="484" applyFont="1" applyAlignment="1">
      <alignment horizontal="centerContinuous"/>
    </xf>
    <xf numFmtId="165" fontId="6" fillId="0" borderId="88" xfId="484" applyNumberFormat="1" applyFont="1" applyBorder="1" applyAlignment="1">
      <alignment horizontal="center"/>
    </xf>
    <xf numFmtId="165" fontId="6" fillId="0" borderId="0" xfId="484" applyNumberFormat="1" applyFont="1" applyAlignment="1">
      <alignment horizontal="center"/>
    </xf>
    <xf numFmtId="165" fontId="6" fillId="0" borderId="48" xfId="484" applyNumberFormat="1" applyFont="1" applyBorder="1" applyAlignment="1">
      <alignment horizontal="center"/>
    </xf>
    <xf numFmtId="0" fontId="6" fillId="0" borderId="41" xfId="484" applyFont="1" applyBorder="1"/>
    <xf numFmtId="0" fontId="6" fillId="0" borderId="42" xfId="484" applyFont="1" applyBorder="1" applyAlignment="1">
      <alignment horizontal="center"/>
    </xf>
    <xf numFmtId="0" fontId="6" fillId="0" borderId="43" xfId="484" applyFont="1" applyBorder="1" applyAlignment="1">
      <alignment horizontal="center"/>
    </xf>
    <xf numFmtId="0" fontId="6" fillId="0" borderId="25" xfId="484" applyFont="1" applyBorder="1"/>
    <xf numFmtId="0" fontId="6" fillId="0" borderId="85" xfId="484" applyFont="1" applyBorder="1"/>
    <xf numFmtId="0" fontId="6" fillId="0" borderId="94" xfId="484" applyFont="1" applyBorder="1"/>
    <xf numFmtId="0" fontId="6" fillId="0" borderId="59" xfId="484" applyFont="1" applyBorder="1"/>
    <xf numFmtId="165" fontId="6" fillId="0" borderId="103" xfId="484" applyNumberFormat="1" applyFont="1" applyBorder="1" applyAlignment="1">
      <alignment horizontal="center"/>
    </xf>
    <xf numFmtId="165" fontId="6" fillId="0" borderId="106" xfId="484" applyNumberFormat="1" applyFont="1" applyBorder="1" applyAlignment="1">
      <alignment horizontal="center"/>
    </xf>
    <xf numFmtId="165" fontId="6" fillId="0" borderId="104" xfId="484" applyNumberFormat="1" applyFont="1" applyBorder="1" applyAlignment="1">
      <alignment horizontal="center"/>
    </xf>
    <xf numFmtId="165" fontId="6" fillId="0" borderId="101" xfId="484" applyNumberFormat="1" applyFont="1" applyBorder="1" applyAlignment="1">
      <alignment horizontal="center"/>
    </xf>
    <xf numFmtId="10" fontId="6" fillId="0" borderId="35" xfId="574" applyNumberFormat="1" applyFont="1" applyFill="1" applyBorder="1" applyAlignment="1">
      <alignment horizontal="center"/>
    </xf>
    <xf numFmtId="10" fontId="6" fillId="0" borderId="37" xfId="574" applyNumberFormat="1" applyFont="1" applyFill="1" applyBorder="1" applyAlignment="1">
      <alignment horizontal="center"/>
    </xf>
    <xf numFmtId="10" fontId="6" fillId="0" borderId="82" xfId="574" applyNumberFormat="1" applyFont="1" applyFill="1" applyBorder="1" applyAlignment="1">
      <alignment horizontal="center"/>
    </xf>
    <xf numFmtId="10" fontId="6" fillId="0" borderId="84" xfId="574" applyNumberFormat="1" applyFont="1" applyFill="1" applyBorder="1" applyAlignment="1">
      <alignment horizontal="center"/>
    </xf>
    <xf numFmtId="10" fontId="6" fillId="0" borderId="86" xfId="574" applyNumberFormat="1" applyFont="1" applyFill="1" applyBorder="1" applyAlignment="1">
      <alignment horizontal="center"/>
    </xf>
    <xf numFmtId="10" fontId="6" fillId="0" borderId="88" xfId="574" applyNumberFormat="1" applyFont="1" applyFill="1" applyBorder="1" applyAlignment="1">
      <alignment horizontal="center"/>
    </xf>
    <xf numFmtId="165" fontId="6" fillId="0" borderId="44" xfId="484" applyNumberFormat="1" applyFont="1" applyBorder="1" applyAlignment="1">
      <alignment horizontal="center"/>
    </xf>
    <xf numFmtId="165" fontId="6" fillId="0" borderId="86" xfId="484" applyNumberFormat="1" applyFont="1" applyBorder="1" applyAlignment="1">
      <alignment horizontal="center"/>
    </xf>
    <xf numFmtId="0" fontId="6" fillId="41" borderId="16" xfId="0" applyFont="1" applyFill="1" applyBorder="1" applyAlignment="1">
      <alignment horizontal="center" wrapText="1"/>
    </xf>
    <xf numFmtId="0" fontId="81" fillId="0" borderId="59" xfId="0" applyFont="1" applyFill="1" applyBorder="1" applyAlignment="1">
      <alignment horizontal="left"/>
    </xf>
    <xf numFmtId="2" fontId="109" fillId="41" borderId="64" xfId="0" applyNumberFormat="1" applyFont="1" applyFill="1" applyBorder="1" applyAlignment="1">
      <alignment horizontal="center"/>
    </xf>
    <xf numFmtId="2" fontId="109" fillId="41" borderId="92" xfId="0" applyNumberFormat="1" applyFont="1" applyFill="1" applyBorder="1" applyAlignment="1">
      <alignment horizontal="center"/>
    </xf>
    <xf numFmtId="2" fontId="109" fillId="41" borderId="97" xfId="0" applyNumberFormat="1" applyFont="1" applyFill="1" applyBorder="1" applyAlignment="1">
      <alignment horizontal="center"/>
    </xf>
    <xf numFmtId="10" fontId="6" fillId="0" borderId="51" xfId="574" applyNumberFormat="1" applyFont="1" applyBorder="1" applyAlignment="1" applyProtection="1">
      <alignment horizontal="center"/>
      <protection locked="0"/>
    </xf>
    <xf numFmtId="0" fontId="3" fillId="0" borderId="0" xfId="484" applyFill="1" applyAlignment="1"/>
    <xf numFmtId="0" fontId="86" fillId="26" borderId="0" xfId="484" applyFont="1" applyFill="1" applyAlignment="1">
      <alignment horizontal="left"/>
    </xf>
    <xf numFmtId="164" fontId="109" fillId="0" borderId="105" xfId="0" applyNumberFormat="1" applyFont="1" applyBorder="1" applyAlignment="1">
      <alignment horizontal="center"/>
    </xf>
    <xf numFmtId="164" fontId="6" fillId="26" borderId="105" xfId="0" applyNumberFormat="1" applyFont="1" applyFill="1" applyBorder="1" applyAlignment="1">
      <alignment horizontal="center"/>
    </xf>
    <xf numFmtId="164" fontId="6" fillId="0" borderId="105" xfId="0" applyNumberFormat="1" applyFont="1" applyBorder="1" applyAlignment="1">
      <alignment horizontal="center"/>
    </xf>
    <xf numFmtId="164" fontId="6" fillId="26" borderId="82" xfId="0" applyNumberFormat="1" applyFont="1" applyFill="1" applyBorder="1" applyAlignment="1">
      <alignment horizontal="center"/>
    </xf>
    <xf numFmtId="164" fontId="109" fillId="0" borderId="107" xfId="0" applyNumberFormat="1" applyFont="1" applyBorder="1" applyAlignment="1">
      <alignment horizontal="center"/>
    </xf>
    <xf numFmtId="164" fontId="6" fillId="0" borderId="107" xfId="0" applyNumberFormat="1" applyFont="1" applyBorder="1" applyAlignment="1">
      <alignment horizontal="center"/>
    </xf>
    <xf numFmtId="164" fontId="109" fillId="0" borderId="108" xfId="0" applyNumberFormat="1" applyFont="1" applyBorder="1" applyAlignment="1">
      <alignment horizontal="center"/>
    </xf>
    <xf numFmtId="164" fontId="6" fillId="0" borderId="82" xfId="0" applyNumberFormat="1" applyFont="1" applyBorder="1" applyAlignment="1">
      <alignment horizontal="center"/>
    </xf>
    <xf numFmtId="0" fontId="6" fillId="0" borderId="0" xfId="555" applyFont="1" applyBorder="1" applyAlignment="1">
      <alignment horizontal="centerContinuous"/>
    </xf>
    <xf numFmtId="0" fontId="3" fillId="0" borderId="0" xfId="484" applyBorder="1" applyAlignment="1">
      <alignment horizontal="centerContinuous"/>
    </xf>
    <xf numFmtId="0" fontId="6" fillId="0" borderId="109" xfId="0" applyFont="1" applyBorder="1" applyAlignment="1">
      <alignment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vertical="center" wrapText="1"/>
    </xf>
    <xf numFmtId="165" fontId="6" fillId="0" borderId="112" xfId="0" applyNumberFormat="1" applyFont="1" applyBorder="1" applyAlignment="1">
      <alignment horizontal="center" vertical="center" wrapText="1"/>
    </xf>
    <xf numFmtId="165" fontId="20" fillId="0" borderId="112" xfId="0" applyNumberFormat="1" applyFont="1" applyBorder="1" applyAlignment="1">
      <alignment horizontal="center" vertical="center" wrapText="1"/>
    </xf>
    <xf numFmtId="0" fontId="6" fillId="0" borderId="111" xfId="0" applyFont="1" applyBorder="1" applyAlignment="1">
      <alignment horizontal="left" vertical="center" wrapText="1"/>
    </xf>
    <xf numFmtId="0" fontId="6" fillId="0" borderId="111" xfId="0" applyFont="1" applyBorder="1" applyAlignment="1">
      <alignment horizontal="center" vertical="center" wrapText="1"/>
    </xf>
    <xf numFmtId="165" fontId="6" fillId="0" borderId="112" xfId="574" applyNumberFormat="1" applyFont="1" applyBorder="1" applyAlignment="1">
      <alignment horizontal="center" vertical="center" wrapText="1"/>
    </xf>
    <xf numFmtId="164" fontId="6" fillId="0" borderId="0" xfId="718" applyNumberFormat="1" applyFont="1"/>
    <xf numFmtId="0" fontId="20" fillId="26" borderId="33" xfId="0" applyFont="1" applyFill="1" applyBorder="1" applyAlignment="1">
      <alignment horizontal="centerContinuous"/>
    </xf>
    <xf numFmtId="164" fontId="6" fillId="0" borderId="37" xfId="0" applyNumberFormat="1" applyFont="1" applyFill="1" applyBorder="1" applyAlignment="1" applyProtection="1">
      <alignment horizontal="center"/>
      <protection locked="0"/>
    </xf>
    <xf numFmtId="164" fontId="6" fillId="0" borderId="84" xfId="0" applyNumberFormat="1" applyFont="1" applyFill="1" applyBorder="1" applyAlignment="1" applyProtection="1">
      <alignment horizontal="center"/>
      <protection locked="0"/>
    </xf>
    <xf numFmtId="164" fontId="6" fillId="0" borderId="88" xfId="0" applyNumberFormat="1" applyFont="1" applyFill="1" applyBorder="1" applyAlignment="1" applyProtection="1">
      <alignment horizontal="center"/>
      <protection locked="0"/>
    </xf>
    <xf numFmtId="164" fontId="6" fillId="0" borderId="43" xfId="726" applyNumberFormat="1" applyFont="1" applyBorder="1" applyAlignment="1">
      <alignment horizontal="center"/>
    </xf>
    <xf numFmtId="0" fontId="113" fillId="0" borderId="0" xfId="718" applyAlignment="1">
      <alignment horizontal="centerContinuous"/>
    </xf>
    <xf numFmtId="2" fontId="109" fillId="41" borderId="113" xfId="0" applyNumberFormat="1" applyFont="1" applyFill="1" applyBorder="1" applyAlignment="1">
      <alignment horizontal="center"/>
    </xf>
    <xf numFmtId="2" fontId="109" fillId="41" borderId="114" xfId="0" applyNumberFormat="1" applyFont="1" applyFill="1" applyBorder="1" applyAlignment="1">
      <alignment horizontal="center"/>
    </xf>
    <xf numFmtId="0" fontId="8" fillId="0" borderId="0" xfId="0" applyNumberFormat="1" applyFont="1" applyAlignment="1" applyProtection="1"/>
    <xf numFmtId="0" fontId="8" fillId="0" borderId="0" xfId="0" applyNumberFormat="1" applyFont="1" applyFill="1" applyAlignment="1" applyProtection="1"/>
    <xf numFmtId="37" fontId="9" fillId="0" borderId="0" xfId="0" applyNumberFormat="1" applyFont="1"/>
    <xf numFmtId="5" fontId="9" fillId="0" borderId="0" xfId="0" applyNumberFormat="1" applyFont="1"/>
    <xf numFmtId="37" fontId="9" fillId="0" borderId="16" xfId="0" applyNumberFormat="1" applyFont="1" applyBorder="1"/>
    <xf numFmtId="37" fontId="9" fillId="0" borderId="17" xfId="0" applyNumberFormat="1" applyFont="1" applyBorder="1"/>
    <xf numFmtId="37" fontId="9" fillId="0" borderId="18" xfId="0" applyNumberFormat="1" applyFont="1" applyBorder="1"/>
    <xf numFmtId="37" fontId="9" fillId="0" borderId="19" xfId="0" applyNumberFormat="1" applyFont="1" applyBorder="1"/>
    <xf numFmtId="37" fontId="9" fillId="0" borderId="0" xfId="0" applyNumberFormat="1" applyFont="1" applyBorder="1"/>
    <xf numFmtId="37" fontId="9" fillId="0" borderId="21" xfId="0" applyNumberFormat="1" applyFont="1" applyBorder="1"/>
    <xf numFmtId="5" fontId="9" fillId="0" borderId="0" xfId="0" applyNumberFormat="1" applyFont="1" applyBorder="1"/>
    <xf numFmtId="5" fontId="9" fillId="0" borderId="21" xfId="0" applyNumberFormat="1" applyFont="1" applyBorder="1"/>
    <xf numFmtId="177" fontId="9" fillId="0" borderId="0" xfId="0" applyNumberFormat="1" applyFont="1" applyBorder="1"/>
    <xf numFmtId="165" fontId="9" fillId="0" borderId="21" xfId="0" applyNumberFormat="1" applyFont="1" applyBorder="1"/>
    <xf numFmtId="10" fontId="9" fillId="0" borderId="0" xfId="0" applyNumberFormat="1" applyFont="1" applyBorder="1"/>
    <xf numFmtId="178" fontId="9" fillId="0" borderId="0" xfId="0" applyNumberFormat="1" applyFont="1" applyBorder="1"/>
    <xf numFmtId="10" fontId="9" fillId="0" borderId="21" xfId="0" applyNumberFormat="1" applyFont="1" applyBorder="1"/>
    <xf numFmtId="7" fontId="9" fillId="0" borderId="0" xfId="0" applyNumberFormat="1" applyFont="1" applyBorder="1"/>
    <xf numFmtId="179" fontId="9" fillId="0" borderId="0" xfId="0" applyNumberFormat="1" applyFont="1" applyBorder="1"/>
    <xf numFmtId="180" fontId="9" fillId="0" borderId="0" xfId="0" applyNumberFormat="1" applyFont="1" applyBorder="1"/>
    <xf numFmtId="37" fontId="9" fillId="0" borderId="20" xfId="0" applyNumberFormat="1" applyFont="1" applyBorder="1"/>
    <xf numFmtId="37" fontId="9" fillId="0" borderId="11" xfId="0" applyNumberFormat="1" applyFont="1" applyBorder="1"/>
    <xf numFmtId="10" fontId="9" fillId="0" borderId="11" xfId="0" applyNumberFormat="1" applyFont="1" applyBorder="1"/>
    <xf numFmtId="5" fontId="9" fillId="0" borderId="11" xfId="0" applyNumberFormat="1" applyFont="1" applyBorder="1"/>
    <xf numFmtId="10" fontId="9" fillId="0" borderId="32" xfId="0" applyNumberFormat="1" applyFont="1" applyBorder="1"/>
    <xf numFmtId="0" fontId="126" fillId="0" borderId="0" xfId="0" applyFont="1" applyAlignment="1">
      <alignment vertical="center"/>
    </xf>
    <xf numFmtId="14" fontId="127" fillId="0" borderId="0" xfId="0" applyNumberFormat="1" applyFont="1" applyAlignment="1">
      <alignment vertical="center" shrinkToFit="1"/>
    </xf>
    <xf numFmtId="0" fontId="127" fillId="0" borderId="0" xfId="0" applyFont="1" applyAlignment="1"/>
    <xf numFmtId="181" fontId="9" fillId="0" borderId="0" xfId="0" applyNumberFormat="1" applyFont="1"/>
    <xf numFmtId="0" fontId="128" fillId="42" borderId="16" xfId="0" applyFont="1" applyFill="1" applyBorder="1" applyAlignment="1"/>
    <xf numFmtId="0" fontId="128" fillId="42" borderId="18" xfId="0" applyFont="1" applyFill="1" applyBorder="1" applyAlignment="1"/>
    <xf numFmtId="14" fontId="127" fillId="0" borderId="19" xfId="0" applyNumberFormat="1" applyFont="1" applyBorder="1" applyAlignment="1"/>
    <xf numFmtId="10" fontId="127" fillId="0" borderId="21" xfId="0" applyNumberFormat="1" applyFont="1" applyBorder="1" applyAlignment="1">
      <alignment horizontal="center" vertical="center"/>
    </xf>
    <xf numFmtId="14" fontId="127" fillId="0" borderId="20" xfId="0" applyNumberFormat="1" applyFont="1" applyBorder="1" applyAlignment="1"/>
    <xf numFmtId="10" fontId="127" fillId="0" borderId="32" xfId="0" applyNumberFormat="1" applyFont="1" applyBorder="1" applyAlignment="1">
      <alignment horizontal="center" vertical="center"/>
    </xf>
    <xf numFmtId="10" fontId="6" fillId="0" borderId="37" xfId="555" applyNumberFormat="1" applyFont="1" applyBorder="1" applyAlignment="1">
      <alignment horizontal="center"/>
    </xf>
    <xf numFmtId="10" fontId="6" fillId="0" borderId="84" xfId="555" applyNumberFormat="1" applyFont="1" applyBorder="1" applyAlignment="1">
      <alignment horizontal="center"/>
    </xf>
    <xf numFmtId="10" fontId="15" fillId="0" borderId="88" xfId="555" applyNumberFormat="1" applyFont="1" applyBorder="1" applyAlignment="1">
      <alignment horizontal="center"/>
    </xf>
    <xf numFmtId="0" fontId="9" fillId="0" borderId="0" xfId="0" applyFont="1" applyFill="1" applyBorder="1"/>
    <xf numFmtId="10" fontId="6" fillId="0" borderId="113" xfId="0" applyNumberFormat="1" applyFont="1" applyBorder="1" applyAlignment="1" applyProtection="1">
      <alignment horizontal="center"/>
      <protection locked="0"/>
    </xf>
    <xf numFmtId="10" fontId="6" fillId="0" borderId="113" xfId="574" applyNumberFormat="1" applyFont="1" applyBorder="1" applyAlignment="1">
      <alignment horizontal="center"/>
    </xf>
    <xf numFmtId="10" fontId="15" fillId="0" borderId="113" xfId="0" applyNumberFormat="1" applyFont="1" applyBorder="1" applyAlignment="1" applyProtection="1">
      <alignment horizontal="center"/>
      <protection locked="0"/>
    </xf>
    <xf numFmtId="10" fontId="15" fillId="0" borderId="113" xfId="574" applyNumberFormat="1" applyFont="1" applyBorder="1" applyAlignment="1" applyProtection="1">
      <alignment horizontal="center"/>
      <protection locked="0"/>
    </xf>
    <xf numFmtId="10" fontId="6" fillId="0" borderId="114" xfId="0" applyNumberFormat="1" applyFont="1" applyBorder="1" applyAlignment="1" applyProtection="1">
      <alignment horizontal="center"/>
      <protection locked="0"/>
    </xf>
    <xf numFmtId="41" fontId="6" fillId="0" borderId="114" xfId="0" applyNumberFormat="1" applyFont="1" applyBorder="1" applyAlignment="1" applyProtection="1">
      <alignment horizontal="center"/>
      <protection locked="0"/>
    </xf>
    <xf numFmtId="0" fontId="6" fillId="0" borderId="20" xfId="555" applyFont="1" applyBorder="1"/>
    <xf numFmtId="0" fontId="6" fillId="0" borderId="29" xfId="555" applyFont="1" applyBorder="1" applyAlignment="1">
      <alignment horizontal="center"/>
    </xf>
    <xf numFmtId="10" fontId="6" fillId="0" borderId="29" xfId="574" applyNumberFormat="1" applyFont="1" applyBorder="1" applyAlignment="1">
      <alignment horizontal="center"/>
    </xf>
    <xf numFmtId="0" fontId="6" fillId="0" borderId="32" xfId="555" applyFont="1" applyBorder="1" applyAlignment="1">
      <alignment horizontal="center"/>
    </xf>
    <xf numFmtId="10" fontId="6" fillId="0" borderId="51" xfId="555" applyNumberFormat="1" applyFont="1" applyBorder="1" applyAlignment="1">
      <alignment horizontal="center"/>
    </xf>
    <xf numFmtId="10" fontId="6" fillId="0" borderId="113" xfId="555" applyNumberFormat="1" applyFont="1" applyBorder="1" applyAlignment="1">
      <alignment horizontal="center"/>
    </xf>
    <xf numFmtId="10" fontId="15" fillId="0" borderId="114" xfId="555" applyNumberFormat="1" applyFont="1" applyBorder="1" applyAlignment="1">
      <alignment horizontal="center"/>
    </xf>
    <xf numFmtId="10" fontId="6" fillId="0" borderId="29" xfId="555" applyNumberFormat="1" applyFont="1" applyBorder="1" applyAlignment="1">
      <alignment horizontal="center"/>
    </xf>
    <xf numFmtId="10" fontId="6" fillId="0" borderId="51" xfId="574" applyNumberFormat="1" applyFont="1" applyBorder="1" applyAlignment="1">
      <alignment horizontal="center"/>
    </xf>
    <xf numFmtId="10" fontId="6" fillId="0" borderId="113" xfId="484" applyNumberFormat="1" applyFont="1" applyBorder="1" applyAlignment="1">
      <alignment horizontal="center"/>
    </xf>
    <xf numFmtId="10" fontId="15" fillId="0" borderId="114" xfId="574" applyNumberFormat="1" applyFont="1" applyBorder="1" applyAlignment="1">
      <alignment horizontal="center"/>
    </xf>
    <xf numFmtId="10" fontId="15" fillId="0" borderId="114" xfId="0" applyNumberFormat="1" applyFont="1" applyBorder="1" applyAlignment="1" applyProtection="1">
      <alignment horizontal="center"/>
      <protection locked="0"/>
    </xf>
    <xf numFmtId="0" fontId="109" fillId="0" borderId="94" xfId="0" applyFont="1" applyBorder="1" applyAlignment="1">
      <alignment horizontal="left" vertical="center"/>
    </xf>
    <xf numFmtId="0" fontId="6" fillId="26" borderId="94" xfId="0" applyFont="1" applyFill="1" applyBorder="1"/>
    <xf numFmtId="176" fontId="109" fillId="0" borderId="82" xfId="0" applyNumberFormat="1" applyFont="1" applyBorder="1" applyAlignment="1">
      <alignment horizontal="center" vertical="center"/>
    </xf>
    <xf numFmtId="10" fontId="109" fillId="0" borderId="105" xfId="0" applyNumberFormat="1" applyFont="1" applyBorder="1" applyAlignment="1">
      <alignment horizontal="center" vertical="center"/>
    </xf>
    <xf numFmtId="10" fontId="109" fillId="0" borderId="105" xfId="574" applyNumberFormat="1" applyFont="1" applyBorder="1" applyAlignment="1">
      <alignment horizontal="center" vertical="center"/>
    </xf>
    <xf numFmtId="176" fontId="109" fillId="0" borderId="19" xfId="0" applyNumberFormat="1" applyFont="1" applyBorder="1" applyAlignment="1">
      <alignment horizontal="center" vertical="center"/>
    </xf>
    <xf numFmtId="10" fontId="109" fillId="0" borderId="21" xfId="574" applyNumberFormat="1" applyFont="1" applyBorder="1" applyAlignment="1">
      <alignment horizontal="center" vertical="center"/>
    </xf>
    <xf numFmtId="165" fontId="109" fillId="0" borderId="105" xfId="0" applyNumberFormat="1" applyFont="1" applyBorder="1" applyAlignment="1">
      <alignment horizontal="center" vertical="center"/>
    </xf>
    <xf numFmtId="165" fontId="109" fillId="0" borderId="105" xfId="574" applyNumberFormat="1" applyFont="1" applyBorder="1" applyAlignment="1">
      <alignment horizontal="center" vertical="center"/>
    </xf>
    <xf numFmtId="176" fontId="109" fillId="0" borderId="86" xfId="0" applyNumberFormat="1" applyFont="1" applyBorder="1" applyAlignment="1">
      <alignment horizontal="center" vertical="center"/>
    </xf>
    <xf numFmtId="176" fontId="6" fillId="26" borderId="35" xfId="310" applyNumberFormat="1" applyFont="1" applyFill="1" applyBorder="1" applyAlignment="1">
      <alignment horizontal="center"/>
    </xf>
    <xf numFmtId="176" fontId="6" fillId="26" borderId="86" xfId="310" applyNumberFormat="1" applyFont="1" applyFill="1" applyBorder="1" applyAlignment="1">
      <alignment horizontal="center"/>
    </xf>
    <xf numFmtId="0" fontId="109" fillId="0" borderId="25" xfId="0" applyFont="1" applyBorder="1" applyAlignment="1">
      <alignment horizontal="left" vertical="center"/>
    </xf>
    <xf numFmtId="0" fontId="109" fillId="0" borderId="85" xfId="0" applyFont="1" applyFill="1" applyBorder="1" applyAlignment="1">
      <alignment horizontal="left" vertical="center"/>
    </xf>
    <xf numFmtId="0" fontId="109" fillId="0" borderId="98" xfId="0" applyFont="1" applyBorder="1" applyAlignment="1">
      <alignment horizontal="left" vertical="center"/>
    </xf>
    <xf numFmtId="176" fontId="109" fillId="0" borderId="35" xfId="0" applyNumberFormat="1" applyFont="1" applyBorder="1" applyAlignment="1">
      <alignment horizontal="center" vertical="center"/>
    </xf>
    <xf numFmtId="176" fontId="109" fillId="0" borderId="82" xfId="0" applyNumberFormat="1" applyFont="1" applyFill="1" applyBorder="1" applyAlignment="1">
      <alignment horizontal="center" vertical="center"/>
    </xf>
    <xf numFmtId="10" fontId="109" fillId="0" borderId="105" xfId="0" applyNumberFormat="1" applyFont="1" applyFill="1" applyBorder="1" applyAlignment="1">
      <alignment horizontal="center" vertical="center"/>
    </xf>
    <xf numFmtId="10" fontId="109" fillId="0" borderId="105" xfId="574" applyNumberFormat="1" applyFont="1" applyFill="1" applyBorder="1" applyAlignment="1">
      <alignment horizontal="center" vertical="center"/>
    </xf>
    <xf numFmtId="165" fontId="109" fillId="0" borderId="87" xfId="0" applyNumberFormat="1" applyFont="1" applyBorder="1" applyAlignment="1">
      <alignment horizontal="center" vertical="center"/>
    </xf>
    <xf numFmtId="165" fontId="109" fillId="0" borderId="87" xfId="574" applyNumberFormat="1" applyFont="1" applyBorder="1" applyAlignment="1">
      <alignment horizontal="center" vertical="center"/>
    </xf>
    <xf numFmtId="165" fontId="109" fillId="0" borderId="88" xfId="574" applyNumberFormat="1" applyFont="1" applyBorder="1" applyAlignment="1">
      <alignment horizontal="center" vertical="center"/>
    </xf>
    <xf numFmtId="0" fontId="6" fillId="26" borderId="17" xfId="0" applyFont="1" applyFill="1" applyBorder="1" applyAlignment="1">
      <alignment horizontal="centerContinuous"/>
    </xf>
    <xf numFmtId="0" fontId="6" fillId="26" borderId="0" xfId="0" applyFont="1" applyFill="1" applyBorder="1"/>
    <xf numFmtId="0" fontId="6" fillId="26" borderId="115" xfId="0" applyFont="1" applyFill="1" applyBorder="1" applyAlignment="1">
      <alignment horizontal="center"/>
    </xf>
    <xf numFmtId="0" fontId="81" fillId="0" borderId="59" xfId="0" applyFont="1" applyBorder="1" applyAlignment="1">
      <alignment horizontal="left"/>
    </xf>
    <xf numFmtId="0" fontId="8" fillId="26" borderId="28" xfId="0" applyFont="1" applyFill="1" applyBorder="1" applyAlignment="1">
      <alignment horizontal="center" vertical="center"/>
    </xf>
    <xf numFmtId="0" fontId="6" fillId="26" borderId="26" xfId="0" applyFont="1" applyFill="1" applyBorder="1" applyAlignment="1">
      <alignment horizontal="center" vertical="center"/>
    </xf>
    <xf numFmtId="0" fontId="6" fillId="26" borderId="29" xfId="0" applyFont="1" applyFill="1" applyBorder="1" applyAlignment="1">
      <alignment horizontal="center" vertical="center" wrapText="1"/>
    </xf>
    <xf numFmtId="0" fontId="9" fillId="0" borderId="0" xfId="555" applyFont="1"/>
    <xf numFmtId="17" fontId="9" fillId="0" borderId="17" xfId="0" applyNumberFormat="1" applyFont="1" applyBorder="1"/>
    <xf numFmtId="0" fontId="6" fillId="0" borderId="25" xfId="0" applyFont="1" applyBorder="1" applyAlignment="1">
      <alignment horizontal="left"/>
    </xf>
    <xf numFmtId="0" fontId="6" fillId="0" borderId="85" xfId="0" applyFont="1" applyBorder="1" applyAlignment="1">
      <alignment horizontal="left"/>
    </xf>
    <xf numFmtId="0" fontId="6" fillId="0" borderId="94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164" fontId="6" fillId="0" borderId="35" xfId="0" applyNumberFormat="1" applyFont="1" applyFill="1" applyBorder="1" applyAlignment="1" applyProtection="1">
      <alignment horizontal="center"/>
      <protection locked="0"/>
    </xf>
    <xf numFmtId="164" fontId="6" fillId="0" borderId="82" xfId="0" applyNumberFormat="1" applyFont="1" applyFill="1" applyBorder="1" applyAlignment="1" applyProtection="1">
      <alignment horizontal="center"/>
      <protection locked="0"/>
    </xf>
    <xf numFmtId="164" fontId="6" fillId="0" borderId="86" xfId="0" applyNumberFormat="1" applyFont="1" applyFill="1" applyBorder="1" applyAlignment="1" applyProtection="1">
      <alignment horizontal="center"/>
      <protection locked="0"/>
    </xf>
    <xf numFmtId="164" fontId="6" fillId="0" borderId="41" xfId="726" applyNumberFormat="1" applyFont="1" applyBorder="1" applyAlignment="1">
      <alignment horizontal="center"/>
    </xf>
    <xf numFmtId="10" fontId="6" fillId="0" borderId="18" xfId="585" applyNumberFormat="1" applyFont="1" applyBorder="1" applyAlignment="1">
      <alignment horizontal="center"/>
    </xf>
    <xf numFmtId="10" fontId="6" fillId="0" borderId="21" xfId="585" applyNumberFormat="1" applyFont="1" applyBorder="1" applyAlignment="1">
      <alignment horizontal="center"/>
    </xf>
    <xf numFmtId="10" fontId="6" fillId="0" borderId="32" xfId="585" applyNumberFormat="1" applyFont="1" applyBorder="1" applyAlignment="1">
      <alignment horizontal="center"/>
    </xf>
    <xf numFmtId="0" fontId="9" fillId="0" borderId="0" xfId="429" applyFont="1" applyAlignment="1" applyProtection="1"/>
    <xf numFmtId="0" fontId="9" fillId="0" borderId="0" xfId="429" applyFont="1" applyAlignment="1" applyProtection="1">
      <alignment horizontal="left" vertical="center"/>
    </xf>
    <xf numFmtId="0" fontId="109" fillId="0" borderId="105" xfId="0" applyFont="1" applyBorder="1" applyAlignment="1">
      <alignment horizontal="left"/>
    </xf>
    <xf numFmtId="171" fontId="109" fillId="0" borderId="105" xfId="310" applyNumberFormat="1" applyFont="1" applyBorder="1" applyAlignment="1">
      <alignment horizontal="right"/>
    </xf>
    <xf numFmtId="9" fontId="81" fillId="0" borderId="105" xfId="0" applyNumberFormat="1" applyFont="1" applyBorder="1" applyAlignment="1">
      <alignment horizontal="center"/>
    </xf>
    <xf numFmtId="0" fontId="81" fillId="0" borderId="105" xfId="0" applyFont="1" applyBorder="1" applyAlignment="1">
      <alignment horizontal="center"/>
    </xf>
    <xf numFmtId="40" fontId="6" fillId="0" borderId="105" xfId="0" applyNumberFormat="1" applyFont="1" applyBorder="1" applyAlignment="1">
      <alignment horizontal="center" wrapText="1"/>
    </xf>
    <xf numFmtId="0" fontId="6" fillId="0" borderId="105" xfId="484" applyFont="1" applyBorder="1" applyAlignment="1">
      <alignment horizontal="center"/>
    </xf>
    <xf numFmtId="165" fontId="109" fillId="0" borderId="105" xfId="574" applyNumberFormat="1" applyFont="1" applyBorder="1" applyAlignment="1">
      <alignment horizontal="center"/>
    </xf>
    <xf numFmtId="40" fontId="109" fillId="0" borderId="105" xfId="574" applyNumberFormat="1" applyFont="1" applyBorder="1" applyAlignment="1">
      <alignment horizontal="center"/>
    </xf>
    <xf numFmtId="0" fontId="6" fillId="0" borderId="105" xfId="0" applyFont="1" applyBorder="1"/>
    <xf numFmtId="171" fontId="6" fillId="0" borderId="105" xfId="0" applyNumberFormat="1" applyFont="1" applyBorder="1"/>
    <xf numFmtId="40" fontId="6" fillId="0" borderId="105" xfId="0" applyNumberFormat="1" applyFont="1" applyBorder="1" applyAlignment="1">
      <alignment horizontal="center"/>
    </xf>
    <xf numFmtId="0" fontId="81" fillId="0" borderId="105" xfId="484" applyFont="1" applyBorder="1" applyAlignment="1">
      <alignment horizontal="center"/>
    </xf>
    <xf numFmtId="2" fontId="109" fillId="0" borderId="105" xfId="574" applyNumberFormat="1" applyFont="1" applyBorder="1" applyAlignment="1">
      <alignment horizontal="center"/>
    </xf>
    <xf numFmtId="0" fontId="81" fillId="0" borderId="105" xfId="0" applyFont="1" applyBorder="1" applyAlignment="1">
      <alignment horizontal="left"/>
    </xf>
    <xf numFmtId="9" fontId="109" fillId="0" borderId="105" xfId="574" applyFont="1" applyBorder="1" applyAlignment="1">
      <alignment horizontal="center"/>
    </xf>
    <xf numFmtId="0" fontId="81" fillId="0" borderId="105" xfId="0" applyFont="1" applyFill="1" applyBorder="1" applyAlignment="1">
      <alignment horizontal="left"/>
    </xf>
    <xf numFmtId="9" fontId="6" fillId="0" borderId="105" xfId="574" applyFont="1" applyBorder="1" applyAlignment="1">
      <alignment horizontal="center"/>
    </xf>
    <xf numFmtId="0" fontId="109" fillId="0" borderId="105" xfId="0" applyFont="1" applyFill="1" applyBorder="1" applyAlignment="1">
      <alignment horizontal="center"/>
    </xf>
    <xf numFmtId="0" fontId="81" fillId="0" borderId="105" xfId="0" applyFont="1" applyFill="1" applyBorder="1" applyAlignment="1">
      <alignment horizontal="center"/>
    </xf>
    <xf numFmtId="0" fontId="6" fillId="0" borderId="105" xfId="484" applyFont="1" applyFill="1" applyBorder="1" applyAlignment="1">
      <alignment horizontal="center" wrapText="1"/>
    </xf>
    <xf numFmtId="165" fontId="6" fillId="0" borderId="105" xfId="574" applyNumberFormat="1" applyFont="1" applyBorder="1" applyAlignment="1">
      <alignment horizontal="center"/>
    </xf>
    <xf numFmtId="165" fontId="6" fillId="0" borderId="105" xfId="0" applyNumberFormat="1" applyFont="1" applyBorder="1" applyAlignment="1">
      <alignment horizontal="center"/>
    </xf>
    <xf numFmtId="2" fontId="6" fillId="0" borderId="105" xfId="0" applyNumberFormat="1" applyFont="1" applyBorder="1" applyAlignment="1">
      <alignment horizontal="center"/>
    </xf>
    <xf numFmtId="10" fontId="109" fillId="0" borderId="105" xfId="574" applyNumberFormat="1" applyFont="1" applyBorder="1" applyAlignment="1">
      <alignment horizontal="center"/>
    </xf>
    <xf numFmtId="175" fontId="6" fillId="0" borderId="105" xfId="719" applyNumberFormat="1" applyFont="1" applyBorder="1" applyAlignment="1">
      <alignment horizontal="right" vertical="top"/>
    </xf>
    <xf numFmtId="10" fontId="81" fillId="0" borderId="105" xfId="0" applyNumberFormat="1" applyFont="1" applyBorder="1" applyAlignment="1">
      <alignment horizontal="center"/>
    </xf>
    <xf numFmtId="9" fontId="6" fillId="0" borderId="105" xfId="0" applyNumberFormat="1" applyFont="1" applyBorder="1" applyAlignment="1">
      <alignment horizontal="center"/>
    </xf>
    <xf numFmtId="170" fontId="6" fillId="0" borderId="105" xfId="0" applyNumberFormat="1" applyFont="1" applyBorder="1" applyAlignment="1">
      <alignment horizontal="center"/>
    </xf>
    <xf numFmtId="10" fontId="6" fillId="0" borderId="105" xfId="0" applyNumberFormat="1" applyFont="1" applyBorder="1" applyAlignment="1">
      <alignment horizontal="center"/>
    </xf>
    <xf numFmtId="0" fontId="6" fillId="0" borderId="105" xfId="0" applyFont="1" applyBorder="1" applyAlignment="1">
      <alignment horizontal="center"/>
    </xf>
    <xf numFmtId="0" fontId="109" fillId="0" borderId="116" xfId="0" applyFont="1" applyBorder="1" applyAlignment="1">
      <alignment horizontal="left"/>
    </xf>
    <xf numFmtId="171" fontId="109" fillId="0" borderId="116" xfId="310" applyNumberFormat="1" applyFont="1" applyBorder="1" applyAlignment="1">
      <alignment horizontal="right"/>
    </xf>
    <xf numFmtId="9" fontId="81" fillId="0" borderId="116" xfId="0" applyNumberFormat="1" applyFont="1" applyBorder="1" applyAlignment="1">
      <alignment horizontal="center"/>
    </xf>
    <xf numFmtId="170" fontId="81" fillId="0" borderId="116" xfId="0" applyNumberFormat="1" applyFont="1" applyBorder="1" applyAlignment="1">
      <alignment horizontal="center"/>
    </xf>
    <xf numFmtId="0" fontId="81" fillId="0" borderId="116" xfId="0" applyFont="1" applyBorder="1" applyAlignment="1">
      <alignment horizontal="center"/>
    </xf>
    <xf numFmtId="40" fontId="6" fillId="0" borderId="116" xfId="0" applyNumberFormat="1" applyFont="1" applyBorder="1" applyAlignment="1">
      <alignment horizontal="center" wrapText="1"/>
    </xf>
    <xf numFmtId="0" fontId="81" fillId="0" borderId="116" xfId="484" applyFont="1" applyBorder="1" applyAlignment="1">
      <alignment horizontal="center"/>
    </xf>
    <xf numFmtId="165" fontId="109" fillId="0" borderId="116" xfId="574" applyNumberFormat="1" applyFont="1" applyBorder="1" applyAlignment="1">
      <alignment horizontal="center"/>
    </xf>
    <xf numFmtId="40" fontId="109" fillId="0" borderId="116" xfId="574" applyNumberFormat="1" applyFont="1" applyBorder="1" applyAlignment="1">
      <alignment horizontal="center"/>
    </xf>
    <xf numFmtId="172" fontId="6" fillId="26" borderId="36" xfId="310" applyNumberFormat="1" applyFont="1" applyFill="1" applyBorder="1" applyAlignment="1">
      <alignment horizontal="right"/>
    </xf>
    <xf numFmtId="2" fontId="6" fillId="0" borderId="36" xfId="310" applyNumberFormat="1" applyFont="1" applyBorder="1" applyAlignment="1">
      <alignment horizontal="center"/>
    </xf>
    <xf numFmtId="166" fontId="6" fillId="26" borderId="36" xfId="310" applyNumberFormat="1" applyFont="1" applyFill="1" applyBorder="1" applyAlignment="1">
      <alignment horizontal="center"/>
    </xf>
    <xf numFmtId="2" fontId="6" fillId="0" borderId="37" xfId="310" applyNumberFormat="1" applyFont="1" applyBorder="1" applyAlignment="1">
      <alignment horizontal="center"/>
    </xf>
    <xf numFmtId="0" fontId="6" fillId="26" borderId="117" xfId="0" applyFont="1" applyFill="1" applyBorder="1"/>
    <xf numFmtId="172" fontId="6" fillId="26" borderId="118" xfId="310" applyNumberFormat="1" applyFont="1" applyFill="1" applyBorder="1" applyAlignment="1">
      <alignment horizontal="right"/>
    </xf>
    <xf numFmtId="9" fontId="6" fillId="26" borderId="118" xfId="574" applyFont="1" applyFill="1" applyBorder="1" applyAlignment="1">
      <alignment horizontal="center"/>
    </xf>
    <xf numFmtId="2" fontId="6" fillId="0" borderId="118" xfId="310" applyNumberFormat="1" applyFont="1" applyBorder="1" applyAlignment="1">
      <alignment horizontal="center"/>
    </xf>
    <xf numFmtId="0" fontId="6" fillId="26" borderId="118" xfId="0" applyFont="1" applyFill="1" applyBorder="1"/>
    <xf numFmtId="165" fontId="6" fillId="26" borderId="118" xfId="574" applyNumberFormat="1" applyFont="1" applyFill="1" applyBorder="1" applyAlignment="1">
      <alignment horizontal="center"/>
    </xf>
    <xf numFmtId="2" fontId="6" fillId="26" borderId="119" xfId="574" applyNumberFormat="1" applyFont="1" applyFill="1" applyBorder="1" applyAlignment="1">
      <alignment horizontal="center"/>
    </xf>
    <xf numFmtId="171" fontId="6" fillId="26" borderId="36" xfId="344" applyNumberFormat="1" applyFont="1" applyFill="1" applyBorder="1" applyAlignment="1">
      <alignment horizontal="right"/>
    </xf>
    <xf numFmtId="171" fontId="6" fillId="26" borderId="87" xfId="344" applyNumberFormat="1" applyFont="1" applyFill="1" applyBorder="1" applyAlignment="1">
      <alignment horizontal="right"/>
    </xf>
  </cellXfs>
  <cellStyles count="727">
    <cellStyle name="_2008 Reforecast 0+12  03.14.08" xfId="1" xr:uid="{00000000-0005-0000-0000-000000000000}"/>
    <cellStyle name="_2008 Reforecast 0+12  03.14.08_Avera UIL NEEWS Analyses 2011" xfId="2" xr:uid="{00000000-0005-0000-0000-000001000000}"/>
    <cellStyle name="_2008 Reforecast 0+12  03.14.08_Avera UIL NEEWS Analyses 2011_Baudino Exhibits" xfId="3" xr:uid="{00000000-0005-0000-0000-000002000000}"/>
    <cellStyle name="_2008 Reforecast 0+12  03.14.08_Avera UIL NEEWS Analyses 2011_Baudino Exhibits 2" xfId="4" xr:uid="{00000000-0005-0000-0000-000003000000}"/>
    <cellStyle name="_2008 Reforecast 0+12  03.14.08_Avera UIL NEEWS Analyses 2011_Baudino Exhibits_Exhibit CPL-100 - 7-28-14" xfId="5" xr:uid="{00000000-0005-0000-0000-000004000000}"/>
    <cellStyle name="_2008 Reforecast 0+12  03.14.08_Avera UIL NEEWS Analyses 2011_Baudino Exhibits_FPU FL 2014 ROR Exhibits -7-28-14 - JRWoolridge" xfId="6" xr:uid="{00000000-0005-0000-0000-000005000000}"/>
    <cellStyle name="_2008 Reforecast 0+12  03.14.08_Avera UIL NEEWS Analyses 2011_Baudino Exhibits_Pepco MD 2014 ROR Exhibits - 3-3-14 - JRWoolridge" xfId="7" xr:uid="{00000000-0005-0000-0000-000006000000}"/>
    <cellStyle name="_2008 Reforecast 0+12  03.14.08_Avera UIL NEEWS Analyses 2011_Baudino Exhibits_Pepco MD 2014 ROR Exhibits - JRWoolridge" xfId="8" xr:uid="{00000000-0005-0000-0000-000007000000}"/>
    <cellStyle name="_2008 Reforecast 0+12  03.14.08_Avera UIL NEEWS Analyses 2011_Baudino Exhibits_Tampa Electric FL 2013 ROR Exhibits - JRWoolridge - 7-8-13" xfId="9" xr:uid="{00000000-0005-0000-0000-000008000000}"/>
    <cellStyle name="_2008 Reforecast 0+12  03.14.08_Avera UIL NEEWS Analyses 2011_Baudino Exhibits_UI CT 2013 Exhibits - JRWoolridge - 4-19-13" xfId="10" xr:uid="{00000000-0005-0000-0000-000009000000}"/>
    <cellStyle name="_2008 Reforecast 0+12  03.14.08_Avera UIL NEEWS Analyses 2011_Baudino Exhibits_VEPCO VA 2013 ROR Exhibits - JRWoolridge- 7-26-13" xfId="11" xr:uid="{00000000-0005-0000-0000-00000A000000}"/>
    <cellStyle name="_2008 Reforecast 0+12  03.14.08_Baudino Exhibits" xfId="12" xr:uid="{00000000-0005-0000-0000-00000B000000}"/>
    <cellStyle name="_2008 Reforecast 0+12  03.14.08_Baudino Exhibits 2" xfId="13" xr:uid="{00000000-0005-0000-0000-00000C000000}"/>
    <cellStyle name="_2008 Reforecast 0+12  03.14.08_Baudino Exhibits_Exhibit CPL-100 - 7-28-14" xfId="14" xr:uid="{00000000-0005-0000-0000-00000D000000}"/>
    <cellStyle name="_2008 Reforecast 0+12  03.14.08_Baudino Exhibits_FPU FL 2014 ROR Exhibits -7-28-14 - JRWoolridge" xfId="15" xr:uid="{00000000-0005-0000-0000-00000E000000}"/>
    <cellStyle name="_2008 Reforecast 0+12  03.14.08_Baudino Exhibits_Pepco MD 2014 ROR Exhibits - 3-3-14 - JRWoolridge" xfId="16" xr:uid="{00000000-0005-0000-0000-00000F000000}"/>
    <cellStyle name="_2008 Reforecast 0+12  03.14.08_Baudino Exhibits_Pepco MD 2014 ROR Exhibits - JRWoolridge" xfId="17" xr:uid="{00000000-0005-0000-0000-000010000000}"/>
    <cellStyle name="_2008 Reforecast 0+12  03.14.08_Baudino Exhibits_Tampa Electric FL 2013 ROR Exhibits - JRWoolridge - 7-8-13" xfId="18" xr:uid="{00000000-0005-0000-0000-000011000000}"/>
    <cellStyle name="_2008 Reforecast 0+12  03.14.08_Baudino Exhibits_UI CT 2013 Exhibits - JRWoolridge - 4-19-13" xfId="19" xr:uid="{00000000-0005-0000-0000-000012000000}"/>
    <cellStyle name="_2008 Reforecast 0+12  03.14.08_Baudino Exhibits_VEPCO VA 2013 ROR Exhibits - JRWoolridge- 7-26-13" xfId="20" xr:uid="{00000000-0005-0000-0000-000013000000}"/>
    <cellStyle name="_2008 Reforecast 0+12  03.14.08_Value Line Data Base" xfId="21" xr:uid="{00000000-0005-0000-0000-000014000000}"/>
    <cellStyle name="_2008 Reforecast 0+12  03.14.08_Value Line Data Base 2" xfId="22" xr:uid="{00000000-0005-0000-0000-000015000000}"/>
    <cellStyle name="_2008 Reforecast 0+12  03.14.08_Value Line Data Base 2_Exhibit CPL-100 - 7-28-14" xfId="23" xr:uid="{00000000-0005-0000-0000-000016000000}"/>
    <cellStyle name="_2008 Reforecast 0+12  03.14.08_Value Line Data Base 2_FPU FL 2014 ROR Exhibits -7-28-14 - JRWoolridge" xfId="24" xr:uid="{00000000-0005-0000-0000-000017000000}"/>
    <cellStyle name="_2008 Reforecast 0+12  03.14.08_Value Line Data Base 2_Pepco MD 2014 ROR Exhibits - 3-3-14 - JRWoolridge" xfId="25" xr:uid="{00000000-0005-0000-0000-000018000000}"/>
    <cellStyle name="_2008 Reforecast 0+12  03.14.08_Value Line Data Base 2_Pepco MD 2014 ROR Exhibits - JRWoolridge" xfId="26" xr:uid="{00000000-0005-0000-0000-000019000000}"/>
    <cellStyle name="_2008 Reforecast 0+12  03.14.08_Value Line Data Base 2_Tampa Electric FL 2013 ROR Exhibits - JRWoolridge - 7-8-13" xfId="27" xr:uid="{00000000-0005-0000-0000-00001A000000}"/>
    <cellStyle name="_2008 Reforecast 0+12  03.14.08_Value Line Data Base 2_UI CT 2013 Exhibits - JRWoolridge - 4-19-13" xfId="28" xr:uid="{00000000-0005-0000-0000-00001B000000}"/>
    <cellStyle name="_2008 Reforecast 0+12  03.14.08_Value Line Data Base 2_VEPCO VA 2013 ROR Exhibits - JRWoolridge- 7-26-13" xfId="29" xr:uid="{00000000-0005-0000-0000-00001C000000}"/>
    <cellStyle name="_2008_ACCT 17103" xfId="30" xr:uid="{00000000-0005-0000-0000-00001D000000}"/>
    <cellStyle name="_2008_ACCT 17103_Avera UIL NEEWS Analyses 2011" xfId="31" xr:uid="{00000000-0005-0000-0000-00001E000000}"/>
    <cellStyle name="_2008_ACCT 17103_Avera UIL NEEWS Analyses 2011_Baudino Exhibits" xfId="32" xr:uid="{00000000-0005-0000-0000-00001F000000}"/>
    <cellStyle name="_2008_ACCT 17103_Avera UIL NEEWS Analyses 2011_Baudino Exhibits 2" xfId="33" xr:uid="{00000000-0005-0000-0000-000020000000}"/>
    <cellStyle name="_2008_ACCT 17103_Avera UIL NEEWS Analyses 2011_Baudino Exhibits_Exhibit CPL-100 - 7-28-14" xfId="34" xr:uid="{00000000-0005-0000-0000-000021000000}"/>
    <cellStyle name="_2008_ACCT 17103_Avera UIL NEEWS Analyses 2011_Baudino Exhibits_FPU FL 2014 ROR Exhibits -7-28-14 - JRWoolridge" xfId="35" xr:uid="{00000000-0005-0000-0000-000022000000}"/>
    <cellStyle name="_2008_ACCT 17103_Avera UIL NEEWS Analyses 2011_Baudino Exhibits_Pepco MD 2014 ROR Exhibits - 3-3-14 - JRWoolridge" xfId="36" xr:uid="{00000000-0005-0000-0000-000023000000}"/>
    <cellStyle name="_2008_ACCT 17103_Avera UIL NEEWS Analyses 2011_Baudino Exhibits_Pepco MD 2014 ROR Exhibits - JRWoolridge" xfId="37" xr:uid="{00000000-0005-0000-0000-000024000000}"/>
    <cellStyle name="_2008_ACCT 17103_Avera UIL NEEWS Analyses 2011_Baudino Exhibits_Tampa Electric FL 2013 ROR Exhibits - JRWoolridge - 7-8-13" xfId="38" xr:uid="{00000000-0005-0000-0000-000025000000}"/>
    <cellStyle name="_2008_ACCT 17103_Avera UIL NEEWS Analyses 2011_Baudino Exhibits_UI CT 2013 Exhibits - JRWoolridge - 4-19-13" xfId="39" xr:uid="{00000000-0005-0000-0000-000026000000}"/>
    <cellStyle name="_2008_ACCT 17103_Avera UIL NEEWS Analyses 2011_Baudino Exhibits_VEPCO VA 2013 ROR Exhibits - JRWoolridge- 7-26-13" xfId="40" xr:uid="{00000000-0005-0000-0000-000027000000}"/>
    <cellStyle name="_2008_ACCT 17103_Baudino Exhibits" xfId="41" xr:uid="{00000000-0005-0000-0000-000028000000}"/>
    <cellStyle name="_2008_ACCT 17103_Baudino Exhibits 2" xfId="42" xr:uid="{00000000-0005-0000-0000-000029000000}"/>
    <cellStyle name="_2008_ACCT 17103_Baudino Exhibits_Exhibit CPL-100 - 7-28-14" xfId="43" xr:uid="{00000000-0005-0000-0000-00002A000000}"/>
    <cellStyle name="_2008_ACCT 17103_Baudino Exhibits_FPU FL 2014 ROR Exhibits -7-28-14 - JRWoolridge" xfId="44" xr:uid="{00000000-0005-0000-0000-00002B000000}"/>
    <cellStyle name="_2008_ACCT 17103_Baudino Exhibits_Pepco MD 2014 ROR Exhibits - 3-3-14 - JRWoolridge" xfId="45" xr:uid="{00000000-0005-0000-0000-00002C000000}"/>
    <cellStyle name="_2008_ACCT 17103_Baudino Exhibits_Pepco MD 2014 ROR Exhibits - JRWoolridge" xfId="46" xr:uid="{00000000-0005-0000-0000-00002D000000}"/>
    <cellStyle name="_2008_ACCT 17103_Baudino Exhibits_Tampa Electric FL 2013 ROR Exhibits - JRWoolridge - 7-8-13" xfId="47" xr:uid="{00000000-0005-0000-0000-00002E000000}"/>
    <cellStyle name="_2008_ACCT 17103_Baudino Exhibits_UI CT 2013 Exhibits - JRWoolridge - 4-19-13" xfId="48" xr:uid="{00000000-0005-0000-0000-00002F000000}"/>
    <cellStyle name="_2008_ACCT 17103_Baudino Exhibits_VEPCO VA 2013 ROR Exhibits - JRWoolridge- 7-26-13" xfId="49" xr:uid="{00000000-0005-0000-0000-000030000000}"/>
    <cellStyle name="_2008_ACCT 17103_Value Line Data Base" xfId="50" xr:uid="{00000000-0005-0000-0000-000031000000}"/>
    <cellStyle name="_2008_ACCT 17103_Value Line Data Base 2" xfId="51" xr:uid="{00000000-0005-0000-0000-000032000000}"/>
    <cellStyle name="_2008_ACCT 17103_Value Line Data Base 2_Exhibit CPL-100 - 7-28-14" xfId="52" xr:uid="{00000000-0005-0000-0000-000033000000}"/>
    <cellStyle name="_2008_ACCT 17103_Value Line Data Base 2_FPU FL 2014 ROR Exhibits -7-28-14 - JRWoolridge" xfId="53" xr:uid="{00000000-0005-0000-0000-000034000000}"/>
    <cellStyle name="_2008_ACCT 17103_Value Line Data Base 2_Pepco MD 2014 ROR Exhibits - 3-3-14 - JRWoolridge" xfId="54" xr:uid="{00000000-0005-0000-0000-000035000000}"/>
    <cellStyle name="_2008_ACCT 17103_Value Line Data Base 2_Pepco MD 2014 ROR Exhibits - JRWoolridge" xfId="55" xr:uid="{00000000-0005-0000-0000-000036000000}"/>
    <cellStyle name="_2008_ACCT 17103_Value Line Data Base 2_Tampa Electric FL 2013 ROR Exhibits - JRWoolridge - 7-8-13" xfId="56" xr:uid="{00000000-0005-0000-0000-000037000000}"/>
    <cellStyle name="_2008_ACCT 17103_Value Line Data Base 2_UI CT 2013 Exhibits - JRWoolridge - 4-19-13" xfId="57" xr:uid="{00000000-0005-0000-0000-000038000000}"/>
    <cellStyle name="_2008_ACCT 17103_Value Line Data Base 2_VEPCO VA 2013 ROR Exhibits - JRWoolridge- 7-26-13" xfId="58" xr:uid="{00000000-0005-0000-0000-000039000000}"/>
    <cellStyle name="_2009 Budget 5_02_08  FINAL" xfId="59" xr:uid="{00000000-0005-0000-0000-00003A000000}"/>
    <cellStyle name="_2009 Budget 5_02_08  FINAL_Avera UIL NEEWS Analyses 2011" xfId="60" xr:uid="{00000000-0005-0000-0000-00003B000000}"/>
    <cellStyle name="_2009 Budget 5_02_08  FINAL_Avera UIL NEEWS Analyses 2011_Baudino Exhibits" xfId="61" xr:uid="{00000000-0005-0000-0000-00003C000000}"/>
    <cellStyle name="_2009 Budget 5_02_08  FINAL_Avera UIL NEEWS Analyses 2011_Baudino Exhibits 2" xfId="62" xr:uid="{00000000-0005-0000-0000-00003D000000}"/>
    <cellStyle name="_2009 Budget 5_02_08  FINAL_Avera UIL NEEWS Analyses 2011_Baudino Exhibits_Exhibit CPL-100 - 7-28-14" xfId="63" xr:uid="{00000000-0005-0000-0000-00003E000000}"/>
    <cellStyle name="_2009 Budget 5_02_08  FINAL_Avera UIL NEEWS Analyses 2011_Baudino Exhibits_FPU FL 2014 ROR Exhibits -7-28-14 - JRWoolridge" xfId="64" xr:uid="{00000000-0005-0000-0000-00003F000000}"/>
    <cellStyle name="_2009 Budget 5_02_08  FINAL_Avera UIL NEEWS Analyses 2011_Baudino Exhibits_Pepco MD 2014 ROR Exhibits - 3-3-14 - JRWoolridge" xfId="65" xr:uid="{00000000-0005-0000-0000-000040000000}"/>
    <cellStyle name="_2009 Budget 5_02_08  FINAL_Avera UIL NEEWS Analyses 2011_Baudino Exhibits_Pepco MD 2014 ROR Exhibits - JRWoolridge" xfId="66" xr:uid="{00000000-0005-0000-0000-000041000000}"/>
    <cellStyle name="_2009 Budget 5_02_08  FINAL_Avera UIL NEEWS Analyses 2011_Baudino Exhibits_Tampa Electric FL 2013 ROR Exhibits - JRWoolridge - 7-8-13" xfId="67" xr:uid="{00000000-0005-0000-0000-000042000000}"/>
    <cellStyle name="_2009 Budget 5_02_08  FINAL_Avera UIL NEEWS Analyses 2011_Baudino Exhibits_UI CT 2013 Exhibits - JRWoolridge - 4-19-13" xfId="68" xr:uid="{00000000-0005-0000-0000-000043000000}"/>
    <cellStyle name="_2009 Budget 5_02_08  FINAL_Avera UIL NEEWS Analyses 2011_Baudino Exhibits_VEPCO VA 2013 ROR Exhibits - JRWoolridge- 7-26-13" xfId="69" xr:uid="{00000000-0005-0000-0000-000044000000}"/>
    <cellStyle name="_2009 Budget 5_02_08  FINAL_Baudino Exhibits" xfId="70" xr:uid="{00000000-0005-0000-0000-000045000000}"/>
    <cellStyle name="_2009 Budget 5_02_08  FINAL_Baudino Exhibits 2" xfId="71" xr:uid="{00000000-0005-0000-0000-000046000000}"/>
    <cellStyle name="_2009 Budget 5_02_08  FINAL_Baudino Exhibits_Exhibit CPL-100 - 7-28-14" xfId="72" xr:uid="{00000000-0005-0000-0000-000047000000}"/>
    <cellStyle name="_2009 Budget 5_02_08  FINAL_Baudino Exhibits_FPU FL 2014 ROR Exhibits -7-28-14 - JRWoolridge" xfId="73" xr:uid="{00000000-0005-0000-0000-000048000000}"/>
    <cellStyle name="_2009 Budget 5_02_08  FINAL_Baudino Exhibits_Pepco MD 2014 ROR Exhibits - 3-3-14 - JRWoolridge" xfId="74" xr:uid="{00000000-0005-0000-0000-000049000000}"/>
    <cellStyle name="_2009 Budget 5_02_08  FINAL_Baudino Exhibits_Pepco MD 2014 ROR Exhibits - JRWoolridge" xfId="75" xr:uid="{00000000-0005-0000-0000-00004A000000}"/>
    <cellStyle name="_2009 Budget 5_02_08  FINAL_Baudino Exhibits_Tampa Electric FL 2013 ROR Exhibits - JRWoolridge - 7-8-13" xfId="76" xr:uid="{00000000-0005-0000-0000-00004B000000}"/>
    <cellStyle name="_2009 Budget 5_02_08  FINAL_Baudino Exhibits_UI CT 2013 Exhibits - JRWoolridge - 4-19-13" xfId="77" xr:uid="{00000000-0005-0000-0000-00004C000000}"/>
    <cellStyle name="_2009 Budget 5_02_08  FINAL_Baudino Exhibits_VEPCO VA 2013 ROR Exhibits - JRWoolridge- 7-26-13" xfId="78" xr:uid="{00000000-0005-0000-0000-00004D000000}"/>
    <cellStyle name="_2009 Budget 5_02_08  FINAL_Value Line Data Base" xfId="79" xr:uid="{00000000-0005-0000-0000-00004E000000}"/>
    <cellStyle name="_2009 Budget 5_02_08  FINAL_Value Line Data Base 2" xfId="80" xr:uid="{00000000-0005-0000-0000-00004F000000}"/>
    <cellStyle name="_2009 Budget 5_02_08  FINAL_Value Line Data Base 2_Exhibit CPL-100 - 7-28-14" xfId="81" xr:uid="{00000000-0005-0000-0000-000050000000}"/>
    <cellStyle name="_2009 Budget 5_02_08  FINAL_Value Line Data Base 2_FPU FL 2014 ROR Exhibits -7-28-14 - JRWoolridge" xfId="82" xr:uid="{00000000-0005-0000-0000-000051000000}"/>
    <cellStyle name="_2009 Budget 5_02_08  FINAL_Value Line Data Base 2_Pepco MD 2014 ROR Exhibits - 3-3-14 - JRWoolridge" xfId="83" xr:uid="{00000000-0005-0000-0000-000052000000}"/>
    <cellStyle name="_2009 Budget 5_02_08  FINAL_Value Line Data Base 2_Pepco MD 2014 ROR Exhibits - JRWoolridge" xfId="84" xr:uid="{00000000-0005-0000-0000-000053000000}"/>
    <cellStyle name="_2009 Budget 5_02_08  FINAL_Value Line Data Base 2_Tampa Electric FL 2013 ROR Exhibits - JRWoolridge - 7-8-13" xfId="85" xr:uid="{00000000-0005-0000-0000-000054000000}"/>
    <cellStyle name="_2009 Budget 5_02_08  FINAL_Value Line Data Base 2_UI CT 2013 Exhibits - JRWoolridge - 4-19-13" xfId="86" xr:uid="{00000000-0005-0000-0000-000055000000}"/>
    <cellStyle name="_2009 Budget 5_02_08  FINAL_Value Line Data Base 2_VEPCO VA 2013 ROR Exhibits - JRWoolridge- 7-26-13" xfId="87" xr:uid="{00000000-0005-0000-0000-000056000000}"/>
    <cellStyle name="_Reformatted Cash Flow Consolidation 0706" xfId="88" xr:uid="{00000000-0005-0000-0000-000057000000}"/>
    <cellStyle name="_Reformatted Cash Flow Consolidation 0706_Avera UIL NEEWS Analyses 2011" xfId="89" xr:uid="{00000000-0005-0000-0000-000058000000}"/>
    <cellStyle name="_Reformatted Cash Flow Consolidation 0706_Avera UIL NEEWS Analyses 2011_Baudino Exhibits" xfId="90" xr:uid="{00000000-0005-0000-0000-000059000000}"/>
    <cellStyle name="_Reformatted Cash Flow Consolidation 0706_Avera UIL NEEWS Analyses 2011_Baudino Exhibits 2" xfId="91" xr:uid="{00000000-0005-0000-0000-00005A000000}"/>
    <cellStyle name="_Reformatted Cash Flow Consolidation 0706_Avera UIL NEEWS Analyses 2011_Baudino Exhibits_Exhibit CPL-100 - 7-28-14" xfId="92" xr:uid="{00000000-0005-0000-0000-00005B000000}"/>
    <cellStyle name="_Reformatted Cash Flow Consolidation 0706_Avera UIL NEEWS Analyses 2011_Baudino Exhibits_FPU FL 2014 ROR Exhibits -7-28-14 - JRWoolridge" xfId="93" xr:uid="{00000000-0005-0000-0000-00005C000000}"/>
    <cellStyle name="_Reformatted Cash Flow Consolidation 0706_Avera UIL NEEWS Analyses 2011_Baudino Exhibits_Pepco MD 2014 ROR Exhibits - 3-3-14 - JRWoolridge" xfId="94" xr:uid="{00000000-0005-0000-0000-00005D000000}"/>
    <cellStyle name="_Reformatted Cash Flow Consolidation 0706_Avera UIL NEEWS Analyses 2011_Baudino Exhibits_Pepco MD 2014 ROR Exhibits - JRWoolridge" xfId="95" xr:uid="{00000000-0005-0000-0000-00005E000000}"/>
    <cellStyle name="_Reformatted Cash Flow Consolidation 0706_Avera UIL NEEWS Analyses 2011_Baudino Exhibits_Tampa Electric FL 2013 ROR Exhibits - JRWoolridge - 7-8-13" xfId="96" xr:uid="{00000000-0005-0000-0000-00005F000000}"/>
    <cellStyle name="_Reformatted Cash Flow Consolidation 0706_Avera UIL NEEWS Analyses 2011_Baudino Exhibits_UI CT 2013 Exhibits - JRWoolridge - 4-19-13" xfId="97" xr:uid="{00000000-0005-0000-0000-000060000000}"/>
    <cellStyle name="_Reformatted Cash Flow Consolidation 0706_Avera UIL NEEWS Analyses 2011_Baudino Exhibits_VEPCO VA 2013 ROR Exhibits - JRWoolridge- 7-26-13" xfId="98" xr:uid="{00000000-0005-0000-0000-000061000000}"/>
    <cellStyle name="_Reformatted Cash Flow Consolidation 0706_Baudino Exhibits" xfId="99" xr:uid="{00000000-0005-0000-0000-000062000000}"/>
    <cellStyle name="_Reformatted Cash Flow Consolidation 0706_Baudino Exhibits 2" xfId="100" xr:uid="{00000000-0005-0000-0000-000063000000}"/>
    <cellStyle name="_Reformatted Cash Flow Consolidation 0706_Baudino Exhibits_Exhibit CPL-100 - 7-28-14" xfId="101" xr:uid="{00000000-0005-0000-0000-000064000000}"/>
    <cellStyle name="_Reformatted Cash Flow Consolidation 0706_Baudino Exhibits_FPU FL 2014 ROR Exhibits -7-28-14 - JRWoolridge" xfId="102" xr:uid="{00000000-0005-0000-0000-000065000000}"/>
    <cellStyle name="_Reformatted Cash Flow Consolidation 0706_Baudino Exhibits_Pepco MD 2014 ROR Exhibits - 3-3-14 - JRWoolridge" xfId="103" xr:uid="{00000000-0005-0000-0000-000066000000}"/>
    <cellStyle name="_Reformatted Cash Flow Consolidation 0706_Baudino Exhibits_Pepco MD 2014 ROR Exhibits - JRWoolridge" xfId="104" xr:uid="{00000000-0005-0000-0000-000067000000}"/>
    <cellStyle name="_Reformatted Cash Flow Consolidation 0706_Baudino Exhibits_Tampa Electric FL 2013 ROR Exhibits - JRWoolridge - 7-8-13" xfId="105" xr:uid="{00000000-0005-0000-0000-000068000000}"/>
    <cellStyle name="_Reformatted Cash Flow Consolidation 0706_Baudino Exhibits_UI CT 2013 Exhibits - JRWoolridge - 4-19-13" xfId="106" xr:uid="{00000000-0005-0000-0000-000069000000}"/>
    <cellStyle name="_Reformatted Cash Flow Consolidation 0706_Baudino Exhibits_VEPCO VA 2013 ROR Exhibits - JRWoolridge- 7-26-13" xfId="107" xr:uid="{00000000-0005-0000-0000-00006A000000}"/>
    <cellStyle name="_Reformatted Cash Flow Consolidation 0706_Value Line Data Base" xfId="108" xr:uid="{00000000-0005-0000-0000-00006B000000}"/>
    <cellStyle name="_Reformatted Cash Flow Consolidation 0706_Value Line Data Base 2" xfId="109" xr:uid="{00000000-0005-0000-0000-00006C000000}"/>
    <cellStyle name="_Reformatted Cash Flow Consolidation 0706_Value Line Data Base 2_Exhibit CPL-100 - 7-28-14" xfId="110" xr:uid="{00000000-0005-0000-0000-00006D000000}"/>
    <cellStyle name="_Reformatted Cash Flow Consolidation 0706_Value Line Data Base 2_FPU FL 2014 ROR Exhibits -7-28-14 - JRWoolridge" xfId="111" xr:uid="{00000000-0005-0000-0000-00006E000000}"/>
    <cellStyle name="_Reformatted Cash Flow Consolidation 0706_Value Line Data Base 2_Pepco MD 2014 ROR Exhibits - 3-3-14 - JRWoolridge" xfId="112" xr:uid="{00000000-0005-0000-0000-00006F000000}"/>
    <cellStyle name="_Reformatted Cash Flow Consolidation 0706_Value Line Data Base 2_Pepco MD 2014 ROR Exhibits - JRWoolridge" xfId="113" xr:uid="{00000000-0005-0000-0000-000070000000}"/>
    <cellStyle name="_Reformatted Cash Flow Consolidation 0706_Value Line Data Base 2_Tampa Electric FL 2013 ROR Exhibits - JRWoolridge - 7-8-13" xfId="114" xr:uid="{00000000-0005-0000-0000-000071000000}"/>
    <cellStyle name="_Reformatted Cash Flow Consolidation 0706_Value Line Data Base 2_UI CT 2013 Exhibits - JRWoolridge - 4-19-13" xfId="115" xr:uid="{00000000-0005-0000-0000-000072000000}"/>
    <cellStyle name="_Reformatted Cash Flow Consolidation 0706_Value Line Data Base 2_VEPCO VA 2013 ROR Exhibits - JRWoolridge- 7-26-13" xfId="116" xr:uid="{00000000-0005-0000-0000-000073000000}"/>
    <cellStyle name="_Reformatted Cash Flow Consolidation 0906" xfId="117" xr:uid="{00000000-0005-0000-0000-000074000000}"/>
    <cellStyle name="_Reformatted Cash Flow Consolidation 0906_Avera UIL NEEWS Analyses 2011" xfId="118" xr:uid="{00000000-0005-0000-0000-000075000000}"/>
    <cellStyle name="_Reformatted Cash Flow Consolidation 0906_Avera UIL NEEWS Analyses 2011_Baudino Exhibits" xfId="119" xr:uid="{00000000-0005-0000-0000-000076000000}"/>
    <cellStyle name="_Reformatted Cash Flow Consolidation 0906_Avera UIL NEEWS Analyses 2011_Baudino Exhibits 2" xfId="120" xr:uid="{00000000-0005-0000-0000-000077000000}"/>
    <cellStyle name="_Reformatted Cash Flow Consolidation 0906_Avera UIL NEEWS Analyses 2011_Baudino Exhibits_Exhibit CPL-100 - 7-28-14" xfId="121" xr:uid="{00000000-0005-0000-0000-000078000000}"/>
    <cellStyle name="_Reformatted Cash Flow Consolidation 0906_Avera UIL NEEWS Analyses 2011_Baudino Exhibits_FPU FL 2014 ROR Exhibits -7-28-14 - JRWoolridge" xfId="122" xr:uid="{00000000-0005-0000-0000-000079000000}"/>
    <cellStyle name="_Reformatted Cash Flow Consolidation 0906_Avera UIL NEEWS Analyses 2011_Baudino Exhibits_Pepco MD 2014 ROR Exhibits - 3-3-14 - JRWoolridge" xfId="123" xr:uid="{00000000-0005-0000-0000-00007A000000}"/>
    <cellStyle name="_Reformatted Cash Flow Consolidation 0906_Avera UIL NEEWS Analyses 2011_Baudino Exhibits_Pepco MD 2014 ROR Exhibits - JRWoolridge" xfId="124" xr:uid="{00000000-0005-0000-0000-00007B000000}"/>
    <cellStyle name="_Reformatted Cash Flow Consolidation 0906_Avera UIL NEEWS Analyses 2011_Baudino Exhibits_Tampa Electric FL 2013 ROR Exhibits - JRWoolridge - 7-8-13" xfId="125" xr:uid="{00000000-0005-0000-0000-00007C000000}"/>
    <cellStyle name="_Reformatted Cash Flow Consolidation 0906_Avera UIL NEEWS Analyses 2011_Baudino Exhibits_UI CT 2013 Exhibits - JRWoolridge - 4-19-13" xfId="126" xr:uid="{00000000-0005-0000-0000-00007D000000}"/>
    <cellStyle name="_Reformatted Cash Flow Consolidation 0906_Avera UIL NEEWS Analyses 2011_Baudino Exhibits_VEPCO VA 2013 ROR Exhibits - JRWoolridge- 7-26-13" xfId="127" xr:uid="{00000000-0005-0000-0000-00007E000000}"/>
    <cellStyle name="_Reformatted Cash Flow Consolidation 0906_Baudino Exhibits" xfId="128" xr:uid="{00000000-0005-0000-0000-00007F000000}"/>
    <cellStyle name="_Reformatted Cash Flow Consolidation 0906_Baudino Exhibits 2" xfId="129" xr:uid="{00000000-0005-0000-0000-000080000000}"/>
    <cellStyle name="_Reformatted Cash Flow Consolidation 0906_Baudino Exhibits_Exhibit CPL-100 - 7-28-14" xfId="130" xr:uid="{00000000-0005-0000-0000-000081000000}"/>
    <cellStyle name="_Reformatted Cash Flow Consolidation 0906_Baudino Exhibits_FPU FL 2014 ROR Exhibits -7-28-14 - JRWoolridge" xfId="131" xr:uid="{00000000-0005-0000-0000-000082000000}"/>
    <cellStyle name="_Reformatted Cash Flow Consolidation 0906_Baudino Exhibits_Pepco MD 2014 ROR Exhibits - 3-3-14 - JRWoolridge" xfId="132" xr:uid="{00000000-0005-0000-0000-000083000000}"/>
    <cellStyle name="_Reformatted Cash Flow Consolidation 0906_Baudino Exhibits_Pepco MD 2014 ROR Exhibits - JRWoolridge" xfId="133" xr:uid="{00000000-0005-0000-0000-000084000000}"/>
    <cellStyle name="_Reformatted Cash Flow Consolidation 0906_Baudino Exhibits_Tampa Electric FL 2013 ROR Exhibits - JRWoolridge - 7-8-13" xfId="134" xr:uid="{00000000-0005-0000-0000-000085000000}"/>
    <cellStyle name="_Reformatted Cash Flow Consolidation 0906_Baudino Exhibits_UI CT 2013 Exhibits - JRWoolridge - 4-19-13" xfId="135" xr:uid="{00000000-0005-0000-0000-000086000000}"/>
    <cellStyle name="_Reformatted Cash Flow Consolidation 0906_Baudino Exhibits_VEPCO VA 2013 ROR Exhibits - JRWoolridge- 7-26-13" xfId="136" xr:uid="{00000000-0005-0000-0000-000087000000}"/>
    <cellStyle name="_Reformatted Cash Flow Consolidation 0906_Value Line Data Base" xfId="137" xr:uid="{00000000-0005-0000-0000-000088000000}"/>
    <cellStyle name="_Reformatted Cash Flow Consolidation 0906_Value Line Data Base 2" xfId="138" xr:uid="{00000000-0005-0000-0000-000089000000}"/>
    <cellStyle name="_Reformatted Cash Flow Consolidation 0906_Value Line Data Base 2_Exhibit CPL-100 - 7-28-14" xfId="139" xr:uid="{00000000-0005-0000-0000-00008A000000}"/>
    <cellStyle name="_Reformatted Cash Flow Consolidation 0906_Value Line Data Base 2_FPU FL 2014 ROR Exhibits -7-28-14 - JRWoolridge" xfId="140" xr:uid="{00000000-0005-0000-0000-00008B000000}"/>
    <cellStyle name="_Reformatted Cash Flow Consolidation 0906_Value Line Data Base 2_Pepco MD 2014 ROR Exhibits - 3-3-14 - JRWoolridge" xfId="141" xr:uid="{00000000-0005-0000-0000-00008C000000}"/>
    <cellStyle name="_Reformatted Cash Flow Consolidation 0906_Value Line Data Base 2_Pepco MD 2014 ROR Exhibits - JRWoolridge" xfId="142" xr:uid="{00000000-0005-0000-0000-00008D000000}"/>
    <cellStyle name="_Reformatted Cash Flow Consolidation 0906_Value Line Data Base 2_Tampa Electric FL 2013 ROR Exhibits - JRWoolridge - 7-8-13" xfId="143" xr:uid="{00000000-0005-0000-0000-00008E000000}"/>
    <cellStyle name="_Reformatted Cash Flow Consolidation 0906_Value Line Data Base 2_UI CT 2013 Exhibits - JRWoolridge - 4-19-13" xfId="144" xr:uid="{00000000-0005-0000-0000-00008F000000}"/>
    <cellStyle name="_Reformatted Cash Flow Consolidation 0906_Value Line Data Base 2_VEPCO VA 2013 ROR Exhibits - JRWoolridge- 7-26-13" xfId="145" xr:uid="{00000000-0005-0000-0000-000090000000}"/>
    <cellStyle name="20% - Accent1 2" xfId="146" xr:uid="{00000000-0005-0000-0000-000091000000}"/>
    <cellStyle name="20% - Accent1 3" xfId="147" xr:uid="{00000000-0005-0000-0000-000092000000}"/>
    <cellStyle name="20% - Accent1 4" xfId="148" xr:uid="{00000000-0005-0000-0000-000093000000}"/>
    <cellStyle name="20% - Accent1 5" xfId="149" xr:uid="{00000000-0005-0000-0000-000094000000}"/>
    <cellStyle name="20% - Accent1 6" xfId="150" xr:uid="{00000000-0005-0000-0000-000095000000}"/>
    <cellStyle name="20% - Accent1 7" xfId="151" xr:uid="{00000000-0005-0000-0000-000096000000}"/>
    <cellStyle name="20% - Accent2 2" xfId="152" xr:uid="{00000000-0005-0000-0000-000097000000}"/>
    <cellStyle name="20% - Accent2 3" xfId="153" xr:uid="{00000000-0005-0000-0000-000098000000}"/>
    <cellStyle name="20% - Accent2 4" xfId="154" xr:uid="{00000000-0005-0000-0000-000099000000}"/>
    <cellStyle name="20% - Accent2 5" xfId="155" xr:uid="{00000000-0005-0000-0000-00009A000000}"/>
    <cellStyle name="20% - Accent2 6" xfId="156" xr:uid="{00000000-0005-0000-0000-00009B000000}"/>
    <cellStyle name="20% - Accent2 7" xfId="157" xr:uid="{00000000-0005-0000-0000-00009C000000}"/>
    <cellStyle name="20% - Accent3 2" xfId="158" xr:uid="{00000000-0005-0000-0000-00009D000000}"/>
    <cellStyle name="20% - Accent3 3" xfId="159" xr:uid="{00000000-0005-0000-0000-00009E000000}"/>
    <cellStyle name="20% - Accent3 4" xfId="160" xr:uid="{00000000-0005-0000-0000-00009F000000}"/>
    <cellStyle name="20% - Accent3 5" xfId="161" xr:uid="{00000000-0005-0000-0000-0000A0000000}"/>
    <cellStyle name="20% - Accent3 6" xfId="162" xr:uid="{00000000-0005-0000-0000-0000A1000000}"/>
    <cellStyle name="20% - Accent3 7" xfId="163" xr:uid="{00000000-0005-0000-0000-0000A2000000}"/>
    <cellStyle name="20% - Accent4 2" xfId="164" xr:uid="{00000000-0005-0000-0000-0000A3000000}"/>
    <cellStyle name="20% - Accent4 3" xfId="165" xr:uid="{00000000-0005-0000-0000-0000A4000000}"/>
    <cellStyle name="20% - Accent4 4" xfId="166" xr:uid="{00000000-0005-0000-0000-0000A5000000}"/>
    <cellStyle name="20% - Accent4 5" xfId="167" xr:uid="{00000000-0005-0000-0000-0000A6000000}"/>
    <cellStyle name="20% - Accent4 6" xfId="168" xr:uid="{00000000-0005-0000-0000-0000A7000000}"/>
    <cellStyle name="20% - Accent4 7" xfId="169" xr:uid="{00000000-0005-0000-0000-0000A8000000}"/>
    <cellStyle name="20% - Accent5 2" xfId="170" xr:uid="{00000000-0005-0000-0000-0000A9000000}"/>
    <cellStyle name="20% - Accent5 3" xfId="171" xr:uid="{00000000-0005-0000-0000-0000AA000000}"/>
    <cellStyle name="20% - Accent5 4" xfId="172" xr:uid="{00000000-0005-0000-0000-0000AB000000}"/>
    <cellStyle name="20% - Accent5 5" xfId="173" xr:uid="{00000000-0005-0000-0000-0000AC000000}"/>
    <cellStyle name="20% - Accent5 6" xfId="174" xr:uid="{00000000-0005-0000-0000-0000AD000000}"/>
    <cellStyle name="20% - Accent5 7" xfId="175" xr:uid="{00000000-0005-0000-0000-0000AE000000}"/>
    <cellStyle name="20% - Accent6 2" xfId="176" xr:uid="{00000000-0005-0000-0000-0000AF000000}"/>
    <cellStyle name="20% - Accent6 3" xfId="177" xr:uid="{00000000-0005-0000-0000-0000B0000000}"/>
    <cellStyle name="20% - Accent6 4" xfId="178" xr:uid="{00000000-0005-0000-0000-0000B1000000}"/>
    <cellStyle name="20% - Accent6 5" xfId="179" xr:uid="{00000000-0005-0000-0000-0000B2000000}"/>
    <cellStyle name="20% - Accent6 6" xfId="180" xr:uid="{00000000-0005-0000-0000-0000B3000000}"/>
    <cellStyle name="20% - Accent6 7" xfId="181" xr:uid="{00000000-0005-0000-0000-0000B4000000}"/>
    <cellStyle name="40% - Accent1 2" xfId="182" xr:uid="{00000000-0005-0000-0000-0000B5000000}"/>
    <cellStyle name="40% - Accent1 3" xfId="183" xr:uid="{00000000-0005-0000-0000-0000B6000000}"/>
    <cellStyle name="40% - Accent1 4" xfId="184" xr:uid="{00000000-0005-0000-0000-0000B7000000}"/>
    <cellStyle name="40% - Accent1 5" xfId="185" xr:uid="{00000000-0005-0000-0000-0000B8000000}"/>
    <cellStyle name="40% - Accent1 6" xfId="186" xr:uid="{00000000-0005-0000-0000-0000B9000000}"/>
    <cellStyle name="40% - Accent1 7" xfId="187" xr:uid="{00000000-0005-0000-0000-0000BA000000}"/>
    <cellStyle name="40% - Accent2 2" xfId="188" xr:uid="{00000000-0005-0000-0000-0000BB000000}"/>
    <cellStyle name="40% - Accent2 3" xfId="189" xr:uid="{00000000-0005-0000-0000-0000BC000000}"/>
    <cellStyle name="40% - Accent2 4" xfId="190" xr:uid="{00000000-0005-0000-0000-0000BD000000}"/>
    <cellStyle name="40% - Accent2 5" xfId="191" xr:uid="{00000000-0005-0000-0000-0000BE000000}"/>
    <cellStyle name="40% - Accent2 6" xfId="192" xr:uid="{00000000-0005-0000-0000-0000BF000000}"/>
    <cellStyle name="40% - Accent2 7" xfId="193" xr:uid="{00000000-0005-0000-0000-0000C0000000}"/>
    <cellStyle name="40% - Accent3 2" xfId="194" xr:uid="{00000000-0005-0000-0000-0000C1000000}"/>
    <cellStyle name="40% - Accent3 3" xfId="195" xr:uid="{00000000-0005-0000-0000-0000C2000000}"/>
    <cellStyle name="40% - Accent3 4" xfId="196" xr:uid="{00000000-0005-0000-0000-0000C3000000}"/>
    <cellStyle name="40% - Accent3 5" xfId="197" xr:uid="{00000000-0005-0000-0000-0000C4000000}"/>
    <cellStyle name="40% - Accent3 6" xfId="198" xr:uid="{00000000-0005-0000-0000-0000C5000000}"/>
    <cellStyle name="40% - Accent3 7" xfId="199" xr:uid="{00000000-0005-0000-0000-0000C6000000}"/>
    <cellStyle name="40% - Accent4 2" xfId="200" xr:uid="{00000000-0005-0000-0000-0000C7000000}"/>
    <cellStyle name="40% - Accent4 3" xfId="201" xr:uid="{00000000-0005-0000-0000-0000C8000000}"/>
    <cellStyle name="40% - Accent4 4" xfId="202" xr:uid="{00000000-0005-0000-0000-0000C9000000}"/>
    <cellStyle name="40% - Accent4 5" xfId="203" xr:uid="{00000000-0005-0000-0000-0000CA000000}"/>
    <cellStyle name="40% - Accent4 6" xfId="204" xr:uid="{00000000-0005-0000-0000-0000CB000000}"/>
    <cellStyle name="40% - Accent4 7" xfId="205" xr:uid="{00000000-0005-0000-0000-0000CC000000}"/>
    <cellStyle name="40% - Accent5 2" xfId="206" xr:uid="{00000000-0005-0000-0000-0000CD000000}"/>
    <cellStyle name="40% - Accent5 3" xfId="207" xr:uid="{00000000-0005-0000-0000-0000CE000000}"/>
    <cellStyle name="40% - Accent5 4" xfId="208" xr:uid="{00000000-0005-0000-0000-0000CF000000}"/>
    <cellStyle name="40% - Accent5 5" xfId="209" xr:uid="{00000000-0005-0000-0000-0000D0000000}"/>
    <cellStyle name="40% - Accent5 6" xfId="210" xr:uid="{00000000-0005-0000-0000-0000D1000000}"/>
    <cellStyle name="40% - Accent5 7" xfId="211" xr:uid="{00000000-0005-0000-0000-0000D2000000}"/>
    <cellStyle name="40% - Accent6 2" xfId="212" xr:uid="{00000000-0005-0000-0000-0000D3000000}"/>
    <cellStyle name="40% - Accent6 3" xfId="213" xr:uid="{00000000-0005-0000-0000-0000D4000000}"/>
    <cellStyle name="40% - Accent6 4" xfId="214" xr:uid="{00000000-0005-0000-0000-0000D5000000}"/>
    <cellStyle name="40% - Accent6 5" xfId="215" xr:uid="{00000000-0005-0000-0000-0000D6000000}"/>
    <cellStyle name="40% - Accent6 6" xfId="216" xr:uid="{00000000-0005-0000-0000-0000D7000000}"/>
    <cellStyle name="40% - Accent6 7" xfId="217" xr:uid="{00000000-0005-0000-0000-0000D8000000}"/>
    <cellStyle name="60% - Accent1 2" xfId="218" xr:uid="{00000000-0005-0000-0000-0000D9000000}"/>
    <cellStyle name="60% - Accent1 3" xfId="219" xr:uid="{00000000-0005-0000-0000-0000DA000000}"/>
    <cellStyle name="60% - Accent1 4" xfId="220" xr:uid="{00000000-0005-0000-0000-0000DB000000}"/>
    <cellStyle name="60% - Accent1 5" xfId="221" xr:uid="{00000000-0005-0000-0000-0000DC000000}"/>
    <cellStyle name="60% - Accent1 6" xfId="222" xr:uid="{00000000-0005-0000-0000-0000DD000000}"/>
    <cellStyle name="60% - Accent1 7" xfId="223" xr:uid="{00000000-0005-0000-0000-0000DE000000}"/>
    <cellStyle name="60% - Accent2 2" xfId="224" xr:uid="{00000000-0005-0000-0000-0000DF000000}"/>
    <cellStyle name="60% - Accent2 3" xfId="225" xr:uid="{00000000-0005-0000-0000-0000E0000000}"/>
    <cellStyle name="60% - Accent2 4" xfId="226" xr:uid="{00000000-0005-0000-0000-0000E1000000}"/>
    <cellStyle name="60% - Accent2 5" xfId="227" xr:uid="{00000000-0005-0000-0000-0000E2000000}"/>
    <cellStyle name="60% - Accent2 6" xfId="228" xr:uid="{00000000-0005-0000-0000-0000E3000000}"/>
    <cellStyle name="60% - Accent2 7" xfId="229" xr:uid="{00000000-0005-0000-0000-0000E4000000}"/>
    <cellStyle name="60% - Accent3 2" xfId="230" xr:uid="{00000000-0005-0000-0000-0000E5000000}"/>
    <cellStyle name="60% - Accent3 3" xfId="231" xr:uid="{00000000-0005-0000-0000-0000E6000000}"/>
    <cellStyle name="60% - Accent3 4" xfId="232" xr:uid="{00000000-0005-0000-0000-0000E7000000}"/>
    <cellStyle name="60% - Accent3 5" xfId="233" xr:uid="{00000000-0005-0000-0000-0000E8000000}"/>
    <cellStyle name="60% - Accent3 6" xfId="234" xr:uid="{00000000-0005-0000-0000-0000E9000000}"/>
    <cellStyle name="60% - Accent3 7" xfId="235" xr:uid="{00000000-0005-0000-0000-0000EA000000}"/>
    <cellStyle name="60% - Accent4 2" xfId="236" xr:uid="{00000000-0005-0000-0000-0000EB000000}"/>
    <cellStyle name="60% - Accent4 3" xfId="237" xr:uid="{00000000-0005-0000-0000-0000EC000000}"/>
    <cellStyle name="60% - Accent4 4" xfId="238" xr:uid="{00000000-0005-0000-0000-0000ED000000}"/>
    <cellStyle name="60% - Accent4 5" xfId="239" xr:uid="{00000000-0005-0000-0000-0000EE000000}"/>
    <cellStyle name="60% - Accent4 6" xfId="240" xr:uid="{00000000-0005-0000-0000-0000EF000000}"/>
    <cellStyle name="60% - Accent4 7" xfId="241" xr:uid="{00000000-0005-0000-0000-0000F0000000}"/>
    <cellStyle name="60% - Accent5 2" xfId="242" xr:uid="{00000000-0005-0000-0000-0000F1000000}"/>
    <cellStyle name="60% - Accent5 3" xfId="243" xr:uid="{00000000-0005-0000-0000-0000F2000000}"/>
    <cellStyle name="60% - Accent5 4" xfId="244" xr:uid="{00000000-0005-0000-0000-0000F3000000}"/>
    <cellStyle name="60% - Accent5 5" xfId="245" xr:uid="{00000000-0005-0000-0000-0000F4000000}"/>
    <cellStyle name="60% - Accent5 6" xfId="246" xr:uid="{00000000-0005-0000-0000-0000F5000000}"/>
    <cellStyle name="60% - Accent5 7" xfId="247" xr:uid="{00000000-0005-0000-0000-0000F6000000}"/>
    <cellStyle name="60% - Accent6 2" xfId="248" xr:uid="{00000000-0005-0000-0000-0000F7000000}"/>
    <cellStyle name="60% - Accent6 3" xfId="249" xr:uid="{00000000-0005-0000-0000-0000F8000000}"/>
    <cellStyle name="60% - Accent6 4" xfId="250" xr:uid="{00000000-0005-0000-0000-0000F9000000}"/>
    <cellStyle name="60% - Accent6 5" xfId="251" xr:uid="{00000000-0005-0000-0000-0000FA000000}"/>
    <cellStyle name="60% - Accent6 6" xfId="252" xr:uid="{00000000-0005-0000-0000-0000FB000000}"/>
    <cellStyle name="60% - Accent6 7" xfId="253" xr:uid="{00000000-0005-0000-0000-0000FC000000}"/>
    <cellStyle name="Accent1 2" xfId="254" xr:uid="{00000000-0005-0000-0000-0000FD000000}"/>
    <cellStyle name="Accent1 3" xfId="255" xr:uid="{00000000-0005-0000-0000-0000FE000000}"/>
    <cellStyle name="Accent1 4" xfId="256" xr:uid="{00000000-0005-0000-0000-0000FF000000}"/>
    <cellStyle name="Accent1 5" xfId="257" xr:uid="{00000000-0005-0000-0000-000000010000}"/>
    <cellStyle name="Accent1 6" xfId="258" xr:uid="{00000000-0005-0000-0000-000001010000}"/>
    <cellStyle name="Accent1 7" xfId="259" xr:uid="{00000000-0005-0000-0000-000002010000}"/>
    <cellStyle name="Accent2 2" xfId="260" xr:uid="{00000000-0005-0000-0000-000003010000}"/>
    <cellStyle name="Accent2 3" xfId="261" xr:uid="{00000000-0005-0000-0000-000004010000}"/>
    <cellStyle name="Accent2 4" xfId="262" xr:uid="{00000000-0005-0000-0000-000005010000}"/>
    <cellStyle name="Accent2 5" xfId="263" xr:uid="{00000000-0005-0000-0000-000006010000}"/>
    <cellStyle name="Accent2 6" xfId="264" xr:uid="{00000000-0005-0000-0000-000007010000}"/>
    <cellStyle name="Accent2 7" xfId="265" xr:uid="{00000000-0005-0000-0000-000008010000}"/>
    <cellStyle name="Accent3 2" xfId="266" xr:uid="{00000000-0005-0000-0000-000009010000}"/>
    <cellStyle name="Accent3 3" xfId="267" xr:uid="{00000000-0005-0000-0000-00000A010000}"/>
    <cellStyle name="Accent3 4" xfId="268" xr:uid="{00000000-0005-0000-0000-00000B010000}"/>
    <cellStyle name="Accent3 5" xfId="269" xr:uid="{00000000-0005-0000-0000-00000C010000}"/>
    <cellStyle name="Accent3 6" xfId="270" xr:uid="{00000000-0005-0000-0000-00000D010000}"/>
    <cellStyle name="Accent3 7" xfId="271" xr:uid="{00000000-0005-0000-0000-00000E010000}"/>
    <cellStyle name="Accent4 2" xfId="272" xr:uid="{00000000-0005-0000-0000-00000F010000}"/>
    <cellStyle name="Accent4 3" xfId="273" xr:uid="{00000000-0005-0000-0000-000010010000}"/>
    <cellStyle name="Accent4 4" xfId="274" xr:uid="{00000000-0005-0000-0000-000011010000}"/>
    <cellStyle name="Accent4 5" xfId="275" xr:uid="{00000000-0005-0000-0000-000012010000}"/>
    <cellStyle name="Accent4 6" xfId="276" xr:uid="{00000000-0005-0000-0000-000013010000}"/>
    <cellStyle name="Accent4 7" xfId="277" xr:uid="{00000000-0005-0000-0000-000014010000}"/>
    <cellStyle name="Accent5 2" xfId="278" xr:uid="{00000000-0005-0000-0000-000015010000}"/>
    <cellStyle name="Accent5 3" xfId="279" xr:uid="{00000000-0005-0000-0000-000016010000}"/>
    <cellStyle name="Accent5 4" xfId="280" xr:uid="{00000000-0005-0000-0000-000017010000}"/>
    <cellStyle name="Accent5 5" xfId="281" xr:uid="{00000000-0005-0000-0000-000018010000}"/>
    <cellStyle name="Accent5 6" xfId="282" xr:uid="{00000000-0005-0000-0000-000019010000}"/>
    <cellStyle name="Accent5 7" xfId="283" xr:uid="{00000000-0005-0000-0000-00001A010000}"/>
    <cellStyle name="Accent6 2" xfId="284" xr:uid="{00000000-0005-0000-0000-00001B010000}"/>
    <cellStyle name="Accent6 3" xfId="285" xr:uid="{00000000-0005-0000-0000-00001C010000}"/>
    <cellStyle name="Accent6 4" xfId="286" xr:uid="{00000000-0005-0000-0000-00001D010000}"/>
    <cellStyle name="Accent6 5" xfId="287" xr:uid="{00000000-0005-0000-0000-00001E010000}"/>
    <cellStyle name="Accent6 6" xfId="288" xr:uid="{00000000-0005-0000-0000-00001F010000}"/>
    <cellStyle name="Accent6 7" xfId="289" xr:uid="{00000000-0005-0000-0000-000020010000}"/>
    <cellStyle name="alternate1" xfId="290" xr:uid="{00000000-0005-0000-0000-000021010000}"/>
    <cellStyle name="Bad 2" xfId="291" xr:uid="{00000000-0005-0000-0000-000022010000}"/>
    <cellStyle name="Bad 3" xfId="292" xr:uid="{00000000-0005-0000-0000-000023010000}"/>
    <cellStyle name="Bad 4" xfId="293" xr:uid="{00000000-0005-0000-0000-000024010000}"/>
    <cellStyle name="Bad 5" xfId="294" xr:uid="{00000000-0005-0000-0000-000025010000}"/>
    <cellStyle name="Bad 6" xfId="295" xr:uid="{00000000-0005-0000-0000-000026010000}"/>
    <cellStyle name="Bad 7" xfId="296" xr:uid="{00000000-0005-0000-0000-000027010000}"/>
    <cellStyle name="Body: normal cell" xfId="297" xr:uid="{00000000-0005-0000-0000-000028010000}"/>
    <cellStyle name="Calculation 2" xfId="298" xr:uid="{00000000-0005-0000-0000-000029010000}"/>
    <cellStyle name="Calculation 3" xfId="299" xr:uid="{00000000-0005-0000-0000-00002A010000}"/>
    <cellStyle name="Calculation 4" xfId="300" xr:uid="{00000000-0005-0000-0000-00002B010000}"/>
    <cellStyle name="Calculation 5" xfId="301" xr:uid="{00000000-0005-0000-0000-00002C010000}"/>
    <cellStyle name="Calculation 6" xfId="302" xr:uid="{00000000-0005-0000-0000-00002D010000}"/>
    <cellStyle name="Calculation 7" xfId="303" xr:uid="{00000000-0005-0000-0000-00002E010000}"/>
    <cellStyle name="Check Cell 2" xfId="304" xr:uid="{00000000-0005-0000-0000-00002F010000}"/>
    <cellStyle name="Check Cell 3" xfId="305" xr:uid="{00000000-0005-0000-0000-000030010000}"/>
    <cellStyle name="Check Cell 4" xfId="306" xr:uid="{00000000-0005-0000-0000-000031010000}"/>
    <cellStyle name="Check Cell 5" xfId="307" xr:uid="{00000000-0005-0000-0000-000032010000}"/>
    <cellStyle name="Check Cell 6" xfId="308" xr:uid="{00000000-0005-0000-0000-000033010000}"/>
    <cellStyle name="Check Cell 7" xfId="309" xr:uid="{00000000-0005-0000-0000-000034010000}"/>
    <cellStyle name="Comma" xfId="310" builtinId="3"/>
    <cellStyle name="Comma 10" xfId="311" xr:uid="{00000000-0005-0000-0000-000036010000}"/>
    <cellStyle name="Comma 10 2" xfId="715" xr:uid="{00000000-0005-0000-0000-000037010000}"/>
    <cellStyle name="Comma 11" xfId="312" xr:uid="{00000000-0005-0000-0000-000038010000}"/>
    <cellStyle name="Comma 12" xfId="313" xr:uid="{00000000-0005-0000-0000-000039010000}"/>
    <cellStyle name="Comma 12 2" xfId="314" xr:uid="{00000000-0005-0000-0000-00003A010000}"/>
    <cellStyle name="Comma 13" xfId="315" xr:uid="{00000000-0005-0000-0000-00003B010000}"/>
    <cellStyle name="Comma 14" xfId="721" xr:uid="{00000000-0005-0000-0000-00003C010000}"/>
    <cellStyle name="Comma 2" xfId="316" xr:uid="{00000000-0005-0000-0000-00003D010000}"/>
    <cellStyle name="Comma 2 2" xfId="317" xr:uid="{00000000-0005-0000-0000-00003E010000}"/>
    <cellStyle name="Comma 2 3" xfId="318" xr:uid="{00000000-0005-0000-0000-00003F010000}"/>
    <cellStyle name="Comma 2 4" xfId="319" xr:uid="{00000000-0005-0000-0000-000040010000}"/>
    <cellStyle name="Comma 2 5" xfId="320" xr:uid="{00000000-0005-0000-0000-000041010000}"/>
    <cellStyle name="Comma 2 6" xfId="321" xr:uid="{00000000-0005-0000-0000-000042010000}"/>
    <cellStyle name="Comma 3" xfId="322" xr:uid="{00000000-0005-0000-0000-000043010000}"/>
    <cellStyle name="Comma 3 2" xfId="323" xr:uid="{00000000-0005-0000-0000-000044010000}"/>
    <cellStyle name="Comma 3 3" xfId="324" xr:uid="{00000000-0005-0000-0000-000045010000}"/>
    <cellStyle name="Comma 3 4" xfId="325" xr:uid="{00000000-0005-0000-0000-000046010000}"/>
    <cellStyle name="Comma 3 5" xfId="326" xr:uid="{00000000-0005-0000-0000-000047010000}"/>
    <cellStyle name="Comma 3 6" xfId="327" xr:uid="{00000000-0005-0000-0000-000048010000}"/>
    <cellStyle name="Comma 4" xfId="328" xr:uid="{00000000-0005-0000-0000-000049010000}"/>
    <cellStyle name="Comma 4 2" xfId="329" xr:uid="{00000000-0005-0000-0000-00004A010000}"/>
    <cellStyle name="Comma 4 2 2" xfId="330" xr:uid="{00000000-0005-0000-0000-00004B010000}"/>
    <cellStyle name="Comma 4 3" xfId="331" xr:uid="{00000000-0005-0000-0000-00004C010000}"/>
    <cellStyle name="Comma 4 4" xfId="332" xr:uid="{00000000-0005-0000-0000-00004D010000}"/>
    <cellStyle name="Comma 4 5" xfId="333" xr:uid="{00000000-0005-0000-0000-00004E010000}"/>
    <cellStyle name="Comma 4 6" xfId="334" xr:uid="{00000000-0005-0000-0000-00004F010000}"/>
    <cellStyle name="Comma 5" xfId="335" xr:uid="{00000000-0005-0000-0000-000050010000}"/>
    <cellStyle name="Comma 6" xfId="336" xr:uid="{00000000-0005-0000-0000-000051010000}"/>
    <cellStyle name="Comma 7" xfId="337" xr:uid="{00000000-0005-0000-0000-000052010000}"/>
    <cellStyle name="Comma 7 2" xfId="338" xr:uid="{00000000-0005-0000-0000-000053010000}"/>
    <cellStyle name="Comma 8" xfId="339" xr:uid="{00000000-0005-0000-0000-000054010000}"/>
    <cellStyle name="Comma 9" xfId="340" xr:uid="{00000000-0005-0000-0000-000055010000}"/>
    <cellStyle name="Comma 9 2" xfId="341" xr:uid="{00000000-0005-0000-0000-000056010000}"/>
    <cellStyle name="Comma 9 3" xfId="342" xr:uid="{00000000-0005-0000-0000-000057010000}"/>
    <cellStyle name="Comma0" xfId="343" xr:uid="{00000000-0005-0000-0000-000058010000}"/>
    <cellStyle name="Currency" xfId="719" builtinId="4"/>
    <cellStyle name="Currency 10" xfId="344" xr:uid="{00000000-0005-0000-0000-00005A010000}"/>
    <cellStyle name="Currency 11" xfId="345" xr:uid="{00000000-0005-0000-0000-00005B010000}"/>
    <cellStyle name="Currency 2" xfId="346" xr:uid="{00000000-0005-0000-0000-00005C010000}"/>
    <cellStyle name="Currency 2 2" xfId="347" xr:uid="{00000000-0005-0000-0000-00005D010000}"/>
    <cellStyle name="Currency 2 3" xfId="348" xr:uid="{00000000-0005-0000-0000-00005E010000}"/>
    <cellStyle name="Currency 2 4" xfId="349" xr:uid="{00000000-0005-0000-0000-00005F010000}"/>
    <cellStyle name="Currency 2 5" xfId="350" xr:uid="{00000000-0005-0000-0000-000060010000}"/>
    <cellStyle name="Currency 2 6" xfId="351" xr:uid="{00000000-0005-0000-0000-000061010000}"/>
    <cellStyle name="Currency 3" xfId="352" xr:uid="{00000000-0005-0000-0000-000062010000}"/>
    <cellStyle name="Currency 3 2" xfId="353" xr:uid="{00000000-0005-0000-0000-000063010000}"/>
    <cellStyle name="Currency 3 3" xfId="354" xr:uid="{00000000-0005-0000-0000-000064010000}"/>
    <cellStyle name="Currency 4" xfId="355" xr:uid="{00000000-0005-0000-0000-000065010000}"/>
    <cellStyle name="Currency 5" xfId="356" xr:uid="{00000000-0005-0000-0000-000066010000}"/>
    <cellStyle name="Currency 5 2" xfId="357" xr:uid="{00000000-0005-0000-0000-000067010000}"/>
    <cellStyle name="Currency 6" xfId="358" xr:uid="{00000000-0005-0000-0000-000068010000}"/>
    <cellStyle name="Currency 7" xfId="359" xr:uid="{00000000-0005-0000-0000-000069010000}"/>
    <cellStyle name="Currency 8" xfId="360" xr:uid="{00000000-0005-0000-0000-00006A010000}"/>
    <cellStyle name="Currency 9" xfId="361" xr:uid="{00000000-0005-0000-0000-00006B010000}"/>
    <cellStyle name="Currency0" xfId="362" xr:uid="{00000000-0005-0000-0000-00006C010000}"/>
    <cellStyle name="Date" xfId="363" xr:uid="{00000000-0005-0000-0000-00006D010000}"/>
    <cellStyle name="Date 2" xfId="364" xr:uid="{00000000-0005-0000-0000-00006E010000}"/>
    <cellStyle name="Date_DE - Delmarva Cost of Capital Exhibits - May 2013 - JRW" xfId="365" xr:uid="{00000000-0005-0000-0000-00006F010000}"/>
    <cellStyle name="Explanatory Text 2" xfId="366" xr:uid="{00000000-0005-0000-0000-000070010000}"/>
    <cellStyle name="Explanatory Text 3" xfId="367" xr:uid="{00000000-0005-0000-0000-000071010000}"/>
    <cellStyle name="Explanatory Text 4" xfId="368" xr:uid="{00000000-0005-0000-0000-000072010000}"/>
    <cellStyle name="Explanatory Text 5" xfId="369" xr:uid="{00000000-0005-0000-0000-000073010000}"/>
    <cellStyle name="Explanatory Text 6" xfId="370" xr:uid="{00000000-0005-0000-0000-000074010000}"/>
    <cellStyle name="Explanatory Text 7" xfId="371" xr:uid="{00000000-0005-0000-0000-000075010000}"/>
    <cellStyle name="F2" xfId="372" xr:uid="{00000000-0005-0000-0000-000076010000}"/>
    <cellStyle name="F3" xfId="373" xr:uid="{00000000-0005-0000-0000-000077010000}"/>
    <cellStyle name="F3 2" xfId="374" xr:uid="{00000000-0005-0000-0000-000078010000}"/>
    <cellStyle name="F3_DE - Delmarva Cost of Capital Exhibits - May 2013 - JRW" xfId="375" xr:uid="{00000000-0005-0000-0000-000079010000}"/>
    <cellStyle name="F4" xfId="376" xr:uid="{00000000-0005-0000-0000-00007A010000}"/>
    <cellStyle name="F5" xfId="377" xr:uid="{00000000-0005-0000-0000-00007B010000}"/>
    <cellStyle name="F5 2" xfId="378" xr:uid="{00000000-0005-0000-0000-00007C010000}"/>
    <cellStyle name="F5_DE - Delmarva Cost of Capital Exhibits - May 2013 - JRW" xfId="379" xr:uid="{00000000-0005-0000-0000-00007D010000}"/>
    <cellStyle name="F6" xfId="380" xr:uid="{00000000-0005-0000-0000-00007E010000}"/>
    <cellStyle name="F6 2" xfId="381" xr:uid="{00000000-0005-0000-0000-00007F010000}"/>
    <cellStyle name="F6_DE - Delmarva Cost of Capital Exhibits - May 2013 - JRW" xfId="382" xr:uid="{00000000-0005-0000-0000-000080010000}"/>
    <cellStyle name="F7" xfId="383" xr:uid="{00000000-0005-0000-0000-000081010000}"/>
    <cellStyle name="F7 2" xfId="384" xr:uid="{00000000-0005-0000-0000-000082010000}"/>
    <cellStyle name="F7_DE - Delmarva Cost of Capital Exhibits - May 2013 - JRW" xfId="385" xr:uid="{00000000-0005-0000-0000-000083010000}"/>
    <cellStyle name="F8" xfId="386" xr:uid="{00000000-0005-0000-0000-000084010000}"/>
    <cellStyle name="F8 2" xfId="387" xr:uid="{00000000-0005-0000-0000-000085010000}"/>
    <cellStyle name="F8_DE - Delmarva Cost of Capital Exhibits - May 2013 - JRW" xfId="388" xr:uid="{00000000-0005-0000-0000-000086010000}"/>
    <cellStyle name="Fixed" xfId="389" xr:uid="{00000000-0005-0000-0000-000087010000}"/>
    <cellStyle name="Fixed 2" xfId="390" xr:uid="{00000000-0005-0000-0000-000088010000}"/>
    <cellStyle name="Fixed_DE - Delmarva Cost of Capital Exhibits - May 2013 - JRW" xfId="391" xr:uid="{00000000-0005-0000-0000-000089010000}"/>
    <cellStyle name="Good 2" xfId="392" xr:uid="{00000000-0005-0000-0000-00008A010000}"/>
    <cellStyle name="Good 3" xfId="393" xr:uid="{00000000-0005-0000-0000-00008B010000}"/>
    <cellStyle name="Good 4" xfId="394" xr:uid="{00000000-0005-0000-0000-00008C010000}"/>
    <cellStyle name="Good 5" xfId="395" xr:uid="{00000000-0005-0000-0000-00008D010000}"/>
    <cellStyle name="Good 6" xfId="396" xr:uid="{00000000-0005-0000-0000-00008E010000}"/>
    <cellStyle name="Good 7" xfId="397" xr:uid="{00000000-0005-0000-0000-00008F010000}"/>
    <cellStyle name="Heading 1 2" xfId="398" xr:uid="{00000000-0005-0000-0000-000090010000}"/>
    <cellStyle name="Heading 1 3" xfId="399" xr:uid="{00000000-0005-0000-0000-000091010000}"/>
    <cellStyle name="Heading 1 4" xfId="400" xr:uid="{00000000-0005-0000-0000-000092010000}"/>
    <cellStyle name="Heading 1 5" xfId="401" xr:uid="{00000000-0005-0000-0000-000093010000}"/>
    <cellStyle name="Heading 1 6" xfId="402" xr:uid="{00000000-0005-0000-0000-000094010000}"/>
    <cellStyle name="Heading 1 7" xfId="403" xr:uid="{00000000-0005-0000-0000-000095010000}"/>
    <cellStyle name="Heading 2 2" xfId="404" xr:uid="{00000000-0005-0000-0000-000096010000}"/>
    <cellStyle name="Heading 2 3" xfId="405" xr:uid="{00000000-0005-0000-0000-000097010000}"/>
    <cellStyle name="Heading 2 4" xfId="406" xr:uid="{00000000-0005-0000-0000-000098010000}"/>
    <cellStyle name="Heading 2 5" xfId="407" xr:uid="{00000000-0005-0000-0000-000099010000}"/>
    <cellStyle name="Heading 2 6" xfId="408" xr:uid="{00000000-0005-0000-0000-00009A010000}"/>
    <cellStyle name="Heading 2 7" xfId="409" xr:uid="{00000000-0005-0000-0000-00009B010000}"/>
    <cellStyle name="Heading 3 2" xfId="410" xr:uid="{00000000-0005-0000-0000-00009C010000}"/>
    <cellStyle name="Heading 3 3" xfId="411" xr:uid="{00000000-0005-0000-0000-00009D010000}"/>
    <cellStyle name="Heading 3 4" xfId="412" xr:uid="{00000000-0005-0000-0000-00009E010000}"/>
    <cellStyle name="Heading 3 5" xfId="413" xr:uid="{00000000-0005-0000-0000-00009F010000}"/>
    <cellStyle name="Heading 3 6" xfId="414" xr:uid="{00000000-0005-0000-0000-0000A0010000}"/>
    <cellStyle name="Heading 3 7" xfId="415" xr:uid="{00000000-0005-0000-0000-0000A1010000}"/>
    <cellStyle name="Heading 4 2" xfId="416" xr:uid="{00000000-0005-0000-0000-0000A2010000}"/>
    <cellStyle name="Heading 4 3" xfId="417" xr:uid="{00000000-0005-0000-0000-0000A3010000}"/>
    <cellStyle name="Heading 4 4" xfId="418" xr:uid="{00000000-0005-0000-0000-0000A4010000}"/>
    <cellStyle name="Heading 4 5" xfId="419" xr:uid="{00000000-0005-0000-0000-0000A5010000}"/>
    <cellStyle name="Heading 4 6" xfId="420" xr:uid="{00000000-0005-0000-0000-0000A6010000}"/>
    <cellStyle name="Heading 4 7" xfId="421" xr:uid="{00000000-0005-0000-0000-0000A7010000}"/>
    <cellStyle name="HEADING1" xfId="422" xr:uid="{00000000-0005-0000-0000-0000A8010000}"/>
    <cellStyle name="HEADING2" xfId="423" xr:uid="{00000000-0005-0000-0000-0000A9010000}"/>
    <cellStyle name="HEADING2 2" xfId="424" xr:uid="{00000000-0005-0000-0000-0000AA010000}"/>
    <cellStyle name="HEADING2_DE - Delmarva Cost of Capital Exhibits - May 2013 - JRW" xfId="425" xr:uid="{00000000-0005-0000-0000-0000AB010000}"/>
    <cellStyle name="HeadlineStyle" xfId="426" xr:uid="{00000000-0005-0000-0000-0000AC010000}"/>
    <cellStyle name="HeadlineStyle 2" xfId="427" xr:uid="{00000000-0005-0000-0000-0000AD010000}"/>
    <cellStyle name="HeadlineStyleJustified" xfId="428" xr:uid="{00000000-0005-0000-0000-0000AE010000}"/>
    <cellStyle name="Hyperlink" xfId="429" builtinId="8"/>
    <cellStyle name="Input 2" xfId="430" xr:uid="{00000000-0005-0000-0000-0000B0010000}"/>
    <cellStyle name="Input 3" xfId="431" xr:uid="{00000000-0005-0000-0000-0000B1010000}"/>
    <cellStyle name="Input 4" xfId="432" xr:uid="{00000000-0005-0000-0000-0000B2010000}"/>
    <cellStyle name="Input 5" xfId="433" xr:uid="{00000000-0005-0000-0000-0000B3010000}"/>
    <cellStyle name="Input 6" xfId="434" xr:uid="{00000000-0005-0000-0000-0000B4010000}"/>
    <cellStyle name="Input 7" xfId="435" xr:uid="{00000000-0005-0000-0000-0000B5010000}"/>
    <cellStyle name="Lines" xfId="436" xr:uid="{00000000-0005-0000-0000-0000B6010000}"/>
    <cellStyle name="Linked Cell 2" xfId="437" xr:uid="{00000000-0005-0000-0000-0000B7010000}"/>
    <cellStyle name="Linked Cell 3" xfId="438" xr:uid="{00000000-0005-0000-0000-0000B8010000}"/>
    <cellStyle name="Linked Cell 4" xfId="439" xr:uid="{00000000-0005-0000-0000-0000B9010000}"/>
    <cellStyle name="Linked Cell 5" xfId="440" xr:uid="{00000000-0005-0000-0000-0000BA010000}"/>
    <cellStyle name="Linked Cell 6" xfId="441" xr:uid="{00000000-0005-0000-0000-0000BB010000}"/>
    <cellStyle name="Linked Cell 7" xfId="442" xr:uid="{00000000-0005-0000-0000-0000BC010000}"/>
    <cellStyle name="Neutral 2" xfId="443" xr:uid="{00000000-0005-0000-0000-0000BD010000}"/>
    <cellStyle name="Neutral 3" xfId="444" xr:uid="{00000000-0005-0000-0000-0000BE010000}"/>
    <cellStyle name="Neutral 4" xfId="445" xr:uid="{00000000-0005-0000-0000-0000BF010000}"/>
    <cellStyle name="Neutral 5" xfId="446" xr:uid="{00000000-0005-0000-0000-0000C0010000}"/>
    <cellStyle name="Neutral 6" xfId="447" xr:uid="{00000000-0005-0000-0000-0000C1010000}"/>
    <cellStyle name="Neutral 7" xfId="448" xr:uid="{00000000-0005-0000-0000-0000C2010000}"/>
    <cellStyle name="Normal" xfId="0" builtinId="0"/>
    <cellStyle name="Normal - Style1" xfId="449" xr:uid="{00000000-0005-0000-0000-0000C4010000}"/>
    <cellStyle name="Normal - Style2" xfId="450" xr:uid="{00000000-0005-0000-0000-0000C5010000}"/>
    <cellStyle name="Normal - Style3" xfId="451" xr:uid="{00000000-0005-0000-0000-0000C6010000}"/>
    <cellStyle name="Normal - Style4" xfId="452" xr:uid="{00000000-0005-0000-0000-0000C7010000}"/>
    <cellStyle name="Normal - Style5" xfId="453" xr:uid="{00000000-0005-0000-0000-0000C8010000}"/>
    <cellStyle name="Normal - Style6" xfId="454" xr:uid="{00000000-0005-0000-0000-0000C9010000}"/>
    <cellStyle name="Normal - Style7" xfId="455" xr:uid="{00000000-0005-0000-0000-0000CA010000}"/>
    <cellStyle name="Normal - Style8" xfId="456" xr:uid="{00000000-0005-0000-0000-0000CB010000}"/>
    <cellStyle name="Normal 10" xfId="457" xr:uid="{00000000-0005-0000-0000-0000CC010000}"/>
    <cellStyle name="Normal 10 10 9 2 2" xfId="724" xr:uid="{00000000-0005-0000-0000-0000CD010000}"/>
    <cellStyle name="Normal 10 2" xfId="458" xr:uid="{00000000-0005-0000-0000-0000CE010000}"/>
    <cellStyle name="Normal 10 21 3" xfId="725" xr:uid="{3CF3F0D6-38C3-4515-844A-ACC80B6AB995}"/>
    <cellStyle name="Normal 10 3" xfId="459" xr:uid="{00000000-0005-0000-0000-0000CF010000}"/>
    <cellStyle name="Normal 10 4" xfId="460" xr:uid="{00000000-0005-0000-0000-0000D0010000}"/>
    <cellStyle name="Normal 10 70" xfId="461" xr:uid="{00000000-0005-0000-0000-0000D1010000}"/>
    <cellStyle name="Normal 10_Avera Rebuttal Analyses" xfId="462" xr:uid="{00000000-0005-0000-0000-0000D2010000}"/>
    <cellStyle name="Normal 11" xfId="463" xr:uid="{00000000-0005-0000-0000-0000D3010000}"/>
    <cellStyle name="Normal 11 2" xfId="464" xr:uid="{00000000-0005-0000-0000-0000D4010000}"/>
    <cellStyle name="Normal 11 3" xfId="465" xr:uid="{00000000-0005-0000-0000-0000D5010000}"/>
    <cellStyle name="Normal 11_Avera Rebuttal Analyses" xfId="466" xr:uid="{00000000-0005-0000-0000-0000D6010000}"/>
    <cellStyle name="Normal 12" xfId="467" xr:uid="{00000000-0005-0000-0000-0000D7010000}"/>
    <cellStyle name="Normal 12 2" xfId="468" xr:uid="{00000000-0005-0000-0000-0000D8010000}"/>
    <cellStyle name="Normal 12_Avera Rebuttal Analyses" xfId="469" xr:uid="{00000000-0005-0000-0000-0000D9010000}"/>
    <cellStyle name="Normal 13" xfId="470" xr:uid="{00000000-0005-0000-0000-0000DA010000}"/>
    <cellStyle name="Normal 13 2" xfId="471" xr:uid="{00000000-0005-0000-0000-0000DB010000}"/>
    <cellStyle name="Normal 13_Avera Rebuttal Analyses" xfId="472" xr:uid="{00000000-0005-0000-0000-0000DC010000}"/>
    <cellStyle name="Normal 14" xfId="473" xr:uid="{00000000-0005-0000-0000-0000DD010000}"/>
    <cellStyle name="Normal 14 2" xfId="474" xr:uid="{00000000-0005-0000-0000-0000DE010000}"/>
    <cellStyle name="Normal 14 2 2" xfId="475" xr:uid="{00000000-0005-0000-0000-0000DF010000}"/>
    <cellStyle name="Normal 14 2 3" xfId="476" xr:uid="{00000000-0005-0000-0000-0000E0010000}"/>
    <cellStyle name="Normal 14 3" xfId="477" xr:uid="{00000000-0005-0000-0000-0000E1010000}"/>
    <cellStyle name="Normal 15" xfId="478" xr:uid="{00000000-0005-0000-0000-0000E2010000}"/>
    <cellStyle name="Normal 15 2" xfId="479" xr:uid="{00000000-0005-0000-0000-0000E3010000}"/>
    <cellStyle name="Normal 16" xfId="480" xr:uid="{00000000-0005-0000-0000-0000E4010000}"/>
    <cellStyle name="Normal 165" xfId="716" xr:uid="{00000000-0005-0000-0000-0000E5010000}"/>
    <cellStyle name="Normal 17" xfId="481" xr:uid="{00000000-0005-0000-0000-0000E6010000}"/>
    <cellStyle name="Normal 18" xfId="482" xr:uid="{00000000-0005-0000-0000-0000E7010000}"/>
    <cellStyle name="Normal 19" xfId="483" xr:uid="{00000000-0005-0000-0000-0000E8010000}"/>
    <cellStyle name="Normal 2" xfId="484" xr:uid="{00000000-0005-0000-0000-0000E9010000}"/>
    <cellStyle name="Normal 2 10" xfId="485" xr:uid="{00000000-0005-0000-0000-0000EA010000}"/>
    <cellStyle name="Normal 2 10 2" xfId="723" xr:uid="{00000000-0005-0000-0000-0000EB010000}"/>
    <cellStyle name="Normal 2 11" xfId="486" xr:uid="{00000000-0005-0000-0000-0000EC010000}"/>
    <cellStyle name="Normal 2 12" xfId="487" xr:uid="{00000000-0005-0000-0000-0000ED010000}"/>
    <cellStyle name="Normal 2 13" xfId="488" xr:uid="{00000000-0005-0000-0000-0000EE010000}"/>
    <cellStyle name="Normal 2 2" xfId="489" xr:uid="{00000000-0005-0000-0000-0000EF010000}"/>
    <cellStyle name="Normal 2 2 2" xfId="490" xr:uid="{00000000-0005-0000-0000-0000F0010000}"/>
    <cellStyle name="Normal 2 3" xfId="491" xr:uid="{00000000-0005-0000-0000-0000F1010000}"/>
    <cellStyle name="Normal 2 3 2" xfId="492" xr:uid="{00000000-0005-0000-0000-0000F2010000}"/>
    <cellStyle name="Normal 2 3_DE - Delmarva Cost of Capital Exhibits - May 2013 - JRW" xfId="493" xr:uid="{00000000-0005-0000-0000-0000F3010000}"/>
    <cellStyle name="Normal 2 4" xfId="494" xr:uid="{00000000-0005-0000-0000-0000F4010000}"/>
    <cellStyle name="Normal 2 4 2" xfId="495" xr:uid="{00000000-0005-0000-0000-0000F5010000}"/>
    <cellStyle name="Normal 2 4 2 2" xfId="496" xr:uid="{00000000-0005-0000-0000-0000F6010000}"/>
    <cellStyle name="Normal 2 4 2_Avera Analyses - Black Hills CO" xfId="497" xr:uid="{00000000-0005-0000-0000-0000F7010000}"/>
    <cellStyle name="Normal 2 4 3" xfId="498" xr:uid="{00000000-0005-0000-0000-0000F8010000}"/>
    <cellStyle name="Normal 2 4 4" xfId="499" xr:uid="{00000000-0005-0000-0000-0000F9010000}"/>
    <cellStyle name="Normal 2 4_Avera Analyses - Black Hills CO" xfId="500" xr:uid="{00000000-0005-0000-0000-0000FA010000}"/>
    <cellStyle name="Normal 2 5" xfId="501" xr:uid="{00000000-0005-0000-0000-0000FB010000}"/>
    <cellStyle name="Normal 2 5 2" xfId="502" xr:uid="{00000000-0005-0000-0000-0000FC010000}"/>
    <cellStyle name="Normal 2 5_Avera Analyses - Black Hills CO" xfId="503" xr:uid="{00000000-0005-0000-0000-0000FD010000}"/>
    <cellStyle name="Normal 2 6" xfId="504" xr:uid="{00000000-0005-0000-0000-0000FE010000}"/>
    <cellStyle name="Normal 2 7" xfId="505" xr:uid="{00000000-0005-0000-0000-0000FF010000}"/>
    <cellStyle name="Normal 2 8" xfId="506" xr:uid="{00000000-0005-0000-0000-000000020000}"/>
    <cellStyle name="Normal 2 9" xfId="507" xr:uid="{00000000-0005-0000-0000-000001020000}"/>
    <cellStyle name="Normal 2_Atmos Rebuttal Analyses" xfId="508" xr:uid="{00000000-0005-0000-0000-000002020000}"/>
    <cellStyle name="Normal 20" xfId="509" xr:uid="{00000000-0005-0000-0000-000003020000}"/>
    <cellStyle name="Normal 21" xfId="510" xr:uid="{00000000-0005-0000-0000-000004020000}"/>
    <cellStyle name="Normal 22" xfId="511" xr:uid="{00000000-0005-0000-0000-000005020000}"/>
    <cellStyle name="Normal 22 3" xfId="718" xr:uid="{00000000-0005-0000-0000-000006020000}"/>
    <cellStyle name="Normal 23" xfId="712" xr:uid="{00000000-0005-0000-0000-000007020000}"/>
    <cellStyle name="Normal 24" xfId="713" xr:uid="{00000000-0005-0000-0000-000008020000}"/>
    <cellStyle name="Normal 25" xfId="717" xr:uid="{00000000-0005-0000-0000-000009020000}"/>
    <cellStyle name="Normal 26" xfId="720" xr:uid="{00000000-0005-0000-0000-00000A020000}"/>
    <cellStyle name="Normal 3" xfId="512" xr:uid="{00000000-0005-0000-0000-00000B020000}"/>
    <cellStyle name="Normal 3 2" xfId="513" xr:uid="{00000000-0005-0000-0000-00000C020000}"/>
    <cellStyle name="Normal 3 2 10" xfId="514" xr:uid="{00000000-0005-0000-0000-00000D020000}"/>
    <cellStyle name="Normal 3 2 2" xfId="515" xr:uid="{00000000-0005-0000-0000-00000E020000}"/>
    <cellStyle name="Normal 3 2_Avera Rebuttal Analyses" xfId="516" xr:uid="{00000000-0005-0000-0000-00000F020000}"/>
    <cellStyle name="Normal 3 3" xfId="517" xr:uid="{00000000-0005-0000-0000-000010020000}"/>
    <cellStyle name="Normal 3 4" xfId="518" xr:uid="{00000000-0005-0000-0000-000011020000}"/>
    <cellStyle name="Normal 3_Atmos Rebuttal Analyses" xfId="519" xr:uid="{00000000-0005-0000-0000-000012020000}"/>
    <cellStyle name="Normal 4" xfId="520" xr:uid="{00000000-0005-0000-0000-000013020000}"/>
    <cellStyle name="Normal 4 2" xfId="521" xr:uid="{00000000-0005-0000-0000-000014020000}"/>
    <cellStyle name="Normal 4 3" xfId="522" xr:uid="{00000000-0005-0000-0000-000015020000}"/>
    <cellStyle name="Normal 4 4" xfId="714" xr:uid="{00000000-0005-0000-0000-000016020000}"/>
    <cellStyle name="Normal 4_Exhibits MPG-5 thru 18, 22" xfId="523" xr:uid="{00000000-0005-0000-0000-000017020000}"/>
    <cellStyle name="Normal 5" xfId="524" xr:uid="{00000000-0005-0000-0000-000018020000}"/>
    <cellStyle name="Normal 5 2" xfId="525" xr:uid="{00000000-0005-0000-0000-000019020000}"/>
    <cellStyle name="Normal 5 3" xfId="526" xr:uid="{00000000-0005-0000-0000-00001A020000}"/>
    <cellStyle name="Normal 5 4" xfId="527" xr:uid="{00000000-0005-0000-0000-00001B020000}"/>
    <cellStyle name="Normal 5 5" xfId="528" xr:uid="{00000000-0005-0000-0000-00001C020000}"/>
    <cellStyle name="Normal 5_Atmos Rebuttal Analyses" xfId="529" xr:uid="{00000000-0005-0000-0000-00001D020000}"/>
    <cellStyle name="Normal 6" xfId="530" xr:uid="{00000000-0005-0000-0000-00001E020000}"/>
    <cellStyle name="Normal 6 2" xfId="531" xr:uid="{00000000-0005-0000-0000-00001F020000}"/>
    <cellStyle name="Normal 6 3" xfId="532" xr:uid="{00000000-0005-0000-0000-000020020000}"/>
    <cellStyle name="Normal 6 4" xfId="533" xr:uid="{00000000-0005-0000-0000-000021020000}"/>
    <cellStyle name="Normal 6 5" xfId="534" xr:uid="{00000000-0005-0000-0000-000022020000}"/>
    <cellStyle name="Normal 6 6" xfId="535" xr:uid="{00000000-0005-0000-0000-000023020000}"/>
    <cellStyle name="Normal 6_Atmos Rebuttal Analyses" xfId="536" xr:uid="{00000000-0005-0000-0000-000024020000}"/>
    <cellStyle name="Normal 7" xfId="537" xr:uid="{00000000-0005-0000-0000-000025020000}"/>
    <cellStyle name="Normal 7 2" xfId="538" xr:uid="{00000000-0005-0000-0000-000026020000}"/>
    <cellStyle name="Normal 7 3" xfId="539" xr:uid="{00000000-0005-0000-0000-000027020000}"/>
    <cellStyle name="Normal 7 4" xfId="540" xr:uid="{00000000-0005-0000-0000-000028020000}"/>
    <cellStyle name="Normal 7 5" xfId="541" xr:uid="{00000000-0005-0000-0000-000029020000}"/>
    <cellStyle name="Normal 7 6" xfId="542" xr:uid="{00000000-0005-0000-0000-00002A020000}"/>
    <cellStyle name="Normal 7_Avera Rebuttal Analyses" xfId="543" xr:uid="{00000000-0005-0000-0000-00002B020000}"/>
    <cellStyle name="Normal 8" xfId="544" xr:uid="{00000000-0005-0000-0000-00002C020000}"/>
    <cellStyle name="Normal 8 2" xfId="545" xr:uid="{00000000-0005-0000-0000-00002D020000}"/>
    <cellStyle name="Normal 8 3" xfId="546" xr:uid="{00000000-0005-0000-0000-00002E020000}"/>
    <cellStyle name="Normal 8 4" xfId="547" xr:uid="{00000000-0005-0000-0000-00002F020000}"/>
    <cellStyle name="Normal 8_Avera Rebuttal Analyses" xfId="548" xr:uid="{00000000-0005-0000-0000-000030020000}"/>
    <cellStyle name="Normal 9" xfId="549" xr:uid="{00000000-0005-0000-0000-000031020000}"/>
    <cellStyle name="Normal 9 2" xfId="550" xr:uid="{00000000-0005-0000-0000-000032020000}"/>
    <cellStyle name="Normal 9 3" xfId="551" xr:uid="{00000000-0005-0000-0000-000033020000}"/>
    <cellStyle name="Normal 9 4" xfId="552" xr:uid="{00000000-0005-0000-0000-000034020000}"/>
    <cellStyle name="Normal 9_Avera Rebuttal Analyses" xfId="553" xr:uid="{00000000-0005-0000-0000-000035020000}"/>
    <cellStyle name="Normal_Exhibit A-12 Schedule D6-5 Page 2 of 25" xfId="726" xr:uid="{DC5E836A-EE40-48E6-84B0-B71DC1488292}"/>
    <cellStyle name="Normal_Industry Betas from Damoderan - 2004" xfId="554" xr:uid="{00000000-0005-0000-0000-000036020000}"/>
    <cellStyle name="Normal_rcjrw1" xfId="555" xr:uid="{00000000-0005-0000-0000-000037020000}"/>
    <cellStyle name="Normal_S&amp;P 500 Data" xfId="556" xr:uid="{00000000-0005-0000-0000-000038020000}"/>
    <cellStyle name="Normal_S&amp;P Data - Damoderan 2005 2" xfId="711" xr:uid="{00000000-0005-0000-0000-000039020000}"/>
    <cellStyle name="Note 2" xfId="557" xr:uid="{00000000-0005-0000-0000-00003A020000}"/>
    <cellStyle name="Note 3" xfId="558" xr:uid="{00000000-0005-0000-0000-00003B020000}"/>
    <cellStyle name="Note 4" xfId="559" xr:uid="{00000000-0005-0000-0000-00003C020000}"/>
    <cellStyle name="Note 5" xfId="560" xr:uid="{00000000-0005-0000-0000-00003D020000}"/>
    <cellStyle name="Note 6" xfId="561" xr:uid="{00000000-0005-0000-0000-00003E020000}"/>
    <cellStyle name="Note 7" xfId="562" xr:uid="{00000000-0005-0000-0000-00003F020000}"/>
    <cellStyle name="Output 2" xfId="563" xr:uid="{00000000-0005-0000-0000-000040020000}"/>
    <cellStyle name="Output 3" xfId="564" xr:uid="{00000000-0005-0000-0000-000041020000}"/>
    <cellStyle name="Output 4" xfId="565" xr:uid="{00000000-0005-0000-0000-000042020000}"/>
    <cellStyle name="Output 5" xfId="566" xr:uid="{00000000-0005-0000-0000-000043020000}"/>
    <cellStyle name="Output 6" xfId="567" xr:uid="{00000000-0005-0000-0000-000044020000}"/>
    <cellStyle name="Output 7" xfId="568" xr:uid="{00000000-0005-0000-0000-000045020000}"/>
    <cellStyle name="Output Amounts" xfId="569" xr:uid="{00000000-0005-0000-0000-000046020000}"/>
    <cellStyle name="Output Column Headings" xfId="570" xr:uid="{00000000-0005-0000-0000-000047020000}"/>
    <cellStyle name="Output Line Items" xfId="571" xr:uid="{00000000-0005-0000-0000-000048020000}"/>
    <cellStyle name="Output Report Heading" xfId="572" xr:uid="{00000000-0005-0000-0000-000049020000}"/>
    <cellStyle name="Output Report Title" xfId="573" xr:uid="{00000000-0005-0000-0000-00004A020000}"/>
    <cellStyle name="Percent" xfId="574" builtinId="5"/>
    <cellStyle name="Percent 10" xfId="575" xr:uid="{00000000-0005-0000-0000-00004C020000}"/>
    <cellStyle name="Percent 11" xfId="576" xr:uid="{00000000-0005-0000-0000-00004D020000}"/>
    <cellStyle name="Percent 11 2" xfId="577" xr:uid="{00000000-0005-0000-0000-00004E020000}"/>
    <cellStyle name="Percent 12" xfId="578" xr:uid="{00000000-0005-0000-0000-00004F020000}"/>
    <cellStyle name="Percent 13" xfId="579" xr:uid="{00000000-0005-0000-0000-000050020000}"/>
    <cellStyle name="Percent 14" xfId="580" xr:uid="{00000000-0005-0000-0000-000051020000}"/>
    <cellStyle name="Percent 14 2" xfId="581" xr:uid="{00000000-0005-0000-0000-000052020000}"/>
    <cellStyle name="Percent 15" xfId="582" xr:uid="{00000000-0005-0000-0000-000053020000}"/>
    <cellStyle name="Percent 16" xfId="583" xr:uid="{00000000-0005-0000-0000-000054020000}"/>
    <cellStyle name="Percent 17" xfId="722" xr:uid="{00000000-0005-0000-0000-000055020000}"/>
    <cellStyle name="Percent 2" xfId="584" xr:uid="{00000000-0005-0000-0000-000056020000}"/>
    <cellStyle name="Percent 2 2" xfId="585" xr:uid="{00000000-0005-0000-0000-000057020000}"/>
    <cellStyle name="Percent 2 2 2" xfId="586" xr:uid="{00000000-0005-0000-0000-000058020000}"/>
    <cellStyle name="Percent 2 2 2 2" xfId="587" xr:uid="{00000000-0005-0000-0000-000059020000}"/>
    <cellStyle name="Percent 2 3" xfId="588" xr:uid="{00000000-0005-0000-0000-00005A020000}"/>
    <cellStyle name="Percent 2 4" xfId="589" xr:uid="{00000000-0005-0000-0000-00005B020000}"/>
    <cellStyle name="Percent 2 5" xfId="590" xr:uid="{00000000-0005-0000-0000-00005C020000}"/>
    <cellStyle name="Percent 2 6" xfId="591" xr:uid="{00000000-0005-0000-0000-00005D020000}"/>
    <cellStyle name="Percent 2_Atmos Rebuttal Analyses" xfId="592" xr:uid="{00000000-0005-0000-0000-00005E020000}"/>
    <cellStyle name="Percent 3" xfId="593" xr:uid="{00000000-0005-0000-0000-00005F020000}"/>
    <cellStyle name="Percent 3 2" xfId="594" xr:uid="{00000000-0005-0000-0000-000060020000}"/>
    <cellStyle name="Percent 3 3" xfId="595" xr:uid="{00000000-0005-0000-0000-000061020000}"/>
    <cellStyle name="Percent 4" xfId="596" xr:uid="{00000000-0005-0000-0000-000062020000}"/>
    <cellStyle name="Percent 4 2" xfId="597" xr:uid="{00000000-0005-0000-0000-000063020000}"/>
    <cellStyle name="Percent 5" xfId="598" xr:uid="{00000000-0005-0000-0000-000064020000}"/>
    <cellStyle name="Percent 5 2" xfId="599" xr:uid="{00000000-0005-0000-0000-000065020000}"/>
    <cellStyle name="Percent 6" xfId="600" xr:uid="{00000000-0005-0000-0000-000066020000}"/>
    <cellStyle name="Percent 7" xfId="601" xr:uid="{00000000-0005-0000-0000-000067020000}"/>
    <cellStyle name="Percent 7 2" xfId="602" xr:uid="{00000000-0005-0000-0000-000068020000}"/>
    <cellStyle name="Percent 8" xfId="603" xr:uid="{00000000-0005-0000-0000-000069020000}"/>
    <cellStyle name="Percent 8 2" xfId="604" xr:uid="{00000000-0005-0000-0000-00006A020000}"/>
    <cellStyle name="Percent 8 3" xfId="605" xr:uid="{00000000-0005-0000-0000-00006B020000}"/>
    <cellStyle name="Percent 9" xfId="606" xr:uid="{00000000-0005-0000-0000-00006C020000}"/>
    <cellStyle name="PSChar" xfId="607" xr:uid="{00000000-0005-0000-0000-00006D020000}"/>
    <cellStyle name="PSDate" xfId="608" xr:uid="{00000000-0005-0000-0000-00006E020000}"/>
    <cellStyle name="PSDec" xfId="609" xr:uid="{00000000-0005-0000-0000-00006F020000}"/>
    <cellStyle name="PSHeading" xfId="610" xr:uid="{00000000-0005-0000-0000-000070020000}"/>
    <cellStyle name="PSInt" xfId="611" xr:uid="{00000000-0005-0000-0000-000071020000}"/>
    <cellStyle name="PSSpacer" xfId="612" xr:uid="{00000000-0005-0000-0000-000072020000}"/>
    <cellStyle name="SAPBEXaggData" xfId="613" xr:uid="{00000000-0005-0000-0000-000073020000}"/>
    <cellStyle name="SAPBEXaggDataEmph" xfId="614" xr:uid="{00000000-0005-0000-0000-000074020000}"/>
    <cellStyle name="SAPBEXaggItem" xfId="615" xr:uid="{00000000-0005-0000-0000-000075020000}"/>
    <cellStyle name="SAPBEXaggItemX" xfId="616" xr:uid="{00000000-0005-0000-0000-000076020000}"/>
    <cellStyle name="SAPBEXchaText" xfId="617" xr:uid="{00000000-0005-0000-0000-000077020000}"/>
    <cellStyle name="SAPBEXexcBad7" xfId="618" xr:uid="{00000000-0005-0000-0000-000078020000}"/>
    <cellStyle name="SAPBEXexcBad8" xfId="619" xr:uid="{00000000-0005-0000-0000-000079020000}"/>
    <cellStyle name="SAPBEXexcBad9" xfId="620" xr:uid="{00000000-0005-0000-0000-00007A020000}"/>
    <cellStyle name="SAPBEXexcCritical4" xfId="621" xr:uid="{00000000-0005-0000-0000-00007B020000}"/>
    <cellStyle name="SAPBEXexcCritical5" xfId="622" xr:uid="{00000000-0005-0000-0000-00007C020000}"/>
    <cellStyle name="SAPBEXexcCritical6" xfId="623" xr:uid="{00000000-0005-0000-0000-00007D020000}"/>
    <cellStyle name="SAPBEXexcGood1" xfId="624" xr:uid="{00000000-0005-0000-0000-00007E020000}"/>
    <cellStyle name="SAPBEXexcGood2" xfId="625" xr:uid="{00000000-0005-0000-0000-00007F020000}"/>
    <cellStyle name="SAPBEXexcGood3" xfId="626" xr:uid="{00000000-0005-0000-0000-000080020000}"/>
    <cellStyle name="SAPBEXfilterDrill" xfId="627" xr:uid="{00000000-0005-0000-0000-000081020000}"/>
    <cellStyle name="SAPBEXfilterItem" xfId="628" xr:uid="{00000000-0005-0000-0000-000082020000}"/>
    <cellStyle name="SAPBEXfilterText" xfId="629" xr:uid="{00000000-0005-0000-0000-000083020000}"/>
    <cellStyle name="SAPBEXformats" xfId="630" xr:uid="{00000000-0005-0000-0000-000084020000}"/>
    <cellStyle name="SAPBEXheaderItem" xfId="631" xr:uid="{00000000-0005-0000-0000-000085020000}"/>
    <cellStyle name="SAPBEXheaderText" xfId="632" xr:uid="{00000000-0005-0000-0000-000086020000}"/>
    <cellStyle name="SAPBEXHLevel0" xfId="633" xr:uid="{00000000-0005-0000-0000-000087020000}"/>
    <cellStyle name="SAPBEXHLevel0X" xfId="634" xr:uid="{00000000-0005-0000-0000-000088020000}"/>
    <cellStyle name="SAPBEXHLevel1" xfId="635" xr:uid="{00000000-0005-0000-0000-000089020000}"/>
    <cellStyle name="SAPBEXHLevel1X" xfId="636" xr:uid="{00000000-0005-0000-0000-00008A020000}"/>
    <cellStyle name="SAPBEXHLevel2" xfId="637" xr:uid="{00000000-0005-0000-0000-00008B020000}"/>
    <cellStyle name="SAPBEXHLevel2X" xfId="638" xr:uid="{00000000-0005-0000-0000-00008C020000}"/>
    <cellStyle name="SAPBEXHLevel3" xfId="639" xr:uid="{00000000-0005-0000-0000-00008D020000}"/>
    <cellStyle name="SAPBEXHLevel3X" xfId="640" xr:uid="{00000000-0005-0000-0000-00008E020000}"/>
    <cellStyle name="SAPBEXresData" xfId="641" xr:uid="{00000000-0005-0000-0000-00008F020000}"/>
    <cellStyle name="SAPBEXresDataEmph" xfId="642" xr:uid="{00000000-0005-0000-0000-000090020000}"/>
    <cellStyle name="SAPBEXresItem" xfId="643" xr:uid="{00000000-0005-0000-0000-000091020000}"/>
    <cellStyle name="SAPBEXresItemX" xfId="644" xr:uid="{00000000-0005-0000-0000-000092020000}"/>
    <cellStyle name="SAPBEXstdData" xfId="645" xr:uid="{00000000-0005-0000-0000-000093020000}"/>
    <cellStyle name="SAPBEXstdDataEmph" xfId="646" xr:uid="{00000000-0005-0000-0000-000094020000}"/>
    <cellStyle name="SAPBEXstdItem" xfId="647" xr:uid="{00000000-0005-0000-0000-000095020000}"/>
    <cellStyle name="SAPBEXstdItemX" xfId="648" xr:uid="{00000000-0005-0000-0000-000096020000}"/>
    <cellStyle name="SAPBEXtitle" xfId="649" xr:uid="{00000000-0005-0000-0000-000097020000}"/>
    <cellStyle name="SAPBEXundefined" xfId="650" xr:uid="{00000000-0005-0000-0000-000098020000}"/>
    <cellStyle name="Style 1" xfId="651" xr:uid="{00000000-0005-0000-0000-000099020000}"/>
    <cellStyle name="Style 105" xfId="652" xr:uid="{00000000-0005-0000-0000-00009A020000}"/>
    <cellStyle name="Style 109" xfId="653" xr:uid="{00000000-0005-0000-0000-00009B020000}"/>
    <cellStyle name="Style 113" xfId="654" xr:uid="{00000000-0005-0000-0000-00009C020000}"/>
    <cellStyle name="Style 117" xfId="655" xr:uid="{00000000-0005-0000-0000-00009D020000}"/>
    <cellStyle name="Style 140" xfId="656" xr:uid="{00000000-0005-0000-0000-00009E020000}"/>
    <cellStyle name="Style 144" xfId="657" xr:uid="{00000000-0005-0000-0000-00009F020000}"/>
    <cellStyle name="Style 21" xfId="658" xr:uid="{00000000-0005-0000-0000-0000A0020000}"/>
    <cellStyle name="Style 21 2" xfId="659" xr:uid="{00000000-0005-0000-0000-0000A1020000}"/>
    <cellStyle name="Style 22" xfId="660" xr:uid="{00000000-0005-0000-0000-0000A2020000}"/>
    <cellStyle name="Style 22 2" xfId="661" xr:uid="{00000000-0005-0000-0000-0000A3020000}"/>
    <cellStyle name="Style 22 2 2" xfId="662" xr:uid="{00000000-0005-0000-0000-0000A4020000}"/>
    <cellStyle name="Style 22 2_Avera Rebuttal Analyses" xfId="663" xr:uid="{00000000-0005-0000-0000-0000A5020000}"/>
    <cellStyle name="Style 23" xfId="664" xr:uid="{00000000-0005-0000-0000-0000A6020000}"/>
    <cellStyle name="Style 24" xfId="665" xr:uid="{00000000-0005-0000-0000-0000A7020000}"/>
    <cellStyle name="Style 24 2" xfId="666" xr:uid="{00000000-0005-0000-0000-0000A8020000}"/>
    <cellStyle name="Style 24 2 2" xfId="667" xr:uid="{00000000-0005-0000-0000-0000A9020000}"/>
    <cellStyle name="Style 24 2_Avera Rebuttal Analyses" xfId="668" xr:uid="{00000000-0005-0000-0000-0000AA020000}"/>
    <cellStyle name="Style 25" xfId="669" xr:uid="{00000000-0005-0000-0000-0000AB020000}"/>
    <cellStyle name="Style 26" xfId="670" xr:uid="{00000000-0005-0000-0000-0000AC020000}"/>
    <cellStyle name="Style 26 2" xfId="671" xr:uid="{00000000-0005-0000-0000-0000AD020000}"/>
    <cellStyle name="Style 26 2 2" xfId="672" xr:uid="{00000000-0005-0000-0000-0000AE020000}"/>
    <cellStyle name="Style 26 2_Avera Rebuttal Analyses" xfId="673" xr:uid="{00000000-0005-0000-0000-0000AF020000}"/>
    <cellStyle name="Style 26 3" xfId="674" xr:uid="{00000000-0005-0000-0000-0000B0020000}"/>
    <cellStyle name="Style 26 4" xfId="675" xr:uid="{00000000-0005-0000-0000-0000B1020000}"/>
    <cellStyle name="Style 27" xfId="676" xr:uid="{00000000-0005-0000-0000-0000B2020000}"/>
    <cellStyle name="Style 28" xfId="677" xr:uid="{00000000-0005-0000-0000-0000B3020000}"/>
    <cellStyle name="Style 29" xfId="678" xr:uid="{00000000-0005-0000-0000-0000B4020000}"/>
    <cellStyle name="Style 30" xfId="679" xr:uid="{00000000-0005-0000-0000-0000B5020000}"/>
    <cellStyle name="Style 31" xfId="680" xr:uid="{00000000-0005-0000-0000-0000B6020000}"/>
    <cellStyle name="Style 32" xfId="681" xr:uid="{00000000-0005-0000-0000-0000B7020000}"/>
    <cellStyle name="Style 33" xfId="682" xr:uid="{00000000-0005-0000-0000-0000B8020000}"/>
    <cellStyle name="Style 34" xfId="683" xr:uid="{00000000-0005-0000-0000-0000B9020000}"/>
    <cellStyle name="Style 35" xfId="684" xr:uid="{00000000-0005-0000-0000-0000BA020000}"/>
    <cellStyle name="Style 36" xfId="685" xr:uid="{00000000-0005-0000-0000-0000BB020000}"/>
    <cellStyle name="Style 37" xfId="686" xr:uid="{00000000-0005-0000-0000-0000BC020000}"/>
    <cellStyle name="Style 38" xfId="687" xr:uid="{00000000-0005-0000-0000-0000BD020000}"/>
    <cellStyle name="Style 39" xfId="688" xr:uid="{00000000-0005-0000-0000-0000BE020000}"/>
    <cellStyle name="STYLE1" xfId="689" xr:uid="{00000000-0005-0000-0000-0000BF020000}"/>
    <cellStyle name="STYLE2" xfId="690" xr:uid="{00000000-0005-0000-0000-0000C0020000}"/>
    <cellStyle name="STYLE3" xfId="691" xr:uid="{00000000-0005-0000-0000-0000C1020000}"/>
    <cellStyle name="STYLE4" xfId="692" xr:uid="{00000000-0005-0000-0000-0000C2020000}"/>
    <cellStyle name="Title" xfId="693" builtinId="15" customBuiltin="1"/>
    <cellStyle name="Title 2" xfId="694" xr:uid="{00000000-0005-0000-0000-0000C4020000}"/>
    <cellStyle name="Title 3" xfId="695" xr:uid="{00000000-0005-0000-0000-0000C5020000}"/>
    <cellStyle name="Title 4" xfId="696" xr:uid="{00000000-0005-0000-0000-0000C6020000}"/>
    <cellStyle name="Title 5" xfId="697" xr:uid="{00000000-0005-0000-0000-0000C7020000}"/>
    <cellStyle name="Title 6" xfId="698" xr:uid="{00000000-0005-0000-0000-0000C8020000}"/>
    <cellStyle name="Total 2" xfId="699" xr:uid="{00000000-0005-0000-0000-0000C9020000}"/>
    <cellStyle name="Total 3" xfId="700" xr:uid="{00000000-0005-0000-0000-0000CA020000}"/>
    <cellStyle name="Total 4" xfId="701" xr:uid="{00000000-0005-0000-0000-0000CB020000}"/>
    <cellStyle name="Total 5" xfId="702" xr:uid="{00000000-0005-0000-0000-0000CC020000}"/>
    <cellStyle name="Total 6" xfId="703" xr:uid="{00000000-0005-0000-0000-0000CD020000}"/>
    <cellStyle name="Total 7" xfId="704" xr:uid="{00000000-0005-0000-0000-0000CE020000}"/>
    <cellStyle name="Warning Text 2" xfId="705" xr:uid="{00000000-0005-0000-0000-0000CF020000}"/>
    <cellStyle name="Warning Text 3" xfId="706" xr:uid="{00000000-0005-0000-0000-0000D0020000}"/>
    <cellStyle name="Warning Text 4" xfId="707" xr:uid="{00000000-0005-0000-0000-0000D1020000}"/>
    <cellStyle name="Warning Text 5" xfId="708" xr:uid="{00000000-0005-0000-0000-0000D2020000}"/>
    <cellStyle name="Warning Text 6" xfId="709" xr:uid="{00000000-0005-0000-0000-0000D3020000}"/>
    <cellStyle name="Warning Text 7" xfId="710" xr:uid="{00000000-0005-0000-0000-0000D402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6.xml"/><Relationship Id="rId47" Type="http://schemas.openxmlformats.org/officeDocument/2006/relationships/externalLink" Target="externalLinks/externalLink11.xml"/><Relationship Id="rId63" Type="http://schemas.openxmlformats.org/officeDocument/2006/relationships/externalLink" Target="externalLinks/externalLink27.xml"/><Relationship Id="rId68" Type="http://schemas.openxmlformats.org/officeDocument/2006/relationships/externalLink" Target="externalLinks/externalLink32.xml"/><Relationship Id="rId84" Type="http://schemas.openxmlformats.org/officeDocument/2006/relationships/customXml" Target="../customXml/item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53" Type="http://schemas.openxmlformats.org/officeDocument/2006/relationships/externalLink" Target="externalLinks/externalLink17.xml"/><Relationship Id="rId58" Type="http://schemas.openxmlformats.org/officeDocument/2006/relationships/externalLink" Target="externalLinks/externalLink22.xml"/><Relationship Id="rId74" Type="http://schemas.openxmlformats.org/officeDocument/2006/relationships/externalLink" Target="externalLinks/externalLink38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7.xml"/><Relationship Id="rId48" Type="http://schemas.openxmlformats.org/officeDocument/2006/relationships/externalLink" Target="externalLinks/externalLink12.xml"/><Relationship Id="rId56" Type="http://schemas.openxmlformats.org/officeDocument/2006/relationships/externalLink" Target="externalLinks/externalLink20.xml"/><Relationship Id="rId64" Type="http://schemas.openxmlformats.org/officeDocument/2006/relationships/externalLink" Target="externalLinks/externalLink28.xml"/><Relationship Id="rId69" Type="http://schemas.openxmlformats.org/officeDocument/2006/relationships/externalLink" Target="externalLinks/externalLink33.xml"/><Relationship Id="rId77" Type="http://schemas.openxmlformats.org/officeDocument/2006/relationships/externalLink" Target="externalLinks/externalLink4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5.xml"/><Relationship Id="rId72" Type="http://schemas.openxmlformats.org/officeDocument/2006/relationships/externalLink" Target="externalLinks/externalLink36.xml"/><Relationship Id="rId80" Type="http://schemas.openxmlformats.org/officeDocument/2006/relationships/styles" Target="styles.xml"/><Relationship Id="rId85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externalLink" Target="externalLinks/externalLink10.xml"/><Relationship Id="rId59" Type="http://schemas.openxmlformats.org/officeDocument/2006/relationships/externalLink" Target="externalLinks/externalLink23.xml"/><Relationship Id="rId67" Type="http://schemas.openxmlformats.org/officeDocument/2006/relationships/externalLink" Target="externalLinks/externalLink3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5.xml"/><Relationship Id="rId54" Type="http://schemas.openxmlformats.org/officeDocument/2006/relationships/externalLink" Target="externalLinks/externalLink18.xml"/><Relationship Id="rId62" Type="http://schemas.openxmlformats.org/officeDocument/2006/relationships/externalLink" Target="externalLinks/externalLink26.xml"/><Relationship Id="rId70" Type="http://schemas.openxmlformats.org/officeDocument/2006/relationships/externalLink" Target="externalLinks/externalLink34.xml"/><Relationship Id="rId75" Type="http://schemas.openxmlformats.org/officeDocument/2006/relationships/externalLink" Target="externalLinks/externalLink39.xml"/><Relationship Id="rId83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3.xml"/><Relationship Id="rId57" Type="http://schemas.openxmlformats.org/officeDocument/2006/relationships/externalLink" Target="externalLinks/externalLink2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8.xml"/><Relationship Id="rId52" Type="http://schemas.openxmlformats.org/officeDocument/2006/relationships/externalLink" Target="externalLinks/externalLink16.xml"/><Relationship Id="rId60" Type="http://schemas.openxmlformats.org/officeDocument/2006/relationships/externalLink" Target="externalLinks/externalLink24.xml"/><Relationship Id="rId65" Type="http://schemas.openxmlformats.org/officeDocument/2006/relationships/externalLink" Target="externalLinks/externalLink29.xml"/><Relationship Id="rId73" Type="http://schemas.openxmlformats.org/officeDocument/2006/relationships/externalLink" Target="externalLinks/externalLink37.xml"/><Relationship Id="rId78" Type="http://schemas.openxmlformats.org/officeDocument/2006/relationships/externalLink" Target="externalLinks/externalLink42.xml"/><Relationship Id="rId81" Type="http://schemas.openxmlformats.org/officeDocument/2006/relationships/sharedStrings" Target="sharedStrings.xml"/><Relationship Id="rId86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3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4.xml"/><Relationship Id="rId55" Type="http://schemas.openxmlformats.org/officeDocument/2006/relationships/externalLink" Target="externalLinks/externalLink19.xml"/><Relationship Id="rId76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4.xml"/><Relationship Id="rId45" Type="http://schemas.openxmlformats.org/officeDocument/2006/relationships/externalLink" Target="externalLinks/externalLink9.xml"/><Relationship Id="rId66" Type="http://schemas.openxmlformats.org/officeDocument/2006/relationships/externalLink" Target="externalLinks/externalLink30.xml"/><Relationship Id="rId61" Type="http://schemas.openxmlformats.org/officeDocument/2006/relationships/externalLink" Target="externalLinks/externalLink25.xml"/><Relationship Id="rId8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/>
          <a:lstStyle/>
          <a:p>
            <a:pPr algn="ctr">
              <a:defRPr/>
            </a:pPr>
            <a:r>
              <a:rPr lang="en-US" sz="2000" b="1" i="0" u="none" baseline="0"/>
              <a:t>1 Month USD LIBOR Forward Curve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610535505825315E-2"/>
          <c:y val="0.19624446466991202"/>
          <c:w val="0.89798977248801481"/>
          <c:h val="0.52711483705045881"/>
        </c:manualLayout>
      </c:layout>
      <c:lineChart>
        <c:grouping val="standard"/>
        <c:varyColors val="0"/>
        <c:ser>
          <c:idx val="0"/>
          <c:order val="0"/>
          <c:tx>
            <c:v>1 Month USD LIBOR Forward Curve</c:v>
          </c:tx>
          <c:spPr>
            <a:ln>
              <a:solidFill>
                <a:srgbClr val="007CBA"/>
              </a:solidFill>
            </a:ln>
          </c:spPr>
          <c:marker>
            <c:symbol val="none"/>
          </c:marker>
          <c:cat>
            <c:numRef>
              <c:f>'[41]1 Month USD LIBOR Forward Curve'!$O$3:$O$123</c:f>
              <c:numCache>
                <c:formatCode>General</c:formatCode>
                <c:ptCount val="121"/>
                <c:pt idx="0">
                  <c:v>43783</c:v>
                </c:pt>
                <c:pt idx="1">
                  <c:v>43815</c:v>
                </c:pt>
                <c:pt idx="2">
                  <c:v>43844</c:v>
                </c:pt>
                <c:pt idx="3">
                  <c:v>43875</c:v>
                </c:pt>
                <c:pt idx="4">
                  <c:v>43906</c:v>
                </c:pt>
                <c:pt idx="5">
                  <c:v>43935</c:v>
                </c:pt>
                <c:pt idx="6">
                  <c:v>43965</c:v>
                </c:pt>
                <c:pt idx="7">
                  <c:v>43997</c:v>
                </c:pt>
                <c:pt idx="8">
                  <c:v>44026</c:v>
                </c:pt>
                <c:pt idx="9">
                  <c:v>44057</c:v>
                </c:pt>
                <c:pt idx="10">
                  <c:v>44088</c:v>
                </c:pt>
                <c:pt idx="11">
                  <c:v>44118</c:v>
                </c:pt>
                <c:pt idx="12">
                  <c:v>44151</c:v>
                </c:pt>
                <c:pt idx="13">
                  <c:v>44179</c:v>
                </c:pt>
                <c:pt idx="14">
                  <c:v>44210</c:v>
                </c:pt>
                <c:pt idx="15">
                  <c:v>44242</c:v>
                </c:pt>
                <c:pt idx="16">
                  <c:v>44270</c:v>
                </c:pt>
                <c:pt idx="17">
                  <c:v>44300</c:v>
                </c:pt>
                <c:pt idx="18">
                  <c:v>44330</c:v>
                </c:pt>
                <c:pt idx="19">
                  <c:v>44361</c:v>
                </c:pt>
                <c:pt idx="20">
                  <c:v>44391</c:v>
                </c:pt>
                <c:pt idx="21">
                  <c:v>44424</c:v>
                </c:pt>
                <c:pt idx="22">
                  <c:v>44453</c:v>
                </c:pt>
                <c:pt idx="23">
                  <c:v>44483</c:v>
                </c:pt>
                <c:pt idx="24">
                  <c:v>44515</c:v>
                </c:pt>
                <c:pt idx="25">
                  <c:v>44544</c:v>
                </c:pt>
                <c:pt idx="26">
                  <c:v>44575</c:v>
                </c:pt>
                <c:pt idx="27">
                  <c:v>44606</c:v>
                </c:pt>
                <c:pt idx="28">
                  <c:v>44634</c:v>
                </c:pt>
                <c:pt idx="29">
                  <c:v>44665</c:v>
                </c:pt>
                <c:pt idx="30">
                  <c:v>44697</c:v>
                </c:pt>
                <c:pt idx="31">
                  <c:v>44726</c:v>
                </c:pt>
                <c:pt idx="32">
                  <c:v>44756</c:v>
                </c:pt>
                <c:pt idx="33">
                  <c:v>44788</c:v>
                </c:pt>
                <c:pt idx="34">
                  <c:v>44818</c:v>
                </c:pt>
                <c:pt idx="35">
                  <c:v>44848</c:v>
                </c:pt>
                <c:pt idx="36">
                  <c:v>44879</c:v>
                </c:pt>
                <c:pt idx="37">
                  <c:v>44909</c:v>
                </c:pt>
                <c:pt idx="38">
                  <c:v>44942</c:v>
                </c:pt>
                <c:pt idx="39">
                  <c:v>44971</c:v>
                </c:pt>
                <c:pt idx="40">
                  <c:v>44999</c:v>
                </c:pt>
                <c:pt idx="41">
                  <c:v>45030</c:v>
                </c:pt>
                <c:pt idx="42">
                  <c:v>45061</c:v>
                </c:pt>
                <c:pt idx="43">
                  <c:v>45091</c:v>
                </c:pt>
                <c:pt idx="44">
                  <c:v>45121</c:v>
                </c:pt>
                <c:pt idx="45">
                  <c:v>45152</c:v>
                </c:pt>
                <c:pt idx="46">
                  <c:v>45183</c:v>
                </c:pt>
                <c:pt idx="47">
                  <c:v>45215</c:v>
                </c:pt>
                <c:pt idx="48">
                  <c:v>45244</c:v>
                </c:pt>
                <c:pt idx="49">
                  <c:v>45274</c:v>
                </c:pt>
                <c:pt idx="50">
                  <c:v>45306</c:v>
                </c:pt>
                <c:pt idx="51">
                  <c:v>45336</c:v>
                </c:pt>
                <c:pt idx="52">
                  <c:v>45365</c:v>
                </c:pt>
                <c:pt idx="53">
                  <c:v>45397</c:v>
                </c:pt>
                <c:pt idx="54">
                  <c:v>45426</c:v>
                </c:pt>
                <c:pt idx="55">
                  <c:v>45457</c:v>
                </c:pt>
                <c:pt idx="56">
                  <c:v>45488</c:v>
                </c:pt>
                <c:pt idx="57">
                  <c:v>45518</c:v>
                </c:pt>
                <c:pt idx="58">
                  <c:v>45551</c:v>
                </c:pt>
                <c:pt idx="59">
                  <c:v>45579</c:v>
                </c:pt>
                <c:pt idx="60">
                  <c:v>45610</c:v>
                </c:pt>
                <c:pt idx="61">
                  <c:v>45642</c:v>
                </c:pt>
                <c:pt idx="62">
                  <c:v>45671</c:v>
                </c:pt>
                <c:pt idx="63">
                  <c:v>45702</c:v>
                </c:pt>
                <c:pt idx="64">
                  <c:v>45730</c:v>
                </c:pt>
                <c:pt idx="65">
                  <c:v>45761</c:v>
                </c:pt>
                <c:pt idx="66">
                  <c:v>45791</c:v>
                </c:pt>
                <c:pt idx="67">
                  <c:v>45824</c:v>
                </c:pt>
                <c:pt idx="68">
                  <c:v>45852</c:v>
                </c:pt>
                <c:pt idx="69">
                  <c:v>45883</c:v>
                </c:pt>
                <c:pt idx="70">
                  <c:v>45915</c:v>
                </c:pt>
                <c:pt idx="71">
                  <c:v>45944</c:v>
                </c:pt>
                <c:pt idx="72">
                  <c:v>45975</c:v>
                </c:pt>
                <c:pt idx="73">
                  <c:v>46006</c:v>
                </c:pt>
                <c:pt idx="74">
                  <c:v>46036</c:v>
                </c:pt>
                <c:pt idx="75">
                  <c:v>46069</c:v>
                </c:pt>
                <c:pt idx="76">
                  <c:v>46097</c:v>
                </c:pt>
                <c:pt idx="77">
                  <c:v>46126</c:v>
                </c:pt>
                <c:pt idx="78">
                  <c:v>46156</c:v>
                </c:pt>
                <c:pt idx="79">
                  <c:v>46188</c:v>
                </c:pt>
                <c:pt idx="80">
                  <c:v>46217</c:v>
                </c:pt>
                <c:pt idx="81">
                  <c:v>46248</c:v>
                </c:pt>
                <c:pt idx="82">
                  <c:v>46279</c:v>
                </c:pt>
                <c:pt idx="83">
                  <c:v>46309</c:v>
                </c:pt>
                <c:pt idx="84">
                  <c:v>46342</c:v>
                </c:pt>
                <c:pt idx="85">
                  <c:v>46370</c:v>
                </c:pt>
                <c:pt idx="86">
                  <c:v>46401</c:v>
                </c:pt>
                <c:pt idx="87">
                  <c:v>46433</c:v>
                </c:pt>
                <c:pt idx="88">
                  <c:v>46461</c:v>
                </c:pt>
                <c:pt idx="89">
                  <c:v>46491</c:v>
                </c:pt>
                <c:pt idx="90">
                  <c:v>46521</c:v>
                </c:pt>
                <c:pt idx="91">
                  <c:v>46552</c:v>
                </c:pt>
                <c:pt idx="92">
                  <c:v>46582</c:v>
                </c:pt>
                <c:pt idx="93">
                  <c:v>46615</c:v>
                </c:pt>
                <c:pt idx="94">
                  <c:v>46644</c:v>
                </c:pt>
                <c:pt idx="95">
                  <c:v>46674</c:v>
                </c:pt>
                <c:pt idx="96">
                  <c:v>46706</c:v>
                </c:pt>
                <c:pt idx="97">
                  <c:v>46735</c:v>
                </c:pt>
                <c:pt idx="98">
                  <c:v>46766</c:v>
                </c:pt>
                <c:pt idx="99">
                  <c:v>46797</c:v>
                </c:pt>
                <c:pt idx="100">
                  <c:v>46826</c:v>
                </c:pt>
                <c:pt idx="101">
                  <c:v>46857</c:v>
                </c:pt>
                <c:pt idx="102">
                  <c:v>46888</c:v>
                </c:pt>
                <c:pt idx="103">
                  <c:v>46918</c:v>
                </c:pt>
                <c:pt idx="104">
                  <c:v>46948</c:v>
                </c:pt>
                <c:pt idx="105">
                  <c:v>46979</c:v>
                </c:pt>
                <c:pt idx="106">
                  <c:v>47010</c:v>
                </c:pt>
                <c:pt idx="107">
                  <c:v>47042</c:v>
                </c:pt>
                <c:pt idx="108">
                  <c:v>47071</c:v>
                </c:pt>
                <c:pt idx="109">
                  <c:v>47101</c:v>
                </c:pt>
                <c:pt idx="110">
                  <c:v>47133</c:v>
                </c:pt>
                <c:pt idx="111">
                  <c:v>47163</c:v>
                </c:pt>
                <c:pt idx="112">
                  <c:v>47191</c:v>
                </c:pt>
                <c:pt idx="113">
                  <c:v>47224</c:v>
                </c:pt>
                <c:pt idx="114">
                  <c:v>47252</c:v>
                </c:pt>
                <c:pt idx="115">
                  <c:v>47283</c:v>
                </c:pt>
                <c:pt idx="116">
                  <c:v>47315</c:v>
                </c:pt>
                <c:pt idx="117">
                  <c:v>47344</c:v>
                </c:pt>
                <c:pt idx="118">
                  <c:v>47375</c:v>
                </c:pt>
                <c:pt idx="119">
                  <c:v>47406</c:v>
                </c:pt>
                <c:pt idx="120">
                  <c:v>47436</c:v>
                </c:pt>
              </c:numCache>
            </c:numRef>
          </c:cat>
          <c:val>
            <c:numRef>
              <c:f>'[41]1 Month USD LIBOR Forward Curve'!$P$3:$P$123</c:f>
              <c:numCache>
                <c:formatCode>General</c:formatCode>
                <c:ptCount val="121"/>
                <c:pt idx="0">
                  <c:v>1.75622E-2</c:v>
                </c:pt>
                <c:pt idx="1">
                  <c:v>1.7141099999999999E-2</c:v>
                </c:pt>
                <c:pt idx="2">
                  <c:v>1.6915099999999999E-2</c:v>
                </c:pt>
                <c:pt idx="3">
                  <c:v>1.68436E-2</c:v>
                </c:pt>
                <c:pt idx="4">
                  <c:v>1.6700799999999998E-2</c:v>
                </c:pt>
                <c:pt idx="5">
                  <c:v>1.6433900000000001E-2</c:v>
                </c:pt>
                <c:pt idx="6">
                  <c:v>1.5998200000000001E-2</c:v>
                </c:pt>
                <c:pt idx="7">
                  <c:v>1.56489E-2</c:v>
                </c:pt>
                <c:pt idx="8">
                  <c:v>1.54374E-2</c:v>
                </c:pt>
                <c:pt idx="9">
                  <c:v>1.53583E-2</c:v>
                </c:pt>
                <c:pt idx="10">
                  <c:v>1.53457E-2</c:v>
                </c:pt>
                <c:pt idx="11">
                  <c:v>1.53145E-2</c:v>
                </c:pt>
                <c:pt idx="12">
                  <c:v>1.52745E-2</c:v>
                </c:pt>
                <c:pt idx="13">
                  <c:v>1.524E-2</c:v>
                </c:pt>
                <c:pt idx="14">
                  <c:v>1.51661E-2</c:v>
                </c:pt>
                <c:pt idx="15">
                  <c:v>1.51012E-2</c:v>
                </c:pt>
                <c:pt idx="16">
                  <c:v>1.5046500000000001E-2</c:v>
                </c:pt>
                <c:pt idx="17">
                  <c:v>1.49788E-2</c:v>
                </c:pt>
                <c:pt idx="18">
                  <c:v>1.49307E-2</c:v>
                </c:pt>
                <c:pt idx="19">
                  <c:v>1.4909499999999999E-2</c:v>
                </c:pt>
                <c:pt idx="20">
                  <c:v>1.48892E-2</c:v>
                </c:pt>
                <c:pt idx="21">
                  <c:v>1.49064E-2</c:v>
                </c:pt>
                <c:pt idx="22">
                  <c:v>1.4948899999999999E-2</c:v>
                </c:pt>
                <c:pt idx="23">
                  <c:v>1.5003300000000001E-2</c:v>
                </c:pt>
                <c:pt idx="24">
                  <c:v>1.5085899999999999E-2</c:v>
                </c:pt>
                <c:pt idx="25">
                  <c:v>1.5177E-2</c:v>
                </c:pt>
                <c:pt idx="26">
                  <c:v>1.5261200000000001E-2</c:v>
                </c:pt>
                <c:pt idx="27">
                  <c:v>1.53452E-2</c:v>
                </c:pt>
                <c:pt idx="28">
                  <c:v>1.54363E-2</c:v>
                </c:pt>
                <c:pt idx="29">
                  <c:v>1.5502E-2</c:v>
                </c:pt>
                <c:pt idx="30">
                  <c:v>1.55646E-2</c:v>
                </c:pt>
                <c:pt idx="31">
                  <c:v>1.56154E-2</c:v>
                </c:pt>
                <c:pt idx="32">
                  <c:v>1.5642E-2</c:v>
                </c:pt>
                <c:pt idx="33">
                  <c:v>1.56664E-2</c:v>
                </c:pt>
                <c:pt idx="34">
                  <c:v>1.5686599999999998E-2</c:v>
                </c:pt>
                <c:pt idx="35">
                  <c:v>1.5682100000000001E-2</c:v>
                </c:pt>
                <c:pt idx="36">
                  <c:v>1.5683099999999998E-2</c:v>
                </c:pt>
                <c:pt idx="37">
                  <c:v>1.5693700000000001E-2</c:v>
                </c:pt>
                <c:pt idx="38">
                  <c:v>1.5691E-2</c:v>
                </c:pt>
                <c:pt idx="39">
                  <c:v>1.5702899999999999E-2</c:v>
                </c:pt>
                <c:pt idx="40">
                  <c:v>1.5730899999999999E-2</c:v>
                </c:pt>
                <c:pt idx="41">
                  <c:v>1.57471E-2</c:v>
                </c:pt>
                <c:pt idx="42">
                  <c:v>1.5782600000000001E-2</c:v>
                </c:pt>
                <c:pt idx="43">
                  <c:v>1.5831899999999999E-2</c:v>
                </c:pt>
                <c:pt idx="44">
                  <c:v>1.5872600000000001E-2</c:v>
                </c:pt>
                <c:pt idx="45">
                  <c:v>1.59287E-2</c:v>
                </c:pt>
                <c:pt idx="46">
                  <c:v>1.60105E-2</c:v>
                </c:pt>
                <c:pt idx="47">
                  <c:v>1.6079099999999999E-2</c:v>
                </c:pt>
                <c:pt idx="48">
                  <c:v>1.61496E-2</c:v>
                </c:pt>
                <c:pt idx="49">
                  <c:v>1.6236799999999999E-2</c:v>
                </c:pt>
                <c:pt idx="50">
                  <c:v>1.6303100000000001E-2</c:v>
                </c:pt>
                <c:pt idx="51">
                  <c:v>1.6370200000000001E-2</c:v>
                </c:pt>
                <c:pt idx="52">
                  <c:v>1.6441000000000001E-2</c:v>
                </c:pt>
                <c:pt idx="53">
                  <c:v>1.6492300000000001E-2</c:v>
                </c:pt>
                <c:pt idx="54">
                  <c:v>1.65428E-2</c:v>
                </c:pt>
                <c:pt idx="55">
                  <c:v>1.6601399999999999E-2</c:v>
                </c:pt>
                <c:pt idx="56">
                  <c:v>1.6638300000000002E-2</c:v>
                </c:pt>
                <c:pt idx="57">
                  <c:v>1.6678200000000001E-2</c:v>
                </c:pt>
                <c:pt idx="58">
                  <c:v>1.67256E-2</c:v>
                </c:pt>
                <c:pt idx="59">
                  <c:v>1.6748300000000001E-2</c:v>
                </c:pt>
                <c:pt idx="60">
                  <c:v>1.67852E-2</c:v>
                </c:pt>
                <c:pt idx="61">
                  <c:v>1.6830500000000002E-2</c:v>
                </c:pt>
                <c:pt idx="62">
                  <c:v>1.6856800000000002E-2</c:v>
                </c:pt>
                <c:pt idx="63">
                  <c:v>1.6900499999999999E-2</c:v>
                </c:pt>
                <c:pt idx="64">
                  <c:v>1.6952100000000001E-2</c:v>
                </c:pt>
                <c:pt idx="65">
                  <c:v>1.6986299999999999E-2</c:v>
                </c:pt>
                <c:pt idx="66">
                  <c:v>1.7038399999999999E-2</c:v>
                </c:pt>
                <c:pt idx="67">
                  <c:v>1.7100500000000001E-2</c:v>
                </c:pt>
                <c:pt idx="68">
                  <c:v>1.7138299999999999E-2</c:v>
                </c:pt>
                <c:pt idx="69">
                  <c:v>1.7197299999999999E-2</c:v>
                </c:pt>
                <c:pt idx="70">
                  <c:v>1.72642E-2</c:v>
                </c:pt>
                <c:pt idx="71">
                  <c:v>1.7309700000000001E-2</c:v>
                </c:pt>
                <c:pt idx="72">
                  <c:v>1.7371600000000001E-2</c:v>
                </c:pt>
                <c:pt idx="73">
                  <c:v>1.7442099999999999E-2</c:v>
                </c:pt>
                <c:pt idx="74">
                  <c:v>1.7492600000000001E-2</c:v>
                </c:pt>
                <c:pt idx="75">
                  <c:v>1.7561E-2</c:v>
                </c:pt>
                <c:pt idx="76">
                  <c:v>1.7628999999999999E-2</c:v>
                </c:pt>
                <c:pt idx="77">
                  <c:v>1.7677100000000001E-2</c:v>
                </c:pt>
                <c:pt idx="78">
                  <c:v>1.77421E-2</c:v>
                </c:pt>
                <c:pt idx="79">
                  <c:v>1.7815299999999999E-2</c:v>
                </c:pt>
                <c:pt idx="80">
                  <c:v>1.7865900000000001E-2</c:v>
                </c:pt>
                <c:pt idx="81">
                  <c:v>1.7932E-2</c:v>
                </c:pt>
                <c:pt idx="82">
                  <c:v>1.8001699999999999E-2</c:v>
                </c:pt>
                <c:pt idx="83">
                  <c:v>1.8058500000000002E-2</c:v>
                </c:pt>
                <c:pt idx="84">
                  <c:v>1.81265E-2</c:v>
                </c:pt>
                <c:pt idx="85">
                  <c:v>1.8191499999999999E-2</c:v>
                </c:pt>
                <c:pt idx="86">
                  <c:v>1.8249499999999998E-2</c:v>
                </c:pt>
                <c:pt idx="87">
                  <c:v>1.83175E-2</c:v>
                </c:pt>
                <c:pt idx="88">
                  <c:v>1.8388100000000001E-2</c:v>
                </c:pt>
                <c:pt idx="89">
                  <c:v>1.8439199999999999E-2</c:v>
                </c:pt>
                <c:pt idx="90">
                  <c:v>1.8502000000000001E-2</c:v>
                </c:pt>
                <c:pt idx="91">
                  <c:v>1.8571000000000001E-2</c:v>
                </c:pt>
                <c:pt idx="92">
                  <c:v>1.8625900000000001E-2</c:v>
                </c:pt>
                <c:pt idx="93">
                  <c:v>1.8691800000000001E-2</c:v>
                </c:pt>
                <c:pt idx="94">
                  <c:v>1.8755899999999999E-2</c:v>
                </c:pt>
                <c:pt idx="95">
                  <c:v>1.88072E-2</c:v>
                </c:pt>
                <c:pt idx="96">
                  <c:v>1.8869400000000001E-2</c:v>
                </c:pt>
                <c:pt idx="97">
                  <c:v>1.8934099999999999E-2</c:v>
                </c:pt>
                <c:pt idx="98">
                  <c:v>1.8984999999999998E-2</c:v>
                </c:pt>
                <c:pt idx="99">
                  <c:v>1.9040999999999999E-2</c:v>
                </c:pt>
                <c:pt idx="100">
                  <c:v>1.9110800000000001E-2</c:v>
                </c:pt>
                <c:pt idx="101">
                  <c:v>1.9159200000000001E-2</c:v>
                </c:pt>
                <c:pt idx="102">
                  <c:v>1.9217600000000001E-2</c:v>
                </c:pt>
                <c:pt idx="103">
                  <c:v>1.92804E-2</c:v>
                </c:pt>
                <c:pt idx="104">
                  <c:v>1.9327E-2</c:v>
                </c:pt>
                <c:pt idx="105">
                  <c:v>1.9381300000000001E-2</c:v>
                </c:pt>
                <c:pt idx="106">
                  <c:v>1.94521E-2</c:v>
                </c:pt>
                <c:pt idx="107">
                  <c:v>1.9502599999999998E-2</c:v>
                </c:pt>
                <c:pt idx="108">
                  <c:v>1.95538E-2</c:v>
                </c:pt>
                <c:pt idx="109">
                  <c:v>1.9618E-2</c:v>
                </c:pt>
                <c:pt idx="110">
                  <c:v>1.96607E-2</c:v>
                </c:pt>
                <c:pt idx="111">
                  <c:v>1.9707200000000001E-2</c:v>
                </c:pt>
                <c:pt idx="112">
                  <c:v>1.9757899999999998E-2</c:v>
                </c:pt>
                <c:pt idx="113">
                  <c:v>1.9788799999999999E-2</c:v>
                </c:pt>
                <c:pt idx="114">
                  <c:v>1.9819400000000001E-2</c:v>
                </c:pt>
                <c:pt idx="115">
                  <c:v>1.9860800000000001E-2</c:v>
                </c:pt>
                <c:pt idx="116">
                  <c:v>1.9878E-2</c:v>
                </c:pt>
                <c:pt idx="117">
                  <c:v>1.98984E-2</c:v>
                </c:pt>
                <c:pt idx="118">
                  <c:v>1.9926099999999999E-2</c:v>
                </c:pt>
                <c:pt idx="119">
                  <c:v>1.9931399999999998E-2</c:v>
                </c:pt>
                <c:pt idx="120">
                  <c:v>1.99445E-2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77-4559-90AE-5BDCCF559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58762"/>
        <c:axId val="38126899"/>
      </c:lineChart>
      <c:catAx>
        <c:axId val="22258762"/>
        <c:scaling>
          <c:orientation val="minMax"/>
        </c:scaling>
        <c:delete val="0"/>
        <c:axPos val="b"/>
        <c:title>
          <c:tx>
            <c:rich>
              <a:bodyPr rot="0" anchor="ctr"/>
              <a:lstStyle/>
              <a:p>
                <a:pPr algn="ctr">
                  <a:defRPr/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low"/>
        <c:crossAx val="38126899"/>
        <c:crosses val="autoZero"/>
        <c:auto val="1"/>
        <c:lblAlgn val="ctr"/>
        <c:lblOffset val="100"/>
        <c:tickMarkSkip val="1"/>
        <c:noMultiLvlLbl val="0"/>
      </c:catAx>
      <c:valAx>
        <c:axId val="38126899"/>
        <c:scaling>
          <c:orientation val="minMax"/>
          <c:max val="2.24444781047217E-2"/>
          <c:min val="1.23892267653483E-2"/>
        </c:scaling>
        <c:delete val="0"/>
        <c:axPos val="l"/>
        <c:majorGridlines>
          <c:spPr>
            <a:ln/>
          </c:spPr>
        </c:majorGridlines>
        <c:title>
          <c:tx>
            <c:rich>
              <a:bodyPr rot="-5400000" anchor="ctr"/>
              <a:lstStyle/>
              <a:p>
                <a:pPr algn="ctr">
                  <a:defRPr/>
                </a:pPr>
                <a:r>
                  <a:rPr lang="en-US"/>
                  <a:t>Rate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%" sourceLinked="0"/>
        <c:majorTickMark val="in"/>
        <c:minorTickMark val="none"/>
        <c:tickLblPos val="nextTo"/>
        <c:crossAx val="22258762"/>
        <c:crosses val="autoZero"/>
        <c:crossBetween val="between"/>
        <c:minorUnit val="2.5000000000000001E-3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t"/>
      <c:legendEntry>
        <c:idx val="0"/>
        <c:delete val="1"/>
      </c:legendEntry>
      <c:overlay val="0"/>
      <c:txPr>
        <a:bodyPr rot="0"/>
        <a:lstStyle/>
        <a:p>
          <a:pPr>
            <a:defRPr lang="en-US" sz="1000" b="0" i="0" u="none" baseline="0"/>
          </a:pPr>
          <a:endParaRPr lang="en-US"/>
        </a:p>
      </c:txPr>
    </c:legend>
    <c:plotVisOnly val="1"/>
    <c:dispBlanksAs val="gap"/>
    <c:showDLblsOverMax val="0"/>
  </c:chart>
  <c:txPr>
    <a:bodyPr rot="0"/>
    <a:lstStyle/>
    <a:p>
      <a:pPr>
        <a:defRPr lang="en-US" sz="1000" b="0" i="0" u="none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4</xdr:row>
      <xdr:rowOff>95132</xdr:rowOff>
    </xdr:from>
    <xdr:to>
      <xdr:col>2</xdr:col>
      <xdr:colOff>198120</xdr:colOff>
      <xdr:row>7</xdr:row>
      <xdr:rowOff>62865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5DBB77-DD21-4330-BE75-5A684B28F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1" y="857132"/>
          <a:ext cx="1409699" cy="436363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12</xdr:col>
      <xdr:colOff>0</xdr:colOff>
      <xdr:row>37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19298C5-05F0-4013-B4EA-9ABA6C49A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10</xdr:row>
      <xdr:rowOff>89687</xdr:rowOff>
    </xdr:from>
    <xdr:to>
      <xdr:col>12</xdr:col>
      <xdr:colOff>3810</xdr:colOff>
      <xdr:row>13</xdr:row>
      <xdr:rowOff>131445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11B658-5090-494B-B063-AA9C6B9FF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38950" y="2543327"/>
          <a:ext cx="480060" cy="563728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175261</xdr:rowOff>
    </xdr:from>
    <xdr:to>
      <xdr:col>5</xdr:col>
      <xdr:colOff>674370</xdr:colOff>
      <xdr:row>27</xdr:row>
      <xdr:rowOff>125731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92172C-4611-4C31-A309-44FA69A48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64971"/>
          <a:ext cx="5067300" cy="3025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7</xdr:row>
      <xdr:rowOff>0</xdr:rowOff>
    </xdr:from>
    <xdr:to>
      <xdr:col>10</xdr:col>
      <xdr:colOff>47230</xdr:colOff>
      <xdr:row>30</xdr:row>
      <xdr:rowOff>129539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86772F-4042-4C68-B433-F989D8C62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299210"/>
          <a:ext cx="7560549" cy="38595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10</xdr:row>
      <xdr:rowOff>47625</xdr:rowOff>
    </xdr:from>
    <xdr:to>
      <xdr:col>11</xdr:col>
      <xdr:colOff>600075</xdr:colOff>
      <xdr:row>34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98A304-14F3-478F-BCC3-7039C143C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52625"/>
          <a:ext cx="7296150" cy="3933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12</xdr:col>
      <xdr:colOff>15638</xdr:colOff>
      <xdr:row>64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03D6025-BBC4-4925-A72F-0221A4E09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19875"/>
          <a:ext cx="7330838" cy="4057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10</xdr:row>
      <xdr:rowOff>11431</xdr:rowOff>
    </xdr:from>
    <xdr:to>
      <xdr:col>10</xdr:col>
      <xdr:colOff>7621</xdr:colOff>
      <xdr:row>32</xdr:row>
      <xdr:rowOff>129541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EB9D2D-4101-4ACB-A88E-C19E6564D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847851"/>
          <a:ext cx="6534150" cy="34442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9</xdr:col>
      <xdr:colOff>981075</xdr:colOff>
      <xdr:row>59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08A19C0-168A-465D-B052-0651E9C0A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12180"/>
          <a:ext cx="6467475" cy="35318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80011</xdr:rowOff>
    </xdr:from>
    <xdr:to>
      <xdr:col>3</xdr:col>
      <xdr:colOff>931618</xdr:colOff>
      <xdr:row>21</xdr:row>
      <xdr:rowOff>28554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flipV="1">
          <a:off x="466725" y="2914651"/>
          <a:ext cx="2362200" cy="140969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927735</xdr:colOff>
      <xdr:row>10</xdr:row>
      <xdr:rowOff>85725</xdr:rowOff>
    </xdr:from>
    <xdr:to>
      <xdr:col>6</xdr:col>
      <xdr:colOff>356480</xdr:colOff>
      <xdr:row>14</xdr:row>
      <xdr:rowOff>118195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flipV="1">
          <a:off x="2809875" y="2085975"/>
          <a:ext cx="2085975" cy="847727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339090</xdr:colOff>
      <xdr:row>9</xdr:row>
      <xdr:rowOff>125731</xdr:rowOff>
    </xdr:from>
    <xdr:to>
      <xdr:col>9</xdr:col>
      <xdr:colOff>142905</xdr:colOff>
      <xdr:row>10</xdr:row>
      <xdr:rowOff>86026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flipV="1">
          <a:off x="4886325" y="1933576"/>
          <a:ext cx="2219325" cy="15239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893445</xdr:colOff>
      <xdr:row>7</xdr:row>
      <xdr:rowOff>125730</xdr:rowOff>
    </xdr:from>
    <xdr:to>
      <xdr:col>3</xdr:col>
      <xdr:colOff>931545</xdr:colOff>
      <xdr:row>29</xdr:row>
      <xdr:rowOff>9536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flipH="1">
          <a:off x="2790825" y="1533525"/>
          <a:ext cx="28575" cy="4143375"/>
        </a:xfrm>
        <a:prstGeom prst="line">
          <a:avLst/>
        </a:prstGeom>
        <a:ln w="28575"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310515</xdr:colOff>
      <xdr:row>7</xdr:row>
      <xdr:rowOff>152400</xdr:rowOff>
    </xdr:from>
    <xdr:to>
      <xdr:col>6</xdr:col>
      <xdr:colOff>339090</xdr:colOff>
      <xdr:row>29</xdr:row>
      <xdr:rowOff>28575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flipH="1">
          <a:off x="4857750" y="1552575"/>
          <a:ext cx="28575" cy="4143375"/>
        </a:xfrm>
        <a:prstGeom prst="line">
          <a:avLst/>
        </a:prstGeom>
        <a:ln w="28575"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80010</xdr:rowOff>
    </xdr:from>
    <xdr:to>
      <xdr:col>3</xdr:col>
      <xdr:colOff>893521</xdr:colOff>
      <xdr:row>26</xdr:row>
      <xdr:rowOff>9732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flipV="1">
          <a:off x="466725" y="4857750"/>
          <a:ext cx="2324100" cy="333378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883920</xdr:colOff>
      <xdr:row>16</xdr:row>
      <xdr:rowOff>163830</xdr:rowOff>
    </xdr:from>
    <xdr:to>
      <xdr:col>6</xdr:col>
      <xdr:colOff>329636</xdr:colOff>
      <xdr:row>24</xdr:row>
      <xdr:rowOff>80164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flipV="1">
          <a:off x="2781300" y="3429000"/>
          <a:ext cx="2095500" cy="1428753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356235</xdr:colOff>
      <xdr:row>16</xdr:row>
      <xdr:rowOff>1</xdr:rowOff>
    </xdr:from>
    <xdr:to>
      <xdr:col>9</xdr:col>
      <xdr:colOff>148596</xdr:colOff>
      <xdr:row>16</xdr:row>
      <xdr:rowOff>152400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flipV="1">
          <a:off x="4895850" y="3257551"/>
          <a:ext cx="2219325" cy="15239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769620</xdr:colOff>
      <xdr:row>14</xdr:row>
      <xdr:rowOff>165735</xdr:rowOff>
    </xdr:from>
    <xdr:to>
      <xdr:col>3</xdr:col>
      <xdr:colOff>329695</xdr:colOff>
      <xdr:row>16</xdr:row>
      <xdr:rowOff>11789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1714500" y="2981325"/>
          <a:ext cx="504825" cy="29527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358140</xdr:colOff>
      <xdr:row>21</xdr:row>
      <xdr:rowOff>11430</xdr:rowOff>
    </xdr:from>
    <xdr:to>
      <xdr:col>4</xdr:col>
      <xdr:colOff>488952</xdr:colOff>
      <xdr:row>24</xdr:row>
      <xdr:rowOff>11430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flipH="1" flipV="1">
          <a:off x="3619500" y="4314825"/>
          <a:ext cx="133350" cy="48577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14</xdr:col>
      <xdr:colOff>9524</xdr:colOff>
      <xdr:row>35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CAC092-90D4-4FA1-AFF2-61AE8C542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0225"/>
          <a:ext cx="8543924" cy="428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1002030</xdr:colOff>
      <xdr:row>4</xdr:row>
      <xdr:rowOff>104775</xdr:rowOff>
    </xdr:from>
    <xdr:to>
      <xdr:col>3</xdr:col>
      <xdr:colOff>440055</xdr:colOff>
      <xdr:row>19</xdr:row>
      <xdr:rowOff>114300</xdr:rowOff>
    </xdr:to>
    <xdr:pic>
      <xdr:nvPicPr>
        <xdr:cNvPr id="9424033" name="Picture 1">
          <a:extLst>
            <a:ext uri="{FF2B5EF4-FFF2-40B4-BE49-F238E27FC236}">
              <a16:creationId xmlns:a16="http://schemas.microsoft.com/office/drawing/2014/main" id="{00000000-0008-0000-1600-0000A1CC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" y="866775"/>
          <a:ext cx="459295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29017</xdr:colOff>
      <xdr:row>5</xdr:row>
      <xdr:rowOff>102870</xdr:rowOff>
    </xdr:from>
    <xdr:to>
      <xdr:col>13</xdr:col>
      <xdr:colOff>186603</xdr:colOff>
      <xdr:row>51</xdr:row>
      <xdr:rowOff>137160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06A304-90A9-4ABC-B69B-48A68B3BF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17" y="1055370"/>
          <a:ext cx="8082386" cy="72199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33</xdr:row>
      <xdr:rowOff>2</xdr:rowOff>
    </xdr:from>
    <xdr:to>
      <xdr:col>11</xdr:col>
      <xdr:colOff>777240</xdr:colOff>
      <xdr:row>59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27154D-597E-4F81-A3DF-5C0513442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463542"/>
          <a:ext cx="7482839" cy="418337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</xdr:row>
      <xdr:rowOff>0</xdr:rowOff>
    </xdr:from>
    <xdr:to>
      <xdr:col>12</xdr:col>
      <xdr:colOff>571501</xdr:colOff>
      <xdr:row>27</xdr:row>
      <xdr:rowOff>118110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18DBAB1-81D2-4840-9AB5-16281E88B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143000"/>
          <a:ext cx="8149590" cy="33985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8</xdr:col>
      <xdr:colOff>95249</xdr:colOff>
      <xdr:row>32</xdr:row>
      <xdr:rowOff>8923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36C5B9-B7DB-4A85-8F84-6A7A1EA55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00175"/>
          <a:ext cx="7800974" cy="48190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8</xdr:col>
      <xdr:colOff>38100</xdr:colOff>
      <xdr:row>31</xdr:row>
      <xdr:rowOff>36299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1CA049-E808-4338-8C71-8C596FCEF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00175"/>
          <a:ext cx="7886700" cy="43034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8</xdr:col>
      <xdr:colOff>76200</xdr:colOff>
      <xdr:row>35</xdr:row>
      <xdr:rowOff>151814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AFAB9C-4766-40ED-8928-A369DC7CE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00175"/>
          <a:ext cx="7924800" cy="46857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6</xdr:row>
      <xdr:rowOff>1</xdr:rowOff>
    </xdr:from>
    <xdr:to>
      <xdr:col>6</xdr:col>
      <xdr:colOff>38100</xdr:colOff>
      <xdr:row>26</xdr:row>
      <xdr:rowOff>152027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4706B7-1578-49FE-9E7A-D1A5D9CBF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1200151"/>
          <a:ext cx="5638800" cy="41144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1998Mulvey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1998Mulve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TECASE\1999\Rate%20C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RATECASE\1999\Rate%20Cas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RATECASE/1999/Rate%20C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07%20Excel%20COS%20Programs\COSS_Book_SumCP_45a\SYSTEM_CLASS_ALLOCATION-2007-SumCP-BOO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OSEOUT\PAGES\2006\FEB%20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rw\Excel\Stock%20and%20Bond%20Returns\bond%20and%20stock%20returns%20-%20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vz100\Local%20Settings\Temporary%20Internet%20Files\Content.IE5\IJOLA5U7\jrw\Excel\Stock%20and%20Bond%20Returns\bond%20and%20stock%20returns%20-%20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rw\Excel\Stock%20and%20Bond%20Returns\bond%20and%20stock%20returns%20-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jrw/Excel/Stock%20and%20Bond%20Returns/bond%20and%20stock%20returns%20-%20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upplemental_Data_from_the_Order%2003120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5R8\NAMES.WK4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ty%20Services%20Data\13-0172%20-%20Missouri%20American%20(PMA)\Rebuttal\Janous'%20Corrected%20CAP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culty\jrw\Desktop\Zdrive\Utility\Current%20Cases\VA%20-%20APC%20-%202018\Staff_1-002_Attachment_1%20-%20MCK%20Worksheets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RB_1-92_Att40%20-%20Avera%20Exhib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BUDGET\UPDATE\2007\EARNINGS%20ESTIMATES\2007_12&amp;0_EE%20Decembe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xSurv-06Dec_021407_FIL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BRARY\CAPTLMKT\Debt%20Info\Consolidated\Master%20Debt%20Schedule%20KSE\The%20Master%20Debt%20Sched%202009-09-30%20F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mnerys\MFR's\MFR_2008%20Actu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CLOSEOUT\PAGES\2004\FIN%20REPORT\JUNE%2020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A%20Rate%20Case\Practice%20MFRs\MFRs_Practice\MFR_Amnerys_Revised_Re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2r8\NAMES.WK4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O%20-%20FL%20-%202008\Response%2060%20-%20debt%20cost%20rate%20-%20adjustmen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TXB\Thuy\Check%20Financial%20pages\0905%20CHECK%20PAGE%201%20TO%20%201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onnelk\My%20Documents\2005%20Rate%20Case%20Analysis\Finance%20Readiness\SFR%20Model\Lead_Lag%20Study\H%20SFR%20L-L%2006-09%200507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%20Requirements\Mid-States\Missouri\2005%20Sept%2030\Missouri%20Study%20ending%209-30-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venue%20Requirements\Mid-States\Missouri\2005%20Sept%2030\Missouri%20Study%20ending%209-30-0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Revenue%20Requirements/Mid-States/Missouri/2005%20Sept%2030/Missouri%20Study%20ending%209-30-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eudora%20mailboxes\attach\Yankee%20Gas\YGS%20ROR%20Schedule%20December%202003%20Revis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eudora%20mailboxes\attach\Yankee%20Gas\YGS%20ROR%20Schedule%20December%202003%20Revis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my%20documents/eudora%20mailboxes/attach/Yankee%20Gas/YGS%20ROR%20Schedule%20December%202003%20Revi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krbk\LOCALS~1\Temp\MFR_2008%20Actua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%20-%20Drive\Utility\Current%20Cases\California%20Water%20Cases%20-%202011\CAL%20Water%20Co%20%20Cost%20of%20Capital%20Exhibits%20-%202011%20-%20JRW%20-%20August%202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rw\Documents\D%20-%20Drive\Utility\Current%20Cases\OH%20-%20AEP%20-%202014\AEP%20DRs%20Responses\WP-3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rw\Documents\D%20-%20Drive\Utility\Current%20Cases\OH%20-%20AEP%20-%202014\AEP%20DRs%20Responses\WP-3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SR%202007%20Budget_Final_FILED_0227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M\Documents\FINCAP\Template\Utility%20ROE%20Analysis\FERC%20Analyses%20Templat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eal.psu.edu\data\Users\Faculty\jrw\Desktop\Zdrive\Utility\Current%20Cases\WA%20-%20Puget%20-%202019\Chatham%20One%20Month%20LIBOR%20-%20USForwardCurves_12Nov2019%20S-T%20Debt%20Cost%20Rate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JRW-9.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allocators"/>
      <sheetName val="coss"/>
      <sheetName val="SCexGW"/>
      <sheetName val="hold_study"/>
      <sheetName val="LOOKUPTABLE"/>
      <sheetName val="rateincr_exhibit"/>
      <sheetName val="Exhibit_C"/>
      <sheetName val="ExhC_support"/>
      <sheetName val="MISC"/>
      <sheetName val="Sheet1"/>
      <sheetName val="print_macros"/>
    </sheetNames>
    <sheetDataSet>
      <sheetData sheetId="0">
        <row r="3">
          <cell r="B3" t="str">
            <v>NORTH</v>
          </cell>
        </row>
      </sheetData>
      <sheetData sheetId="1" refreshError="1"/>
      <sheetData sheetId="2">
        <row r="3">
          <cell r="A3" t="str">
            <v>DUKE ENERGY CAROLINAS, LLC</v>
          </cell>
        </row>
      </sheetData>
      <sheetData sheetId="3" refreshError="1"/>
      <sheetData sheetId="4" refreshError="1"/>
      <sheetData sheetId="5">
        <row r="49">
          <cell r="A49" t="str">
            <v>AG1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 refreshError="1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1.0499999999999998</v>
          </cell>
          <cell r="E21">
            <v>7.46</v>
          </cell>
          <cell r="F21" t="str">
            <v>%</v>
          </cell>
          <cell r="I21">
            <v>12.559999999999999</v>
          </cell>
          <cell r="J21" t="str">
            <v>%</v>
          </cell>
        </row>
        <row r="22">
          <cell r="A22" t="str">
            <v>American States Water Co.</v>
          </cell>
          <cell r="C22">
            <v>1.0499999999999998</v>
          </cell>
          <cell r="E22">
            <v>7.46</v>
          </cell>
          <cell r="F22" t="str">
            <v>%</v>
          </cell>
          <cell r="I22">
            <v>12.239999999999998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6.0399999999999991</v>
          </cell>
          <cell r="I25">
            <v>10.819999999999999</v>
          </cell>
        </row>
        <row r="26">
          <cell r="A26" t="str">
            <v>Middlesex Water Company</v>
          </cell>
          <cell r="C26">
            <v>0.89999999999999991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1.0499999999999998</v>
          </cell>
          <cell r="E28">
            <v>7.46</v>
          </cell>
          <cell r="I28">
            <v>12.239999999999998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8.3299999999999983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6.0399999999999991</v>
          </cell>
          <cell r="F34" t="str">
            <v>%</v>
          </cell>
          <cell r="I34">
            <v>11.139999999999999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6.0399999999999991</v>
          </cell>
          <cell r="F35" t="str">
            <v>%</v>
          </cell>
          <cell r="I35">
            <v>10.819999999999999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6.0399999999999991</v>
          </cell>
          <cell r="I36">
            <v>10.819999999999999</v>
          </cell>
        </row>
        <row r="37">
          <cell r="A37" t="str">
            <v>Laclede Group, Inc.</v>
          </cell>
          <cell r="C37">
            <v>0.89999999999999991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6.0399999999999991</v>
          </cell>
          <cell r="I38">
            <v>10.819999999999999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0.79999999999999993</v>
          </cell>
          <cell r="E40">
            <v>5.68</v>
          </cell>
          <cell r="I40">
            <v>10.459999999999999</v>
          </cell>
        </row>
        <row r="41">
          <cell r="A41" t="str">
            <v>Piedmont Natural Gas Co., Inc.</v>
          </cell>
          <cell r="C41">
            <v>0.85</v>
          </cell>
          <cell r="E41">
            <v>6.0399999999999991</v>
          </cell>
          <cell r="I41">
            <v>10.819999999999999</v>
          </cell>
        </row>
        <row r="42">
          <cell r="A42" t="str">
            <v>South Jersey Industries, Inc.</v>
          </cell>
          <cell r="C42">
            <v>0.85</v>
          </cell>
          <cell r="E42">
            <v>6.0399999999999991</v>
          </cell>
          <cell r="I42">
            <v>10.819999999999999</v>
          </cell>
        </row>
        <row r="43">
          <cell r="A43" t="str">
            <v>Southwest Gas Corporation</v>
          </cell>
          <cell r="C43">
            <v>0.89999999999999991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0.89999999999999991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10.959999999999999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1.0499999999999998</v>
          </cell>
          <cell r="E53">
            <v>7.3699999999999992</v>
          </cell>
          <cell r="F53" t="str">
            <v>%</v>
          </cell>
          <cell r="I53">
            <v>12.469999999999999</v>
          </cell>
          <cell r="J53" t="str">
            <v>%</v>
          </cell>
        </row>
        <row r="54">
          <cell r="A54" t="str">
            <v>American States Water Co.</v>
          </cell>
          <cell r="C54">
            <v>1.0499999999999998</v>
          </cell>
          <cell r="E54">
            <v>7.3699999999999992</v>
          </cell>
          <cell r="F54" t="str">
            <v>%</v>
          </cell>
          <cell r="I54">
            <v>12.149999999999999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6.8299999999999992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7.8999999999999995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11.079999999999998</v>
          </cell>
        </row>
        <row r="58">
          <cell r="A58" t="str">
            <v>Middlesex Water Company</v>
          </cell>
          <cell r="C58">
            <v>0.89999999999999991</v>
          </cell>
          <cell r="E58">
            <v>6.5699999999999994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7.8999999999999995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1.0499999999999998</v>
          </cell>
          <cell r="E60">
            <v>7.3699999999999992</v>
          </cell>
          <cell r="I60">
            <v>12.149999999999999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11.399999999999999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11.079999999999998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11.079999999999998</v>
          </cell>
        </row>
        <row r="70">
          <cell r="A70" t="str">
            <v>Laclede Group, Inc.</v>
          </cell>
          <cell r="C70">
            <v>0.89999999999999991</v>
          </cell>
          <cell r="E70">
            <v>6.5699999999999994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11.079999999999998</v>
          </cell>
        </row>
        <row r="72">
          <cell r="A72" t="str">
            <v>NICOR Inc.</v>
          </cell>
          <cell r="C72">
            <v>0.95</v>
          </cell>
          <cell r="E72">
            <v>6.8299999999999992</v>
          </cell>
          <cell r="I72">
            <v>11.61</v>
          </cell>
        </row>
        <row r="73">
          <cell r="A73" t="str">
            <v>Northwest Natural Gas Company</v>
          </cell>
          <cell r="C73">
            <v>0.79999999999999993</v>
          </cell>
          <cell r="E73">
            <v>6.0399999999999991</v>
          </cell>
          <cell r="I73">
            <v>10.819999999999999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11.079999999999998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11.079999999999998</v>
          </cell>
        </row>
        <row r="76">
          <cell r="A76" t="str">
            <v>Southwest Gas Corporation</v>
          </cell>
          <cell r="C76">
            <v>0.89999999999999991</v>
          </cell>
          <cell r="E76">
            <v>6.5699999999999994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0.89999999999999991</v>
          </cell>
          <cell r="E77">
            <v>6.5699999999999994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6.4099999999999993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6.4099999999999993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0.79999999999999993</v>
          </cell>
          <cell r="F8">
            <v>0.1583</v>
          </cell>
          <cell r="H8">
            <v>2.3E-2</v>
          </cell>
          <cell r="J8">
            <v>0.18129999999999999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2.3E-2</v>
          </cell>
          <cell r="J9">
            <v>0.17319999999999999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2.5000000000000001E-2</v>
          </cell>
          <cell r="J10">
            <v>0.20669999999999999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2.1999999999999999E-2</v>
          </cell>
          <cell r="J11">
            <v>0.16389999999999999</v>
          </cell>
        </row>
        <row r="16">
          <cell r="B16" t="str">
            <v>3-Mo. Avg.</v>
          </cell>
          <cell r="D16">
            <v>0.79999999999999993</v>
          </cell>
          <cell r="F16">
            <v>0.1583</v>
          </cell>
          <cell r="H16">
            <v>2.3300000000000001E-2</v>
          </cell>
          <cell r="J16">
            <v>0.18159999999999998</v>
          </cell>
        </row>
        <row r="18">
          <cell r="B18" t="str">
            <v>Spot</v>
          </cell>
          <cell r="D18">
            <v>0.79999999999999993</v>
          </cell>
          <cell r="F18">
            <v>0.1583</v>
          </cell>
          <cell r="H18">
            <v>2.3E-2</v>
          </cell>
          <cell r="J18">
            <v>0.18129999999999999</v>
          </cell>
        </row>
        <row r="20">
          <cell r="B20" t="str">
            <v>Average</v>
          </cell>
          <cell r="D20">
            <v>0.79999999999999993</v>
          </cell>
          <cell r="F20">
            <v>0.1583</v>
          </cell>
          <cell r="H20">
            <v>2.3199999999999998E-2</v>
          </cell>
          <cell r="J20">
            <v>0.18149999999999999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4.5999999999999996</v>
          </cell>
          <cell r="G29" t="str">
            <v>%</v>
          </cell>
          <cell r="H29">
            <v>13.049999999999999</v>
          </cell>
          <cell r="I29" t="str">
            <v>%</v>
          </cell>
        </row>
        <row r="30">
          <cell r="B30" t="str">
            <v>Fourth Quarter 2008</v>
          </cell>
          <cell r="F30">
            <v>4.5999999999999996</v>
          </cell>
        </row>
        <row r="31">
          <cell r="B31" t="str">
            <v>First Quarter 2009</v>
          </cell>
          <cell r="F31">
            <v>4.6999999999999993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4.9000000000000004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5.0999999999999996</v>
          </cell>
          <cell r="H34" t="str">
            <v>Risk Premium</v>
          </cell>
        </row>
        <row r="35">
          <cell r="B35" t="str">
            <v xml:space="preserve">   Return 1926 - 2007</v>
          </cell>
          <cell r="H35">
            <v>5.1999999999999993</v>
          </cell>
        </row>
        <row r="36">
          <cell r="F36">
            <v>4.7799999999999994</v>
          </cell>
          <cell r="G36" t="str">
            <v>%</v>
          </cell>
          <cell r="H36">
            <v>13.369999999999997</v>
          </cell>
          <cell r="I36" t="str">
            <v>%</v>
          </cell>
        </row>
        <row r="37">
          <cell r="B37" t="str">
            <v>Historical Market Risk Premium</v>
          </cell>
          <cell r="H37">
            <v>7.1000000000000005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 xml:space="preserve">   1926 - 2007</v>
          </cell>
          <cell r="H40">
            <v>12.299999999999999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 xml:space="preserve">   Return 1926 - 2007</v>
          </cell>
          <cell r="H42">
            <v>5.1999999999999993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7.1000000000000005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 xml:space="preserve">   Risk Premium</v>
          </cell>
          <cell r="H47">
            <v>10.239999999999998</v>
          </cell>
          <cell r="I47" t="str">
            <v>%</v>
          </cell>
        </row>
        <row r="51">
          <cell r="B51" t="str">
            <v xml:space="preserve"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 Group Criteria"/>
      <sheetName val="Utility Group"/>
      <sheetName val="Exhibit List"/>
      <sheetName val="Proxy Group Risk Measures"/>
      <sheetName val="Tables"/>
      <sheetName val="2"/>
      <sheetName val="3 (1)"/>
      <sheetName val="3 (2-4)"/>
      <sheetName val="4 (1)"/>
      <sheetName val="4 (2-3)"/>
      <sheetName val="5 (1)"/>
      <sheetName val="5 (2)"/>
      <sheetName val="5 (3)"/>
      <sheetName val="6"/>
      <sheetName val="7 (1)"/>
      <sheetName val="7 (2)"/>
      <sheetName val="8 (1)"/>
      <sheetName val="8 (2)"/>
      <sheetName val="9 (1)"/>
      <sheetName val="9 (2)"/>
      <sheetName val="9 (3)"/>
      <sheetName val="9 (4)"/>
      <sheetName val="10"/>
      <sheetName val="11"/>
      <sheetName val="12 (1)"/>
      <sheetName val="12 (2)"/>
      <sheetName val="12 (3)"/>
      <sheetName val="13 (1)"/>
      <sheetName val="13 (2)"/>
      <sheetName val="13 ( 3-4)"/>
      <sheetName val="13 (5)"/>
      <sheetName val="13 (6)"/>
      <sheetName val="14"/>
      <sheetName val="Stock Price (Utility)"/>
      <sheetName val="Stock Price (Non-Utility)"/>
      <sheetName val="2018 02 Market DCF"/>
      <sheetName val="Bond Yields"/>
      <sheetName val="Graph - Projected Yields"/>
      <sheetName val="Utility Data"/>
      <sheetName val="CS Data"/>
      <sheetName val="Capital Structure - Op. Cos."/>
      <sheetName val="Size Premium"/>
      <sheetName val="Ordinal Ratings"/>
      <sheetName val="ECAPM 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C2" t="str">
            <v>ALE</v>
          </cell>
          <cell r="D2" t="str">
            <v>LNT</v>
          </cell>
          <cell r="E2" t="str">
            <v>AEE</v>
          </cell>
          <cell r="F2" t="str">
            <v>AEP</v>
          </cell>
          <cell r="G2" t="str">
            <v>AGR</v>
          </cell>
          <cell r="H2" t="str">
            <v>CMS</v>
          </cell>
          <cell r="I2" t="str">
            <v>ED</v>
          </cell>
          <cell r="J2" t="str">
            <v>DTE</v>
          </cell>
          <cell r="K2" t="str">
            <v>DUK</v>
          </cell>
          <cell r="L2" t="str">
            <v>EIX</v>
          </cell>
          <cell r="M2" t="str">
            <v>NEE</v>
          </cell>
          <cell r="N2" t="str">
            <v>OGE</v>
          </cell>
          <cell r="O2" t="str">
            <v>PNW</v>
          </cell>
          <cell r="P2" t="str">
            <v>PPL</v>
          </cell>
          <cell r="Q2" t="str">
            <v>PEG</v>
          </cell>
          <cell r="R2" t="str">
            <v>SO</v>
          </cell>
          <cell r="S2" t="str">
            <v>VVC</v>
          </cell>
          <cell r="T2" t="str">
            <v>WEC</v>
          </cell>
          <cell r="U2" t="str">
            <v>XEL</v>
          </cell>
        </row>
        <row r="3">
          <cell r="C3">
            <v>69.34</v>
          </cell>
          <cell r="D3">
            <v>39.75</v>
          </cell>
          <cell r="E3">
            <v>56.32</v>
          </cell>
          <cell r="F3">
            <v>67.260000000000005</v>
          </cell>
          <cell r="G3">
            <v>50.22</v>
          </cell>
          <cell r="H3">
            <v>44.2</v>
          </cell>
          <cell r="I3">
            <v>77.77</v>
          </cell>
          <cell r="J3">
            <v>105.22</v>
          </cell>
          <cell r="K3">
            <v>76.7</v>
          </cell>
          <cell r="L3">
            <v>61.05</v>
          </cell>
          <cell r="M3">
            <v>156.05000000000001</v>
          </cell>
          <cell r="N3">
            <v>31.56</v>
          </cell>
          <cell r="O3">
            <v>78.69</v>
          </cell>
          <cell r="P3">
            <v>31.45</v>
          </cell>
          <cell r="Q3">
            <v>49.43</v>
          </cell>
          <cell r="R3">
            <v>43.93</v>
          </cell>
          <cell r="S3">
            <v>62.97</v>
          </cell>
          <cell r="T3">
            <v>61.92</v>
          </cell>
          <cell r="U3">
            <v>44.68</v>
          </cell>
        </row>
        <row r="4">
          <cell r="C4">
            <v>68.48</v>
          </cell>
          <cell r="D4">
            <v>39.049999999999997</v>
          </cell>
          <cell r="E4">
            <v>56.26</v>
          </cell>
          <cell r="F4">
            <v>66.680000000000007</v>
          </cell>
          <cell r="G4">
            <v>49.6</v>
          </cell>
          <cell r="H4">
            <v>43.74</v>
          </cell>
          <cell r="I4">
            <v>77.11</v>
          </cell>
          <cell r="J4">
            <v>103.15</v>
          </cell>
          <cell r="K4">
            <v>76.2</v>
          </cell>
          <cell r="L4">
            <v>60.09</v>
          </cell>
          <cell r="M4">
            <v>154.43</v>
          </cell>
          <cell r="N4">
            <v>31.34</v>
          </cell>
          <cell r="O4">
            <v>78.06</v>
          </cell>
          <cell r="P4">
            <v>31.1</v>
          </cell>
          <cell r="Q4">
            <v>48.61</v>
          </cell>
          <cell r="R4">
            <v>44.56</v>
          </cell>
          <cell r="S4">
            <v>62.6</v>
          </cell>
          <cell r="T4">
            <v>61.32</v>
          </cell>
          <cell r="U4">
            <v>44.19</v>
          </cell>
        </row>
        <row r="5">
          <cell r="C5">
            <v>68.05</v>
          </cell>
          <cell r="D5">
            <v>38.11</v>
          </cell>
          <cell r="E5">
            <v>54.68</v>
          </cell>
          <cell r="F5">
            <v>65.3</v>
          </cell>
          <cell r="G5">
            <v>48.43</v>
          </cell>
          <cell r="H5">
            <v>42.9</v>
          </cell>
          <cell r="I5">
            <v>75.89</v>
          </cell>
          <cell r="J5">
            <v>101.23</v>
          </cell>
          <cell r="K5">
            <v>75.48</v>
          </cell>
          <cell r="L5">
            <v>59.24</v>
          </cell>
          <cell r="M5">
            <v>150.08000000000001</v>
          </cell>
          <cell r="N5">
            <v>30.78</v>
          </cell>
          <cell r="O5">
            <v>76.09</v>
          </cell>
          <cell r="P5">
            <v>30.27</v>
          </cell>
          <cell r="Q5">
            <v>47.62</v>
          </cell>
          <cell r="R5">
            <v>43.58</v>
          </cell>
          <cell r="S5">
            <v>61.75</v>
          </cell>
          <cell r="T5">
            <v>60.14</v>
          </cell>
          <cell r="U5">
            <v>43.22</v>
          </cell>
        </row>
        <row r="6">
          <cell r="C6">
            <v>69.45</v>
          </cell>
          <cell r="D6">
            <v>38.630000000000003</v>
          </cell>
          <cell r="E6">
            <v>55.25</v>
          </cell>
          <cell r="F6">
            <v>65.58</v>
          </cell>
          <cell r="G6">
            <v>48.08</v>
          </cell>
          <cell r="H6">
            <v>43.05</v>
          </cell>
          <cell r="I6">
            <v>77.03</v>
          </cell>
          <cell r="J6">
            <v>102.21</v>
          </cell>
          <cell r="K6">
            <v>77.08</v>
          </cell>
          <cell r="L6">
            <v>60.17</v>
          </cell>
          <cell r="M6">
            <v>151.07</v>
          </cell>
          <cell r="N6">
            <v>30.96</v>
          </cell>
          <cell r="O6">
            <v>76.819999999999993</v>
          </cell>
          <cell r="P6">
            <v>30.7</v>
          </cell>
          <cell r="Q6">
            <v>48.04</v>
          </cell>
          <cell r="R6">
            <v>44.62</v>
          </cell>
          <cell r="S6">
            <v>62.6</v>
          </cell>
          <cell r="T6">
            <v>61.11</v>
          </cell>
          <cell r="U6">
            <v>43.96</v>
          </cell>
        </row>
        <row r="7">
          <cell r="C7">
            <v>69.709999999999994</v>
          </cell>
          <cell r="D7">
            <v>38.479999999999997</v>
          </cell>
          <cell r="E7">
            <v>55.07</v>
          </cell>
          <cell r="F7">
            <v>64.8</v>
          </cell>
          <cell r="G7">
            <v>47.99</v>
          </cell>
          <cell r="H7">
            <v>42.88</v>
          </cell>
          <cell r="I7">
            <v>77.400000000000006</v>
          </cell>
          <cell r="J7">
            <v>101.25</v>
          </cell>
          <cell r="K7">
            <v>76.81</v>
          </cell>
          <cell r="L7">
            <v>60.06</v>
          </cell>
          <cell r="M7">
            <v>150</v>
          </cell>
          <cell r="N7">
            <v>30.87</v>
          </cell>
          <cell r="O7">
            <v>76.73</v>
          </cell>
          <cell r="P7">
            <v>30.46</v>
          </cell>
          <cell r="Q7">
            <v>47.62</v>
          </cell>
          <cell r="R7">
            <v>44.68</v>
          </cell>
          <cell r="S7">
            <v>62.52</v>
          </cell>
          <cell r="T7">
            <v>61.28</v>
          </cell>
          <cell r="U7">
            <v>43.76</v>
          </cell>
        </row>
        <row r="8">
          <cell r="C8">
            <v>69.89</v>
          </cell>
          <cell r="D8">
            <v>38.42</v>
          </cell>
          <cell r="E8">
            <v>55.42</v>
          </cell>
          <cell r="F8">
            <v>64.72</v>
          </cell>
          <cell r="G8">
            <v>47.27</v>
          </cell>
          <cell r="H8">
            <v>42.79</v>
          </cell>
          <cell r="I8">
            <v>76.89</v>
          </cell>
          <cell r="J8">
            <v>101.06</v>
          </cell>
          <cell r="K8">
            <v>76.099999999999994</v>
          </cell>
          <cell r="L8">
            <v>58.94</v>
          </cell>
          <cell r="M8">
            <v>148.1</v>
          </cell>
          <cell r="N8">
            <v>30.39</v>
          </cell>
          <cell r="O8">
            <v>76.290000000000006</v>
          </cell>
          <cell r="P8">
            <v>30.06</v>
          </cell>
          <cell r="Q8">
            <v>47.24</v>
          </cell>
          <cell r="R8">
            <v>44.33</v>
          </cell>
          <cell r="S8">
            <v>63.18</v>
          </cell>
          <cell r="T8">
            <v>61.1</v>
          </cell>
          <cell r="U8">
            <v>43.35</v>
          </cell>
        </row>
        <row r="9">
          <cell r="C9">
            <v>68.56</v>
          </cell>
          <cell r="D9">
            <v>37.14</v>
          </cell>
          <cell r="E9">
            <v>52.59</v>
          </cell>
          <cell r="F9">
            <v>63.38</v>
          </cell>
          <cell r="G9">
            <v>46.14</v>
          </cell>
          <cell r="H9">
            <v>41.77</v>
          </cell>
          <cell r="I9">
            <v>74.73</v>
          </cell>
          <cell r="J9">
            <v>98.49</v>
          </cell>
          <cell r="K9">
            <v>74.319999999999993</v>
          </cell>
          <cell r="L9">
            <v>58.07</v>
          </cell>
          <cell r="M9">
            <v>145.29</v>
          </cell>
          <cell r="N9">
            <v>29.6</v>
          </cell>
          <cell r="O9">
            <v>74.34</v>
          </cell>
          <cell r="P9">
            <v>29.52</v>
          </cell>
          <cell r="Q9">
            <v>46.73</v>
          </cell>
          <cell r="R9">
            <v>43.4</v>
          </cell>
          <cell r="S9">
            <v>61.95</v>
          </cell>
          <cell r="T9">
            <v>59.5</v>
          </cell>
          <cell r="U9">
            <v>42.44</v>
          </cell>
        </row>
        <row r="10">
          <cell r="C10">
            <v>68.73</v>
          </cell>
          <cell r="D10">
            <v>37.5</v>
          </cell>
          <cell r="E10">
            <v>53.19</v>
          </cell>
          <cell r="F10">
            <v>64.45</v>
          </cell>
          <cell r="G10">
            <v>46.55</v>
          </cell>
          <cell r="H10">
            <v>42.16</v>
          </cell>
          <cell r="I10">
            <v>75.260000000000005</v>
          </cell>
          <cell r="J10">
            <v>99.27</v>
          </cell>
          <cell r="K10">
            <v>74.400000000000006</v>
          </cell>
          <cell r="L10">
            <v>59.69</v>
          </cell>
          <cell r="M10">
            <v>148.09</v>
          </cell>
          <cell r="N10">
            <v>30.28</v>
          </cell>
          <cell r="O10">
            <v>75.16</v>
          </cell>
          <cell r="P10">
            <v>30.27</v>
          </cell>
          <cell r="Q10">
            <v>47.7</v>
          </cell>
          <cell r="R10">
            <v>43.34</v>
          </cell>
          <cell r="S10">
            <v>61.33</v>
          </cell>
          <cell r="T10">
            <v>59.86</v>
          </cell>
          <cell r="U10">
            <v>42.46</v>
          </cell>
        </row>
        <row r="11">
          <cell r="C11">
            <v>68.37</v>
          </cell>
          <cell r="D11">
            <v>37.51</v>
          </cell>
          <cell r="E11">
            <v>53</v>
          </cell>
          <cell r="F11">
            <v>64.91</v>
          </cell>
          <cell r="G11">
            <v>45.83</v>
          </cell>
          <cell r="H11">
            <v>42.16</v>
          </cell>
          <cell r="I11">
            <v>75.88</v>
          </cell>
          <cell r="J11">
            <v>99.36</v>
          </cell>
          <cell r="K11">
            <v>74.489999999999995</v>
          </cell>
          <cell r="L11">
            <v>60.36</v>
          </cell>
          <cell r="M11">
            <v>149.56</v>
          </cell>
          <cell r="N11">
            <v>30.28</v>
          </cell>
          <cell r="O11">
            <v>75.16</v>
          </cell>
          <cell r="P11">
            <v>30.07</v>
          </cell>
          <cell r="Q11">
            <v>47.63</v>
          </cell>
          <cell r="R11">
            <v>43.49</v>
          </cell>
          <cell r="S11">
            <v>61.79</v>
          </cell>
          <cell r="T11">
            <v>60.19</v>
          </cell>
          <cell r="U11">
            <v>42.73</v>
          </cell>
        </row>
        <row r="12">
          <cell r="C12">
            <v>68.7</v>
          </cell>
          <cell r="D12">
            <v>38.22</v>
          </cell>
          <cell r="E12">
            <v>54.15</v>
          </cell>
          <cell r="F12">
            <v>66.48</v>
          </cell>
          <cell r="G12">
            <v>47.28</v>
          </cell>
          <cell r="H12">
            <v>42.73</v>
          </cell>
          <cell r="I12">
            <v>77.13</v>
          </cell>
          <cell r="J12">
            <v>102</v>
          </cell>
          <cell r="K12">
            <v>75.81</v>
          </cell>
          <cell r="L12">
            <v>60.51</v>
          </cell>
          <cell r="M12">
            <v>154.29</v>
          </cell>
          <cell r="N12">
            <v>30.69</v>
          </cell>
          <cell r="O12">
            <v>75.98</v>
          </cell>
          <cell r="P12">
            <v>30.3</v>
          </cell>
          <cell r="Q12">
            <v>48.84</v>
          </cell>
          <cell r="R12">
            <v>43.72</v>
          </cell>
          <cell r="S12">
            <v>58.65</v>
          </cell>
          <cell r="T12">
            <v>61.17</v>
          </cell>
          <cell r="U12">
            <v>43.63</v>
          </cell>
        </row>
        <row r="13">
          <cell r="C13">
            <v>70.42</v>
          </cell>
          <cell r="D13">
            <v>38.909999999999997</v>
          </cell>
          <cell r="E13">
            <v>54.89</v>
          </cell>
          <cell r="F13">
            <v>67.75</v>
          </cell>
          <cell r="G13">
            <v>48.81</v>
          </cell>
          <cell r="H13">
            <v>43.48</v>
          </cell>
          <cell r="I13">
            <v>77.959999999999994</v>
          </cell>
          <cell r="J13">
            <v>103.28</v>
          </cell>
          <cell r="K13">
            <v>76.53</v>
          </cell>
          <cell r="L13">
            <v>61.6</v>
          </cell>
          <cell r="M13">
            <v>155.91999999999999</v>
          </cell>
          <cell r="N13">
            <v>31.35</v>
          </cell>
          <cell r="O13">
            <v>77.73</v>
          </cell>
          <cell r="P13">
            <v>31.19</v>
          </cell>
          <cell r="Q13">
            <v>50.04</v>
          </cell>
          <cell r="R13">
            <v>44.17</v>
          </cell>
          <cell r="S13">
            <v>60.27</v>
          </cell>
          <cell r="T13">
            <v>62.01</v>
          </cell>
          <cell r="U13">
            <v>44.48</v>
          </cell>
        </row>
        <row r="14">
          <cell r="C14">
            <v>70.56</v>
          </cell>
          <cell r="D14">
            <v>39.08</v>
          </cell>
          <cell r="E14">
            <v>55.21</v>
          </cell>
          <cell r="F14">
            <v>67.84</v>
          </cell>
          <cell r="G14">
            <v>48.56</v>
          </cell>
          <cell r="H14">
            <v>44.16</v>
          </cell>
          <cell r="I14">
            <v>78.75</v>
          </cell>
          <cell r="J14">
            <v>104.22</v>
          </cell>
          <cell r="K14">
            <v>76.84</v>
          </cell>
          <cell r="L14">
            <v>61.74</v>
          </cell>
          <cell r="M14">
            <v>156.34</v>
          </cell>
          <cell r="N14">
            <v>31.93</v>
          </cell>
          <cell r="O14">
            <v>78.459999999999994</v>
          </cell>
          <cell r="P14">
            <v>31.23</v>
          </cell>
          <cell r="Q14">
            <v>50.67</v>
          </cell>
          <cell r="R14">
            <v>44.38</v>
          </cell>
          <cell r="S14">
            <v>60.3</v>
          </cell>
          <cell r="T14">
            <v>62.6</v>
          </cell>
          <cell r="U14">
            <v>44.81</v>
          </cell>
        </row>
        <row r="15">
          <cell r="C15">
            <v>72.44</v>
          </cell>
          <cell r="D15">
            <v>39.75</v>
          </cell>
          <cell r="E15">
            <v>56.63</v>
          </cell>
          <cell r="F15">
            <v>68.78</v>
          </cell>
          <cell r="G15">
            <v>48.72</v>
          </cell>
          <cell r="H15">
            <v>44.75</v>
          </cell>
          <cell r="I15">
            <v>80.36</v>
          </cell>
          <cell r="J15">
            <v>105.64</v>
          </cell>
          <cell r="K15">
            <v>78.5</v>
          </cell>
          <cell r="L15">
            <v>62.53</v>
          </cell>
          <cell r="M15">
            <v>158.41999999999999</v>
          </cell>
          <cell r="N15">
            <v>32.200000000000003</v>
          </cell>
          <cell r="O15">
            <v>79.95</v>
          </cell>
          <cell r="P15">
            <v>31.87</v>
          </cell>
          <cell r="Q15">
            <v>51.87</v>
          </cell>
          <cell r="R15">
            <v>45.11</v>
          </cell>
          <cell r="S15">
            <v>60.63</v>
          </cell>
          <cell r="T15">
            <v>64.3</v>
          </cell>
          <cell r="U15">
            <v>45.64</v>
          </cell>
        </row>
        <row r="16">
          <cell r="C16">
            <v>71.849999999999994</v>
          </cell>
          <cell r="D16">
            <v>39.26</v>
          </cell>
          <cell r="E16">
            <v>56.09</v>
          </cell>
          <cell r="F16">
            <v>68.349999999999994</v>
          </cell>
          <cell r="G16">
            <v>48.27</v>
          </cell>
          <cell r="H16">
            <v>44.32</v>
          </cell>
          <cell r="I16">
            <v>79.59</v>
          </cell>
          <cell r="J16">
            <v>104.24</v>
          </cell>
          <cell r="K16">
            <v>77.66</v>
          </cell>
          <cell r="L16">
            <v>62.5</v>
          </cell>
          <cell r="M16">
            <v>155.1</v>
          </cell>
          <cell r="N16">
            <v>31.71</v>
          </cell>
          <cell r="O16">
            <v>79.33</v>
          </cell>
          <cell r="P16">
            <v>31.42</v>
          </cell>
          <cell r="Q16">
            <v>51.01</v>
          </cell>
          <cell r="R16">
            <v>44.8</v>
          </cell>
          <cell r="S16">
            <v>60.31</v>
          </cell>
          <cell r="T16">
            <v>63.32</v>
          </cell>
          <cell r="U16">
            <v>45.21</v>
          </cell>
        </row>
        <row r="17">
          <cell r="C17">
            <v>71.62</v>
          </cell>
          <cell r="D17">
            <v>39.61</v>
          </cell>
          <cell r="E17">
            <v>55.88</v>
          </cell>
          <cell r="F17">
            <v>67.900000000000006</v>
          </cell>
          <cell r="G17">
            <v>47.8</v>
          </cell>
          <cell r="H17">
            <v>44.1</v>
          </cell>
          <cell r="I17">
            <v>79.13</v>
          </cell>
          <cell r="J17">
            <v>104.39</v>
          </cell>
          <cell r="K17">
            <v>77.290000000000006</v>
          </cell>
          <cell r="L17">
            <v>62.41</v>
          </cell>
          <cell r="M17">
            <v>155.68</v>
          </cell>
          <cell r="N17">
            <v>31.71</v>
          </cell>
          <cell r="O17">
            <v>79.39</v>
          </cell>
          <cell r="P17">
            <v>31.53</v>
          </cell>
          <cell r="Q17">
            <v>50.69</v>
          </cell>
          <cell r="R17">
            <v>43.99</v>
          </cell>
          <cell r="S17">
            <v>60.54</v>
          </cell>
          <cell r="T17">
            <v>63.02</v>
          </cell>
          <cell r="U17">
            <v>44.85</v>
          </cell>
        </row>
        <row r="18">
          <cell r="C18">
            <v>72.84</v>
          </cell>
          <cell r="D18">
            <v>40.299999999999997</v>
          </cell>
          <cell r="E18">
            <v>56.92</v>
          </cell>
          <cell r="F18">
            <v>68.75</v>
          </cell>
          <cell r="G18">
            <v>48.68</v>
          </cell>
          <cell r="H18">
            <v>44.79</v>
          </cell>
          <cell r="I18">
            <v>80.400000000000006</v>
          </cell>
          <cell r="J18">
            <v>105.5</v>
          </cell>
          <cell r="K18">
            <v>78.83</v>
          </cell>
          <cell r="L18">
            <v>62.46</v>
          </cell>
          <cell r="M18">
            <v>157.69</v>
          </cell>
          <cell r="N18">
            <v>32.14</v>
          </cell>
          <cell r="O18">
            <v>80.94</v>
          </cell>
          <cell r="P18">
            <v>32.01</v>
          </cell>
          <cell r="Q18">
            <v>51.2</v>
          </cell>
          <cell r="R18">
            <v>44.31</v>
          </cell>
          <cell r="S18">
            <v>62</v>
          </cell>
          <cell r="T18">
            <v>64.010000000000005</v>
          </cell>
          <cell r="U18">
            <v>45.7</v>
          </cell>
        </row>
        <row r="19">
          <cell r="C19">
            <v>73.41</v>
          </cell>
          <cell r="D19">
            <v>40.39</v>
          </cell>
          <cell r="E19">
            <v>56.74</v>
          </cell>
          <cell r="F19">
            <v>69.7</v>
          </cell>
          <cell r="G19">
            <v>48.83</v>
          </cell>
          <cell r="H19">
            <v>45</v>
          </cell>
          <cell r="I19">
            <v>80.38</v>
          </cell>
          <cell r="J19">
            <v>105.96</v>
          </cell>
          <cell r="K19">
            <v>78.900000000000006</v>
          </cell>
          <cell r="L19">
            <v>62.41</v>
          </cell>
          <cell r="M19">
            <v>153.09</v>
          </cell>
          <cell r="N19">
            <v>32.299999999999997</v>
          </cell>
          <cell r="O19">
            <v>81.05</v>
          </cell>
          <cell r="P19">
            <v>32.270000000000003</v>
          </cell>
          <cell r="Q19">
            <v>51.12</v>
          </cell>
          <cell r="R19">
            <v>44.62</v>
          </cell>
          <cell r="S19">
            <v>62.16</v>
          </cell>
          <cell r="T19">
            <v>64.14</v>
          </cell>
          <cell r="U19">
            <v>46</v>
          </cell>
        </row>
        <row r="20">
          <cell r="C20">
            <v>72.42</v>
          </cell>
          <cell r="D20">
            <v>39.85</v>
          </cell>
          <cell r="E20">
            <v>55.74</v>
          </cell>
          <cell r="F20">
            <v>68.48</v>
          </cell>
          <cell r="G20">
            <v>48.35</v>
          </cell>
          <cell r="H20">
            <v>44.26</v>
          </cell>
          <cell r="I20">
            <v>79.42</v>
          </cell>
          <cell r="J20">
            <v>104.43</v>
          </cell>
          <cell r="K20">
            <v>77.239999999999995</v>
          </cell>
          <cell r="L20">
            <v>61.7</v>
          </cell>
          <cell r="M20">
            <v>150.85</v>
          </cell>
          <cell r="N20">
            <v>32.130000000000003</v>
          </cell>
          <cell r="O20">
            <v>80.22</v>
          </cell>
          <cell r="P20">
            <v>32</v>
          </cell>
          <cell r="Q20">
            <v>50.42</v>
          </cell>
          <cell r="R20">
            <v>44.08</v>
          </cell>
          <cell r="S20">
            <v>61</v>
          </cell>
          <cell r="T20">
            <v>63.24</v>
          </cell>
          <cell r="U20">
            <v>45.55</v>
          </cell>
        </row>
        <row r="21">
          <cell r="C21">
            <v>73.06</v>
          </cell>
          <cell r="D21">
            <v>40.159999999999997</v>
          </cell>
          <cell r="E21">
            <v>56.07</v>
          </cell>
          <cell r="F21">
            <v>68.77</v>
          </cell>
          <cell r="G21">
            <v>48.14</v>
          </cell>
          <cell r="H21">
            <v>44.46</v>
          </cell>
          <cell r="I21">
            <v>79.66</v>
          </cell>
          <cell r="J21">
            <v>104.67</v>
          </cell>
          <cell r="K21">
            <v>77.709999999999994</v>
          </cell>
          <cell r="L21">
            <v>62.04</v>
          </cell>
          <cell r="M21">
            <v>152.72</v>
          </cell>
          <cell r="N21">
            <v>31.86</v>
          </cell>
          <cell r="O21">
            <v>79.89</v>
          </cell>
          <cell r="P21">
            <v>31.77</v>
          </cell>
          <cell r="Q21">
            <v>50.72</v>
          </cell>
          <cell r="R21">
            <v>44.47</v>
          </cell>
          <cell r="S21">
            <v>61.23</v>
          </cell>
          <cell r="T21">
            <v>63.58</v>
          </cell>
          <cell r="U21">
            <v>45.72</v>
          </cell>
        </row>
        <row r="22">
          <cell r="C22">
            <v>72.12</v>
          </cell>
          <cell r="D22">
            <v>39.549999999999997</v>
          </cell>
          <cell r="E22">
            <v>55.3</v>
          </cell>
          <cell r="F22">
            <v>68.13</v>
          </cell>
          <cell r="G22">
            <v>47.66</v>
          </cell>
          <cell r="H22">
            <v>44.16</v>
          </cell>
          <cell r="I22">
            <v>78.53</v>
          </cell>
          <cell r="J22">
            <v>103.36</v>
          </cell>
          <cell r="K22">
            <v>76.95</v>
          </cell>
          <cell r="L22">
            <v>62.14</v>
          </cell>
          <cell r="M22">
            <v>150.02000000000001</v>
          </cell>
          <cell r="N22">
            <v>31.57</v>
          </cell>
          <cell r="O22">
            <v>78.959999999999994</v>
          </cell>
          <cell r="P22">
            <v>31.49</v>
          </cell>
          <cell r="Q22">
            <v>50.04</v>
          </cell>
          <cell r="R22">
            <v>44.04</v>
          </cell>
          <cell r="S22">
            <v>60.81</v>
          </cell>
          <cell r="T22">
            <v>63.01</v>
          </cell>
          <cell r="U22">
            <v>45.23</v>
          </cell>
        </row>
        <row r="23">
          <cell r="C23">
            <v>71.98</v>
          </cell>
          <cell r="D23">
            <v>39.409999999999997</v>
          </cell>
          <cell r="E23">
            <v>55.16</v>
          </cell>
          <cell r="F23">
            <v>67.760000000000005</v>
          </cell>
          <cell r="G23">
            <v>47.65</v>
          </cell>
          <cell r="H23">
            <v>44.05</v>
          </cell>
          <cell r="I23">
            <v>78.27</v>
          </cell>
          <cell r="J23">
            <v>103.15</v>
          </cell>
          <cell r="K23">
            <v>76.819999999999993</v>
          </cell>
          <cell r="L23">
            <v>62.12</v>
          </cell>
          <cell r="M23">
            <v>150.16</v>
          </cell>
          <cell r="N23">
            <v>31.42</v>
          </cell>
          <cell r="O23">
            <v>79.08</v>
          </cell>
          <cell r="P23">
            <v>31.59</v>
          </cell>
          <cell r="Q23">
            <v>49.8</v>
          </cell>
          <cell r="R23">
            <v>44.44</v>
          </cell>
          <cell r="S23">
            <v>60.44</v>
          </cell>
          <cell r="T23">
            <v>63.11</v>
          </cell>
          <cell r="U23">
            <v>45.13</v>
          </cell>
        </row>
        <row r="24">
          <cell r="C24">
            <v>73.22</v>
          </cell>
          <cell r="D24">
            <v>39.68</v>
          </cell>
          <cell r="E24">
            <v>55.39</v>
          </cell>
          <cell r="F24">
            <v>67.8</v>
          </cell>
          <cell r="G24">
            <v>47.8</v>
          </cell>
          <cell r="H24">
            <v>44.1</v>
          </cell>
          <cell r="I24">
            <v>78.28</v>
          </cell>
          <cell r="J24">
            <v>103.47</v>
          </cell>
          <cell r="K24">
            <v>77.34</v>
          </cell>
          <cell r="L24">
            <v>61.92</v>
          </cell>
          <cell r="M24">
            <v>150.78</v>
          </cell>
          <cell r="N24">
            <v>31.33</v>
          </cell>
          <cell r="O24">
            <v>79.209999999999994</v>
          </cell>
          <cell r="P24">
            <v>31.61</v>
          </cell>
          <cell r="Q24">
            <v>49.74</v>
          </cell>
          <cell r="R24">
            <v>44.9</v>
          </cell>
          <cell r="S24">
            <v>60.5</v>
          </cell>
          <cell r="T24">
            <v>63.27</v>
          </cell>
          <cell r="U24">
            <v>45.38</v>
          </cell>
        </row>
        <row r="25">
          <cell r="C25">
            <v>73.849999999999994</v>
          </cell>
          <cell r="D25">
            <v>40.06</v>
          </cell>
          <cell r="E25">
            <v>55.79</v>
          </cell>
          <cell r="F25">
            <v>68.25</v>
          </cell>
          <cell r="G25">
            <v>48.42</v>
          </cell>
          <cell r="H25">
            <v>44.55</v>
          </cell>
          <cell r="I25">
            <v>79.27</v>
          </cell>
          <cell r="J25">
            <v>104.09</v>
          </cell>
          <cell r="K25">
            <v>78.41</v>
          </cell>
          <cell r="L25">
            <v>61.71</v>
          </cell>
          <cell r="M25">
            <v>151.88</v>
          </cell>
          <cell r="N25">
            <v>31.4</v>
          </cell>
          <cell r="O25">
            <v>79.53</v>
          </cell>
          <cell r="P25">
            <v>31.57</v>
          </cell>
          <cell r="Q25">
            <v>50.27</v>
          </cell>
          <cell r="R25">
            <v>45.05</v>
          </cell>
          <cell r="S25">
            <v>61.15</v>
          </cell>
          <cell r="T25">
            <v>63.57</v>
          </cell>
          <cell r="U25">
            <v>45.69</v>
          </cell>
        </row>
        <row r="26">
          <cell r="C26">
            <v>73.48</v>
          </cell>
          <cell r="D26">
            <v>39.56</v>
          </cell>
          <cell r="E26">
            <v>55.46</v>
          </cell>
          <cell r="F26">
            <v>67.5</v>
          </cell>
          <cell r="G26">
            <v>48.31</v>
          </cell>
          <cell r="H26">
            <v>44.26</v>
          </cell>
          <cell r="I26">
            <v>79.02</v>
          </cell>
          <cell r="J26">
            <v>104.14</v>
          </cell>
          <cell r="K26">
            <v>78.42</v>
          </cell>
          <cell r="L26">
            <v>61.33</v>
          </cell>
          <cell r="M26">
            <v>150.54</v>
          </cell>
          <cell r="N26">
            <v>30.98</v>
          </cell>
          <cell r="O26">
            <v>78.86</v>
          </cell>
          <cell r="P26">
            <v>31.26</v>
          </cell>
          <cell r="Q26">
            <v>49.55</v>
          </cell>
          <cell r="R26">
            <v>44.66</v>
          </cell>
          <cell r="S26">
            <v>60.49</v>
          </cell>
          <cell r="T26">
            <v>63.15</v>
          </cell>
          <cell r="U26">
            <v>45.29</v>
          </cell>
        </row>
        <row r="27">
          <cell r="C27">
            <v>73</v>
          </cell>
          <cell r="D27">
            <v>39.53</v>
          </cell>
          <cell r="E27">
            <v>55.52</v>
          </cell>
          <cell r="F27">
            <v>67.459999999999994</v>
          </cell>
          <cell r="G27">
            <v>48.52</v>
          </cell>
          <cell r="H27">
            <v>44.01</v>
          </cell>
          <cell r="I27">
            <v>79.489999999999995</v>
          </cell>
          <cell r="J27">
            <v>103.92</v>
          </cell>
          <cell r="K27">
            <v>78.900000000000006</v>
          </cell>
          <cell r="L27">
            <v>61.42</v>
          </cell>
          <cell r="M27">
            <v>150.32</v>
          </cell>
          <cell r="N27">
            <v>30.74</v>
          </cell>
          <cell r="O27">
            <v>79.22</v>
          </cell>
          <cell r="P27">
            <v>31.08</v>
          </cell>
          <cell r="Q27">
            <v>50.1</v>
          </cell>
          <cell r="R27">
            <v>44.84</v>
          </cell>
          <cell r="S27">
            <v>60.92</v>
          </cell>
          <cell r="T27">
            <v>63.63</v>
          </cell>
          <cell r="U27">
            <v>45.15</v>
          </cell>
        </row>
        <row r="28">
          <cell r="C28">
            <v>72.540000000000006</v>
          </cell>
          <cell r="D28">
            <v>39.840000000000003</v>
          </cell>
          <cell r="E28">
            <v>56.15</v>
          </cell>
          <cell r="F28">
            <v>68.73</v>
          </cell>
          <cell r="G28">
            <v>48.82</v>
          </cell>
          <cell r="H28">
            <v>44.39</v>
          </cell>
          <cell r="I28">
            <v>80.39</v>
          </cell>
          <cell r="J28">
            <v>103.93</v>
          </cell>
          <cell r="K28">
            <v>79.28</v>
          </cell>
          <cell r="L28">
            <v>62.32</v>
          </cell>
          <cell r="M28">
            <v>150.5</v>
          </cell>
          <cell r="N28">
            <v>31.25</v>
          </cell>
          <cell r="O28">
            <v>79.92</v>
          </cell>
          <cell r="P28">
            <v>30.88</v>
          </cell>
          <cell r="Q28">
            <v>50</v>
          </cell>
          <cell r="R28">
            <v>45.25</v>
          </cell>
          <cell r="S28">
            <v>61.1</v>
          </cell>
          <cell r="T28">
            <v>63.58</v>
          </cell>
          <cell r="U28">
            <v>45.52</v>
          </cell>
        </row>
        <row r="29">
          <cell r="C29">
            <v>72.72</v>
          </cell>
          <cell r="D29">
            <v>40.19</v>
          </cell>
          <cell r="E29">
            <v>56.48</v>
          </cell>
          <cell r="F29">
            <v>69.5</v>
          </cell>
          <cell r="G29">
            <v>47.99</v>
          </cell>
          <cell r="H29">
            <v>44.98</v>
          </cell>
          <cell r="I29">
            <v>80.92</v>
          </cell>
          <cell r="J29">
            <v>104.64</v>
          </cell>
          <cell r="K29">
            <v>80.11</v>
          </cell>
          <cell r="L29">
            <v>62.84</v>
          </cell>
          <cell r="M29">
            <v>150.59</v>
          </cell>
          <cell r="N29">
            <v>30.89</v>
          </cell>
          <cell r="O29">
            <v>80.569999999999993</v>
          </cell>
          <cell r="P29">
            <v>30.9</v>
          </cell>
          <cell r="Q29">
            <v>49.4</v>
          </cell>
          <cell r="R29">
            <v>45.96</v>
          </cell>
          <cell r="S29">
            <v>60.69</v>
          </cell>
          <cell r="T29">
            <v>63.67</v>
          </cell>
          <cell r="U29">
            <v>46.13</v>
          </cell>
        </row>
        <row r="30">
          <cell r="C30">
            <v>73.38</v>
          </cell>
          <cell r="D30">
            <v>40.909999999999997</v>
          </cell>
          <cell r="E30">
            <v>57.32</v>
          </cell>
          <cell r="F30">
            <v>70.58</v>
          </cell>
          <cell r="G30">
            <v>48.91</v>
          </cell>
          <cell r="H30">
            <v>45.71</v>
          </cell>
          <cell r="I30">
            <v>82.01</v>
          </cell>
          <cell r="J30">
            <v>105.68</v>
          </cell>
          <cell r="K30">
            <v>81.239999999999995</v>
          </cell>
          <cell r="L30">
            <v>63.52</v>
          </cell>
          <cell r="M30">
            <v>151.84</v>
          </cell>
          <cell r="N30">
            <v>32.1</v>
          </cell>
          <cell r="O30">
            <v>82.02</v>
          </cell>
          <cell r="P30">
            <v>31.33</v>
          </cell>
          <cell r="Q30">
            <v>49.63</v>
          </cell>
          <cell r="R30">
            <v>46.61</v>
          </cell>
          <cell r="S30">
            <v>61.68</v>
          </cell>
          <cell r="T30">
            <v>64.91</v>
          </cell>
          <cell r="U30">
            <v>46.59</v>
          </cell>
        </row>
        <row r="31">
          <cell r="C31">
            <v>74.05</v>
          </cell>
          <cell r="D31">
            <v>41.54</v>
          </cell>
          <cell r="E31">
            <v>58.07</v>
          </cell>
          <cell r="F31">
            <v>71.42</v>
          </cell>
          <cell r="G31">
            <v>49.07</v>
          </cell>
          <cell r="H31">
            <v>46.34</v>
          </cell>
          <cell r="I31">
            <v>82.89</v>
          </cell>
          <cell r="J31">
            <v>106.98</v>
          </cell>
          <cell r="K31">
            <v>82.2</v>
          </cell>
          <cell r="L31">
            <v>64.2</v>
          </cell>
          <cell r="M31">
            <v>152.96</v>
          </cell>
          <cell r="N31">
            <v>32.75</v>
          </cell>
          <cell r="O31">
            <v>83.05</v>
          </cell>
          <cell r="P31">
            <v>31.4</v>
          </cell>
          <cell r="Q31">
            <v>49.81</v>
          </cell>
          <cell r="R31">
            <v>47.2</v>
          </cell>
          <cell r="S31">
            <v>62.63</v>
          </cell>
          <cell r="T31">
            <v>65.430000000000007</v>
          </cell>
          <cell r="U31">
            <v>47.14</v>
          </cell>
        </row>
        <row r="32">
          <cell r="C32">
            <v>73.55</v>
          </cell>
          <cell r="D32">
            <v>41.08</v>
          </cell>
          <cell r="E32">
            <v>57.39</v>
          </cell>
          <cell r="F32">
            <v>70.8</v>
          </cell>
          <cell r="G32">
            <v>48.73</v>
          </cell>
          <cell r="H32">
            <v>45.81</v>
          </cell>
          <cell r="I32">
            <v>81.739999999999995</v>
          </cell>
          <cell r="J32">
            <v>106.2</v>
          </cell>
          <cell r="K32">
            <v>81.94</v>
          </cell>
          <cell r="L32">
            <v>62.98</v>
          </cell>
          <cell r="M32">
            <v>151.71</v>
          </cell>
          <cell r="N32">
            <v>32.5</v>
          </cell>
          <cell r="O32">
            <v>82.42</v>
          </cell>
          <cell r="P32">
            <v>30.95</v>
          </cell>
          <cell r="Q32">
            <v>49.66</v>
          </cell>
          <cell r="R32">
            <v>46.78</v>
          </cell>
          <cell r="S32">
            <v>62.5</v>
          </cell>
          <cell r="T32">
            <v>64.87</v>
          </cell>
          <cell r="U32">
            <v>46.79</v>
          </cell>
        </row>
        <row r="33">
          <cell r="C33" t="str">
            <v>_______</v>
          </cell>
          <cell r="D33" t="str">
            <v>_______</v>
          </cell>
          <cell r="E33" t="str">
            <v>_______</v>
          </cell>
          <cell r="F33" t="str">
            <v>_______</v>
          </cell>
          <cell r="G33" t="str">
            <v>_______</v>
          </cell>
          <cell r="H33" t="str">
            <v>_______</v>
          </cell>
          <cell r="I33" t="str">
            <v>_______</v>
          </cell>
          <cell r="J33" t="str">
            <v>_______</v>
          </cell>
          <cell r="K33" t="str">
            <v>_______</v>
          </cell>
          <cell r="L33" t="str">
            <v>_______</v>
          </cell>
          <cell r="M33" t="str">
            <v>_______</v>
          </cell>
          <cell r="N33" t="str">
            <v>_______</v>
          </cell>
          <cell r="O33" t="str">
            <v>_______</v>
          </cell>
          <cell r="P33" t="str">
            <v>_______</v>
          </cell>
          <cell r="Q33" t="str">
            <v>_______</v>
          </cell>
          <cell r="R33" t="str">
            <v>_______</v>
          </cell>
          <cell r="S33" t="str">
            <v>_______</v>
          </cell>
          <cell r="T33" t="str">
            <v>_______</v>
          </cell>
          <cell r="U33" t="str">
            <v>_______</v>
          </cell>
        </row>
        <row r="34">
          <cell r="C34">
            <v>71.393000000000015</v>
          </cell>
          <cell r="D34">
            <v>39.382333333333321</v>
          </cell>
          <cell r="E34">
            <v>55.604333333333344</v>
          </cell>
          <cell r="F34">
            <v>67.593666666666678</v>
          </cell>
          <cell r="G34">
            <v>48.180999999999997</v>
          </cell>
          <cell r="H34">
            <v>44.001999999999995</v>
          </cell>
          <cell r="I34">
            <v>78.718333333333334</v>
          </cell>
          <cell r="J34">
            <v>103.50433333333332</v>
          </cell>
          <cell r="K34">
            <v>77.61666666666666</v>
          </cell>
          <cell r="L34">
            <v>61.469000000000001</v>
          </cell>
          <cell r="M34">
            <v>152.13566666666668</v>
          </cell>
          <cell r="N34">
            <v>31.367000000000004</v>
          </cell>
          <cell r="O34">
            <v>78.770666666666685</v>
          </cell>
          <cell r="P34">
            <v>31.118333333333339</v>
          </cell>
          <cell r="Q34">
            <v>49.506666666666668</v>
          </cell>
          <cell r="R34">
            <v>44.643666666666668</v>
          </cell>
          <cell r="S34">
            <v>61.356333333333346</v>
          </cell>
          <cell r="T34">
            <v>62.667000000000009</v>
          </cell>
          <cell r="U34">
            <v>44.880666666666677</v>
          </cell>
        </row>
      </sheetData>
      <sheetData sheetId="34"/>
      <sheetData sheetId="35"/>
      <sheetData sheetId="36"/>
      <sheetData sheetId="37"/>
      <sheetData sheetId="38">
        <row r="8">
          <cell r="B8" t="str">
            <v>AQN</v>
          </cell>
          <cell r="C8" t="str">
            <v>Algonquin Pwr &amp; Util</v>
          </cell>
          <cell r="D8">
            <v>0</v>
          </cell>
          <cell r="E8">
            <v>0.47</v>
          </cell>
          <cell r="F8" t="str">
            <v>n/a</v>
          </cell>
          <cell r="G8" t="str">
            <v>n/a</v>
          </cell>
          <cell r="H8" t="str">
            <v>n/a</v>
          </cell>
          <cell r="I8" t="str">
            <v>n/a</v>
          </cell>
          <cell r="J8" t="str">
            <v>n/a</v>
          </cell>
          <cell r="K8" t="str">
            <v>n/a</v>
          </cell>
          <cell r="L8" t="str">
            <v>n/a</v>
          </cell>
          <cell r="M8" t="str">
            <v>n/a</v>
          </cell>
          <cell r="N8" t="str">
            <v>n/a</v>
          </cell>
          <cell r="O8" t="str">
            <v>n/a</v>
          </cell>
          <cell r="P8" t="str">
            <v>n/a</v>
          </cell>
          <cell r="Q8" t="str">
            <v>n/a</v>
          </cell>
          <cell r="R8" t="str">
            <v>n/a</v>
          </cell>
          <cell r="S8" t="str">
            <v>n/a</v>
          </cell>
          <cell r="T8" t="str">
            <v>n/a</v>
          </cell>
          <cell r="U8" t="str">
            <v>n/a</v>
          </cell>
          <cell r="V8" t="str">
            <v>n/a</v>
          </cell>
          <cell r="W8" t="str">
            <v>n/a</v>
          </cell>
          <cell r="X8" t="str">
            <v>n/a</v>
          </cell>
          <cell r="Y8" t="str">
            <v>n/a</v>
          </cell>
          <cell r="Z8" t="str">
            <v>n/a</v>
          </cell>
          <cell r="AA8" t="str">
            <v>BBB</v>
          </cell>
          <cell r="AB8" t="str">
            <v>NR</v>
          </cell>
          <cell r="AC8">
            <v>4240</v>
          </cell>
          <cell r="AD8" t="str">
            <v>Y</v>
          </cell>
          <cell r="AE8">
            <v>0.15</v>
          </cell>
          <cell r="AF8">
            <v>0.15</v>
          </cell>
          <cell r="AG8">
            <v>9.2999999999999999E-2</v>
          </cell>
          <cell r="AH8" t="str">
            <v>n/a</v>
          </cell>
          <cell r="AI8">
            <v>0</v>
          </cell>
        </row>
        <row r="9">
          <cell r="B9" t="str">
            <v>ALE</v>
          </cell>
          <cell r="C9" t="str">
            <v>ALLETE</v>
          </cell>
          <cell r="D9">
            <v>0</v>
          </cell>
          <cell r="E9">
            <v>2.2400000000000002</v>
          </cell>
          <cell r="F9">
            <v>70</v>
          </cell>
          <cell r="G9">
            <v>55</v>
          </cell>
          <cell r="H9">
            <v>4.25</v>
          </cell>
          <cell r="I9">
            <v>2.6</v>
          </cell>
          <cell r="J9">
            <v>46.75</v>
          </cell>
          <cell r="K9">
            <v>49.6</v>
          </cell>
          <cell r="L9">
            <v>52.5</v>
          </cell>
          <cell r="M9">
            <v>0.42</v>
          </cell>
          <cell r="N9">
            <v>0.39</v>
          </cell>
          <cell r="O9">
            <v>0.57999999999999996</v>
          </cell>
          <cell r="P9">
            <v>0.61</v>
          </cell>
          <cell r="Q9">
            <v>3263.4</v>
          </cell>
          <cell r="R9">
            <v>4025</v>
          </cell>
          <cell r="S9">
            <v>0.09</v>
          </cell>
          <cell r="T9">
            <v>0.05</v>
          </cell>
          <cell r="U9">
            <v>4.4999999999999998E-2</v>
          </cell>
          <cell r="V9">
            <v>0.04</v>
          </cell>
          <cell r="W9">
            <v>2</v>
          </cell>
          <cell r="X9">
            <v>0.8</v>
          </cell>
          <cell r="Y9" t="str">
            <v>A</v>
          </cell>
          <cell r="Z9">
            <v>0.1038</v>
          </cell>
          <cell r="AA9" t="str">
            <v>BBB+</v>
          </cell>
          <cell r="AB9" t="str">
            <v>A3</v>
          </cell>
          <cell r="AC9">
            <v>3743.91</v>
          </cell>
          <cell r="AD9" t="str">
            <v>N</v>
          </cell>
          <cell r="AE9">
            <v>0.05</v>
          </cell>
          <cell r="AF9">
            <v>7.1999999999999995E-2</v>
          </cell>
          <cell r="AG9">
            <v>7.1999999999999995E-2</v>
          </cell>
          <cell r="AH9">
            <v>6.4000000000000001E-2</v>
          </cell>
          <cell r="AI9">
            <v>0</v>
          </cell>
        </row>
        <row r="10">
          <cell r="B10" t="str">
            <v>LNT</v>
          </cell>
          <cell r="C10" t="str">
            <v>Alliant Energy</v>
          </cell>
          <cell r="D10">
            <v>0</v>
          </cell>
          <cell r="E10">
            <v>1.34</v>
          </cell>
          <cell r="F10">
            <v>40</v>
          </cell>
          <cell r="G10">
            <v>30</v>
          </cell>
          <cell r="H10">
            <v>2.4</v>
          </cell>
          <cell r="I10">
            <v>1.58</v>
          </cell>
          <cell r="J10">
            <v>16.649999999999999</v>
          </cell>
          <cell r="K10">
            <v>227.67</v>
          </cell>
          <cell r="L10">
            <v>236</v>
          </cell>
          <cell r="M10">
            <v>0.52800000000000002</v>
          </cell>
          <cell r="N10">
            <v>0.5</v>
          </cell>
          <cell r="O10">
            <v>0.47199999999999998</v>
          </cell>
          <cell r="P10">
            <v>0.48</v>
          </cell>
          <cell r="Q10">
            <v>8177.6</v>
          </cell>
          <cell r="R10">
            <v>8400</v>
          </cell>
          <cell r="S10">
            <v>0.12</v>
          </cell>
          <cell r="T10">
            <v>0.06</v>
          </cell>
          <cell r="U10">
            <v>4.4999999999999998E-2</v>
          </cell>
          <cell r="V10">
            <v>0.04</v>
          </cell>
          <cell r="W10">
            <v>2</v>
          </cell>
          <cell r="X10">
            <v>0.7</v>
          </cell>
          <cell r="Y10" t="str">
            <v>A</v>
          </cell>
          <cell r="Z10">
            <v>0.105</v>
          </cell>
          <cell r="AA10" t="str">
            <v>A-</v>
          </cell>
          <cell r="AB10" t="str">
            <v>Baa1</v>
          </cell>
          <cell r="AC10">
            <v>9338.33</v>
          </cell>
          <cell r="AD10" t="str">
            <v>Y</v>
          </cell>
          <cell r="AE10">
            <v>5.5500000000000001E-2</v>
          </cell>
          <cell r="AF10">
            <v>5.3600000000000002E-2</v>
          </cell>
          <cell r="AG10">
            <v>5.0999999999999997E-2</v>
          </cell>
          <cell r="AH10">
            <v>5.5199999999999999E-2</v>
          </cell>
          <cell r="AI10">
            <v>0</v>
          </cell>
        </row>
        <row r="11">
          <cell r="B11" t="str">
            <v>AEE</v>
          </cell>
          <cell r="C11" t="str">
            <v>Ameren Corp.</v>
          </cell>
          <cell r="D11">
            <v>0</v>
          </cell>
          <cell r="E11">
            <v>1.85</v>
          </cell>
          <cell r="F11">
            <v>60</v>
          </cell>
          <cell r="G11">
            <v>45</v>
          </cell>
          <cell r="H11">
            <v>3.5</v>
          </cell>
          <cell r="I11">
            <v>2.15</v>
          </cell>
          <cell r="J11">
            <v>35.75</v>
          </cell>
          <cell r="K11">
            <v>242.63</v>
          </cell>
          <cell r="L11">
            <v>242.63</v>
          </cell>
          <cell r="M11">
            <v>0.47699999999999998</v>
          </cell>
          <cell r="N11">
            <v>0.495</v>
          </cell>
          <cell r="O11">
            <v>0.51300000000000001</v>
          </cell>
          <cell r="P11">
            <v>0.5</v>
          </cell>
          <cell r="Q11">
            <v>13840</v>
          </cell>
          <cell r="R11">
            <v>17400</v>
          </cell>
          <cell r="S11">
            <v>0.1</v>
          </cell>
          <cell r="T11">
            <v>0.06</v>
          </cell>
          <cell r="U11">
            <v>4.4999999999999998E-2</v>
          </cell>
          <cell r="V11">
            <v>0.04</v>
          </cell>
          <cell r="W11">
            <v>2</v>
          </cell>
          <cell r="X11">
            <v>0.7</v>
          </cell>
          <cell r="Y11" t="str">
            <v>A</v>
          </cell>
          <cell r="Z11">
            <v>8.6999999999999994E-2</v>
          </cell>
          <cell r="AA11" t="str">
            <v>BBB+</v>
          </cell>
          <cell r="AB11" t="str">
            <v>Baa1</v>
          </cell>
          <cell r="AC11">
            <v>13765.12</v>
          </cell>
          <cell r="AD11" t="str">
            <v>Y</v>
          </cell>
          <cell r="AE11">
            <v>7.1999999999999995E-2</v>
          </cell>
          <cell r="AF11">
            <v>7.0900000000000005E-2</v>
          </cell>
          <cell r="AG11">
            <v>7.0000000000000007E-2</v>
          </cell>
          <cell r="AH11">
            <v>6.4399999999999999E-2</v>
          </cell>
          <cell r="AI11">
            <v>0</v>
          </cell>
        </row>
        <row r="12">
          <cell r="B12" t="str">
            <v>AEP</v>
          </cell>
          <cell r="C12" t="str">
            <v>American Elec Pwr</v>
          </cell>
          <cell r="D12">
            <v>0</v>
          </cell>
          <cell r="E12">
            <v>2.5099999999999998</v>
          </cell>
          <cell r="F12">
            <v>75</v>
          </cell>
          <cell r="G12">
            <v>60</v>
          </cell>
          <cell r="H12">
            <v>4.75</v>
          </cell>
          <cell r="I12">
            <v>2.9</v>
          </cell>
          <cell r="J12">
            <v>43</v>
          </cell>
          <cell r="K12">
            <v>491.71</v>
          </cell>
          <cell r="L12">
            <v>492</v>
          </cell>
          <cell r="M12">
            <v>0.5</v>
          </cell>
          <cell r="N12">
            <v>0.52500000000000002</v>
          </cell>
          <cell r="O12">
            <v>0.5</v>
          </cell>
          <cell r="P12">
            <v>0.47499999999999998</v>
          </cell>
          <cell r="Q12">
            <v>34775</v>
          </cell>
          <cell r="R12">
            <v>44800</v>
          </cell>
          <cell r="S12">
            <v>0.11</v>
          </cell>
          <cell r="T12">
            <v>0.04</v>
          </cell>
          <cell r="U12">
            <v>0.05</v>
          </cell>
          <cell r="V12">
            <v>3.5000000000000003E-2</v>
          </cell>
          <cell r="W12">
            <v>1</v>
          </cell>
          <cell r="X12">
            <v>0.65</v>
          </cell>
          <cell r="Y12" t="str">
            <v>A+</v>
          </cell>
          <cell r="Z12">
            <v>0.10275000000000001</v>
          </cell>
          <cell r="AA12" t="str">
            <v>A-</v>
          </cell>
          <cell r="AB12" t="str">
            <v>Baa1</v>
          </cell>
          <cell r="AC12">
            <v>34281.39</v>
          </cell>
          <cell r="AD12" t="str">
            <v>N</v>
          </cell>
          <cell r="AE12">
            <v>5.6300000000000003E-2</v>
          </cell>
          <cell r="AF12">
            <v>5.3900000000000003E-2</v>
          </cell>
          <cell r="AG12">
            <v>5.1200000000000002E-2</v>
          </cell>
          <cell r="AH12">
            <v>5.5100000000000003E-2</v>
          </cell>
          <cell r="AI12">
            <v>0</v>
          </cell>
        </row>
        <row r="13">
          <cell r="B13" t="str">
            <v>AGR</v>
          </cell>
          <cell r="C13" t="str">
            <v>Avangrid, Inc.</v>
          </cell>
          <cell r="D13">
            <v>0</v>
          </cell>
          <cell r="E13">
            <v>1.76</v>
          </cell>
          <cell r="F13">
            <v>50</v>
          </cell>
          <cell r="G13">
            <v>35</v>
          </cell>
          <cell r="H13">
            <v>3</v>
          </cell>
          <cell r="I13">
            <v>1.95</v>
          </cell>
          <cell r="J13">
            <v>53.25</v>
          </cell>
          <cell r="K13">
            <v>309</v>
          </cell>
          <cell r="L13">
            <v>309</v>
          </cell>
          <cell r="M13">
            <v>0.24</v>
          </cell>
          <cell r="N13">
            <v>0.26500000000000001</v>
          </cell>
          <cell r="O13">
            <v>0.76</v>
          </cell>
          <cell r="P13">
            <v>0.73499999999999999</v>
          </cell>
          <cell r="Q13">
            <v>20075</v>
          </cell>
          <cell r="R13">
            <v>22300</v>
          </cell>
          <cell r="S13">
            <v>5.5E-2</v>
          </cell>
          <cell r="T13" t="str">
            <v>n/a</v>
          </cell>
          <cell r="U13" t="str">
            <v>n/a</v>
          </cell>
          <cell r="V13" t="str">
            <v>n/a</v>
          </cell>
          <cell r="W13">
            <v>2</v>
          </cell>
          <cell r="X13">
            <v>0.35</v>
          </cell>
          <cell r="Y13" t="str">
            <v>B++</v>
          </cell>
          <cell r="Z13">
            <v>9.1833333333333322E-2</v>
          </cell>
          <cell r="AA13" t="str">
            <v>BBB+</v>
          </cell>
          <cell r="AB13" t="str">
            <v>Baa1</v>
          </cell>
          <cell r="AC13">
            <v>15088.71</v>
          </cell>
          <cell r="AD13" t="str">
            <v>Y</v>
          </cell>
          <cell r="AE13">
            <v>8.5000000000000006E-2</v>
          </cell>
          <cell r="AF13">
            <v>8.3299999999999999E-2</v>
          </cell>
          <cell r="AG13">
            <v>8.5000000000000006E-2</v>
          </cell>
          <cell r="AH13">
            <v>8.3000000000000004E-2</v>
          </cell>
          <cell r="AI13">
            <v>0</v>
          </cell>
        </row>
        <row r="14">
          <cell r="B14" t="str">
            <v>AVA</v>
          </cell>
          <cell r="C14" t="str">
            <v>Avista Corp.</v>
          </cell>
          <cell r="D14">
            <v>0</v>
          </cell>
          <cell r="E14">
            <v>1.49</v>
          </cell>
          <cell r="F14">
            <v>45</v>
          </cell>
          <cell r="G14">
            <v>35</v>
          </cell>
          <cell r="H14">
            <v>2.5</v>
          </cell>
          <cell r="I14">
            <v>1.67</v>
          </cell>
          <cell r="J14">
            <v>29.75</v>
          </cell>
          <cell r="K14">
            <v>64.19</v>
          </cell>
          <cell r="L14">
            <v>70</v>
          </cell>
          <cell r="M14">
            <v>0.51200000000000001</v>
          </cell>
          <cell r="N14">
            <v>0.48499999999999999</v>
          </cell>
          <cell r="O14">
            <v>0.48799999999999999</v>
          </cell>
          <cell r="P14">
            <v>0.51500000000000001</v>
          </cell>
          <cell r="Q14">
            <v>3379</v>
          </cell>
          <cell r="R14">
            <v>4050</v>
          </cell>
          <cell r="S14">
            <v>8.5000000000000006E-2</v>
          </cell>
          <cell r="T14">
            <v>0.04</v>
          </cell>
          <cell r="U14">
            <v>0.04</v>
          </cell>
          <cell r="V14">
            <v>0.03</v>
          </cell>
          <cell r="W14">
            <v>2</v>
          </cell>
          <cell r="X14">
            <v>0.75</v>
          </cell>
          <cell r="Y14" t="str">
            <v>A</v>
          </cell>
          <cell r="Z14">
            <v>9.5000000000000015E-2</v>
          </cell>
          <cell r="AA14" t="str">
            <v>BBB</v>
          </cell>
          <cell r="AB14" t="str">
            <v>Baa1</v>
          </cell>
          <cell r="AC14">
            <v>3310.93</v>
          </cell>
          <cell r="AD14" t="str">
            <v>Y</v>
          </cell>
          <cell r="AE14">
            <v>5.6500000000000002E-2</v>
          </cell>
          <cell r="AF14" t="str">
            <v>n/a</v>
          </cell>
          <cell r="AG14">
            <v>3.1E-2</v>
          </cell>
          <cell r="AH14">
            <v>4.0500000000000001E-2</v>
          </cell>
          <cell r="AI14">
            <v>0</v>
          </cell>
        </row>
        <row r="15">
          <cell r="B15" t="str">
            <v>BKH</v>
          </cell>
          <cell r="C15" t="str">
            <v>Black Hills Corp.</v>
          </cell>
          <cell r="D15">
            <v>0</v>
          </cell>
          <cell r="E15">
            <v>1.9</v>
          </cell>
          <cell r="F15">
            <v>75</v>
          </cell>
          <cell r="G15">
            <v>55</v>
          </cell>
          <cell r="H15">
            <v>4.25</v>
          </cell>
          <cell r="I15">
            <v>2.2999999999999998</v>
          </cell>
          <cell r="J15">
            <v>40</v>
          </cell>
          <cell r="K15">
            <v>53.38</v>
          </cell>
          <cell r="L15">
            <v>61</v>
          </cell>
          <cell r="M15">
            <v>0.66500000000000004</v>
          </cell>
          <cell r="N15">
            <v>0.60499999999999998</v>
          </cell>
          <cell r="O15">
            <v>0.33500000000000002</v>
          </cell>
          <cell r="P15">
            <v>0.39500000000000002</v>
          </cell>
          <cell r="Q15">
            <v>4825.8</v>
          </cell>
          <cell r="R15">
            <v>6200</v>
          </cell>
          <cell r="S15">
            <v>0.105</v>
          </cell>
          <cell r="T15">
            <v>7.4999999999999997E-2</v>
          </cell>
          <cell r="U15">
            <v>0.06</v>
          </cell>
          <cell r="V15">
            <v>0.05</v>
          </cell>
          <cell r="W15">
            <v>2</v>
          </cell>
          <cell r="X15">
            <v>0.9</v>
          </cell>
          <cell r="Y15" t="str">
            <v>A</v>
          </cell>
          <cell r="Z15">
            <v>9.3700000000000006E-2</v>
          </cell>
          <cell r="AA15" t="str">
            <v>BBB</v>
          </cell>
          <cell r="AB15" t="str">
            <v>Baa2</v>
          </cell>
          <cell r="AC15">
            <v>3001.47</v>
          </cell>
          <cell r="AD15" t="str">
            <v>Y</v>
          </cell>
          <cell r="AE15">
            <v>3.5000000000000003E-2</v>
          </cell>
          <cell r="AF15">
            <v>4.0599999999999997E-2</v>
          </cell>
          <cell r="AG15">
            <v>3.8899999999999997E-2</v>
          </cell>
          <cell r="AH15">
            <v>3.6200000000000003E-2</v>
          </cell>
          <cell r="AI15">
            <v>0</v>
          </cell>
        </row>
        <row r="16">
          <cell r="B16" t="str">
            <v>CNP</v>
          </cell>
          <cell r="C16" t="str">
            <v>CenterPoint Energy</v>
          </cell>
          <cell r="D16">
            <v>0</v>
          </cell>
          <cell r="E16">
            <v>1.1100000000000001</v>
          </cell>
          <cell r="F16">
            <v>30</v>
          </cell>
          <cell r="G16">
            <v>20</v>
          </cell>
          <cell r="H16">
            <v>1.65</v>
          </cell>
          <cell r="I16">
            <v>1.23</v>
          </cell>
          <cell r="J16">
            <v>10</v>
          </cell>
          <cell r="K16">
            <v>430.68</v>
          </cell>
          <cell r="L16">
            <v>435</v>
          </cell>
          <cell r="M16">
            <v>0.68500000000000005</v>
          </cell>
          <cell r="N16">
            <v>0.65500000000000003</v>
          </cell>
          <cell r="O16">
            <v>0.315</v>
          </cell>
          <cell r="P16">
            <v>0.34499999999999997</v>
          </cell>
          <cell r="Q16">
            <v>10992</v>
          </cell>
          <cell r="R16">
            <v>12500</v>
          </cell>
          <cell r="S16">
            <v>0.16500000000000001</v>
          </cell>
          <cell r="T16">
            <v>0.06</v>
          </cell>
          <cell r="U16">
            <v>3.5000000000000003E-2</v>
          </cell>
          <cell r="V16">
            <v>0.02</v>
          </cell>
          <cell r="W16">
            <v>3</v>
          </cell>
          <cell r="X16">
            <v>0.9</v>
          </cell>
          <cell r="Y16" t="str">
            <v>B+</v>
          </cell>
          <cell r="Z16">
            <v>0.1</v>
          </cell>
          <cell r="AA16" t="str">
            <v>A-</v>
          </cell>
          <cell r="AB16" t="str">
            <v>Baa1</v>
          </cell>
          <cell r="AC16">
            <v>12232.63</v>
          </cell>
          <cell r="AD16" t="str">
            <v>Y</v>
          </cell>
          <cell r="AE16">
            <v>8.5999999999999993E-2</v>
          </cell>
          <cell r="AF16">
            <v>0.06</v>
          </cell>
          <cell r="AG16">
            <v>9.11E-2</v>
          </cell>
          <cell r="AH16">
            <v>6.9400000000000003E-2</v>
          </cell>
          <cell r="AI16">
            <v>0</v>
          </cell>
        </row>
        <row r="17">
          <cell r="B17" t="str">
            <v>CMS</v>
          </cell>
          <cell r="C17" t="str">
            <v>CMS Energy Corp.</v>
          </cell>
          <cell r="D17">
            <v>0</v>
          </cell>
          <cell r="E17">
            <v>1.43</v>
          </cell>
          <cell r="F17">
            <v>45</v>
          </cell>
          <cell r="G17">
            <v>35</v>
          </cell>
          <cell r="H17">
            <v>2.75</v>
          </cell>
          <cell r="I17">
            <v>1.7</v>
          </cell>
          <cell r="J17">
            <v>21</v>
          </cell>
          <cell r="K17">
            <v>279.20999999999998</v>
          </cell>
          <cell r="L17">
            <v>289</v>
          </cell>
          <cell r="M17">
            <v>0.67100000000000004</v>
          </cell>
          <cell r="N17">
            <v>0.64500000000000002</v>
          </cell>
          <cell r="O17">
            <v>0.32600000000000001</v>
          </cell>
          <cell r="P17">
            <v>0.35499999999999998</v>
          </cell>
          <cell r="Q17">
            <v>13040</v>
          </cell>
          <cell r="R17">
            <v>17100</v>
          </cell>
          <cell r="S17">
            <v>0.13500000000000001</v>
          </cell>
          <cell r="T17">
            <v>6.5000000000000002E-2</v>
          </cell>
          <cell r="U17">
            <v>6.5000000000000002E-2</v>
          </cell>
          <cell r="V17">
            <v>6.5000000000000002E-2</v>
          </cell>
          <cell r="W17">
            <v>2</v>
          </cell>
          <cell r="X17">
            <v>0.65</v>
          </cell>
          <cell r="Y17" t="str">
            <v>B++</v>
          </cell>
          <cell r="Z17">
            <v>0.10100000000000001</v>
          </cell>
          <cell r="AA17" t="str">
            <v>BBB+</v>
          </cell>
          <cell r="AB17" t="str">
            <v>Baa1</v>
          </cell>
          <cell r="AC17">
            <v>12672</v>
          </cell>
          <cell r="AD17" t="str">
            <v>Y</v>
          </cell>
          <cell r="AE17">
            <v>7.3400000000000007E-2</v>
          </cell>
          <cell r="AF17">
            <v>6.4299999999999996E-2</v>
          </cell>
          <cell r="AG17">
            <v>6.5299999999999997E-2</v>
          </cell>
          <cell r="AH17">
            <v>7.0199999999999999E-2</v>
          </cell>
          <cell r="AI17">
            <v>0</v>
          </cell>
        </row>
        <row r="18">
          <cell r="B18" t="str">
            <v>ED</v>
          </cell>
          <cell r="C18" t="str">
            <v>Consolidated Edison</v>
          </cell>
          <cell r="D18">
            <v>0</v>
          </cell>
          <cell r="E18">
            <v>2.89</v>
          </cell>
          <cell r="F18">
            <v>85</v>
          </cell>
          <cell r="G18">
            <v>70</v>
          </cell>
          <cell r="H18">
            <v>4.75</v>
          </cell>
          <cell r="I18">
            <v>3.3</v>
          </cell>
          <cell r="J18">
            <v>56.5</v>
          </cell>
          <cell r="K18">
            <v>311</v>
          </cell>
          <cell r="L18">
            <v>316</v>
          </cell>
          <cell r="M18">
            <v>0.5</v>
          </cell>
          <cell r="N18">
            <v>0.48</v>
          </cell>
          <cell r="O18">
            <v>0.5</v>
          </cell>
          <cell r="P18">
            <v>0.52</v>
          </cell>
          <cell r="Q18">
            <v>30175</v>
          </cell>
          <cell r="R18">
            <v>34400</v>
          </cell>
          <cell r="S18">
            <v>8.5000000000000006E-2</v>
          </cell>
          <cell r="T18">
            <v>0.03</v>
          </cell>
          <cell r="U18">
            <v>3.5000000000000003E-2</v>
          </cell>
          <cell r="V18">
            <v>3.5000000000000003E-2</v>
          </cell>
          <cell r="W18">
            <v>1</v>
          </cell>
          <cell r="X18">
            <v>0.5</v>
          </cell>
          <cell r="Y18" t="str">
            <v>A+</v>
          </cell>
          <cell r="Z18">
            <v>0.09</v>
          </cell>
          <cell r="AA18" t="str">
            <v>A-</v>
          </cell>
          <cell r="AB18" t="str">
            <v>A3</v>
          </cell>
          <cell r="AC18">
            <v>24917.8</v>
          </cell>
          <cell r="AD18" t="str">
            <v>Y</v>
          </cell>
          <cell r="AE18">
            <v>3.1E-2</v>
          </cell>
          <cell r="AF18">
            <v>0.02</v>
          </cell>
          <cell r="AG18">
            <v>0.02</v>
          </cell>
          <cell r="AH18">
            <v>3.1800000000000002E-2</v>
          </cell>
          <cell r="AI18">
            <v>0</v>
          </cell>
        </row>
        <row r="19">
          <cell r="B19" t="str">
            <v>D</v>
          </cell>
          <cell r="C19" t="str">
            <v>Dominion Energy</v>
          </cell>
          <cell r="D19">
            <v>0</v>
          </cell>
          <cell r="E19">
            <v>3.43</v>
          </cell>
          <cell r="F19">
            <v>115</v>
          </cell>
          <cell r="G19">
            <v>85</v>
          </cell>
          <cell r="H19">
            <v>5.25</v>
          </cell>
          <cell r="I19">
            <v>4.6500000000000004</v>
          </cell>
          <cell r="J19">
            <v>32</v>
          </cell>
          <cell r="K19">
            <v>643.5</v>
          </cell>
          <cell r="L19">
            <v>670</v>
          </cell>
          <cell r="M19">
            <v>0.64</v>
          </cell>
          <cell r="N19">
            <v>0.625</v>
          </cell>
          <cell r="O19">
            <v>0.36</v>
          </cell>
          <cell r="P19">
            <v>0.375</v>
          </cell>
          <cell r="Q19">
            <v>48225</v>
          </cell>
          <cell r="R19">
            <v>57300</v>
          </cell>
          <cell r="S19">
            <v>0.16500000000000001</v>
          </cell>
          <cell r="T19">
            <v>7.0000000000000007E-2</v>
          </cell>
          <cell r="U19">
            <v>8.5000000000000006E-2</v>
          </cell>
          <cell r="V19">
            <v>0.06</v>
          </cell>
          <cell r="W19">
            <v>2</v>
          </cell>
          <cell r="X19">
            <v>0.65</v>
          </cell>
          <cell r="Y19" t="str">
            <v>B++</v>
          </cell>
          <cell r="Z19">
            <v>0.109</v>
          </cell>
          <cell r="AA19" t="str">
            <v>BBB+</v>
          </cell>
          <cell r="AB19" t="str">
            <v>Baa2</v>
          </cell>
          <cell r="AC19">
            <v>49388.36</v>
          </cell>
          <cell r="AD19" t="str">
            <v>Y</v>
          </cell>
          <cell r="AE19">
            <v>6.8599999999999994E-2</v>
          </cell>
          <cell r="AF19">
            <v>7.0699999999999999E-2</v>
          </cell>
          <cell r="AG19">
            <v>6.6100000000000006E-2</v>
          </cell>
          <cell r="AH19">
            <v>6.8900000000000003E-2</v>
          </cell>
          <cell r="AI19">
            <v>0</v>
          </cell>
        </row>
        <row r="20">
          <cell r="B20" t="str">
            <v>DTE</v>
          </cell>
          <cell r="C20" t="str">
            <v>DTE Energy Co.</v>
          </cell>
          <cell r="D20">
            <v>0</v>
          </cell>
          <cell r="E20">
            <v>3.59</v>
          </cell>
          <cell r="F20">
            <v>120</v>
          </cell>
          <cell r="G20">
            <v>85</v>
          </cell>
          <cell r="H20">
            <v>6.75</v>
          </cell>
          <cell r="I20">
            <v>4.3</v>
          </cell>
          <cell r="J20">
            <v>64.25</v>
          </cell>
          <cell r="K20">
            <v>179.43</v>
          </cell>
          <cell r="L20">
            <v>187</v>
          </cell>
          <cell r="M20">
            <v>0.55600000000000005</v>
          </cell>
          <cell r="N20">
            <v>0.55000000000000004</v>
          </cell>
          <cell r="O20">
            <v>0.44400000000000001</v>
          </cell>
          <cell r="P20">
            <v>0.45</v>
          </cell>
          <cell r="Q20">
            <v>20280</v>
          </cell>
          <cell r="R20">
            <v>27500</v>
          </cell>
          <cell r="S20">
            <v>0.105</v>
          </cell>
          <cell r="T20">
            <v>0.06</v>
          </cell>
          <cell r="U20">
            <v>7.0000000000000007E-2</v>
          </cell>
          <cell r="V20">
            <v>4.4999999999999998E-2</v>
          </cell>
          <cell r="W20">
            <v>2</v>
          </cell>
          <cell r="X20">
            <v>0.65</v>
          </cell>
          <cell r="Y20" t="str">
            <v>B++</v>
          </cell>
          <cell r="Z20">
            <v>0.10100000000000001</v>
          </cell>
          <cell r="AA20" t="str">
            <v>BBB+</v>
          </cell>
          <cell r="AB20" t="str">
            <v>Baa1</v>
          </cell>
          <cell r="AC20">
            <v>19008.169999999998</v>
          </cell>
          <cell r="AD20" t="str">
            <v>Y</v>
          </cell>
          <cell r="AE20">
            <v>5.1900000000000002E-2</v>
          </cell>
          <cell r="AF20">
            <v>0.06</v>
          </cell>
          <cell r="AG20">
            <v>5.7799999999999997E-2</v>
          </cell>
          <cell r="AH20">
            <v>5.6099999999999997E-2</v>
          </cell>
          <cell r="AI20">
            <v>0</v>
          </cell>
        </row>
        <row r="21">
          <cell r="B21" t="str">
            <v>DUK</v>
          </cell>
          <cell r="C21" t="str">
            <v>Duke Energy Corp.</v>
          </cell>
          <cell r="D21">
            <v>0</v>
          </cell>
          <cell r="E21">
            <v>3.68</v>
          </cell>
          <cell r="F21">
            <v>110</v>
          </cell>
          <cell r="G21">
            <v>85</v>
          </cell>
          <cell r="H21">
            <v>5.5</v>
          </cell>
          <cell r="I21">
            <v>4.4000000000000004</v>
          </cell>
          <cell r="J21">
            <v>65</v>
          </cell>
          <cell r="K21">
            <v>701</v>
          </cell>
          <cell r="L21">
            <v>706</v>
          </cell>
          <cell r="M21">
            <v>0.54</v>
          </cell>
          <cell r="N21">
            <v>0.56999999999999995</v>
          </cell>
          <cell r="O21">
            <v>0.46</v>
          </cell>
          <cell r="P21">
            <v>0.43</v>
          </cell>
          <cell r="Q21">
            <v>90200</v>
          </cell>
          <cell r="R21">
            <v>107000</v>
          </cell>
          <cell r="S21">
            <v>8.5000000000000006E-2</v>
          </cell>
          <cell r="T21">
            <v>4.4999999999999998E-2</v>
          </cell>
          <cell r="U21">
            <v>4.4999999999999998E-2</v>
          </cell>
          <cell r="V21">
            <v>1.4999999999999999E-2</v>
          </cell>
          <cell r="W21">
            <v>2</v>
          </cell>
          <cell r="X21">
            <v>0.6</v>
          </cell>
          <cell r="Y21" t="str">
            <v>A</v>
          </cell>
          <cell r="Z21">
            <v>0.103075</v>
          </cell>
          <cell r="AA21" t="str">
            <v>A-</v>
          </cell>
          <cell r="AB21" t="str">
            <v>Baa1</v>
          </cell>
          <cell r="AC21">
            <v>55230</v>
          </cell>
          <cell r="AD21" t="str">
            <v>Y</v>
          </cell>
          <cell r="AE21">
            <v>2.6499999999999999E-2</v>
          </cell>
          <cell r="AF21">
            <v>4.0099999999999997E-2</v>
          </cell>
          <cell r="AG21">
            <v>5.0200000000000002E-2</v>
          </cell>
          <cell r="AH21">
            <v>3.8699999999999998E-2</v>
          </cell>
          <cell r="AI21">
            <v>0</v>
          </cell>
        </row>
        <row r="22">
          <cell r="B22" t="str">
            <v>EIX</v>
          </cell>
          <cell r="C22" t="str">
            <v>Edison International</v>
          </cell>
          <cell r="D22">
            <v>0</v>
          </cell>
          <cell r="E22">
            <v>2.4500000000000002</v>
          </cell>
          <cell r="F22">
            <v>95</v>
          </cell>
          <cell r="G22">
            <v>70</v>
          </cell>
          <cell r="H22">
            <v>5.25</v>
          </cell>
          <cell r="I22">
            <v>2.9</v>
          </cell>
          <cell r="J22">
            <v>44.75</v>
          </cell>
          <cell r="K22">
            <v>325.81</v>
          </cell>
          <cell r="L22">
            <v>325.81</v>
          </cell>
          <cell r="M22">
            <v>0.41799999999999998</v>
          </cell>
          <cell r="N22">
            <v>0.46</v>
          </cell>
          <cell r="O22">
            <v>0.49199999999999999</v>
          </cell>
          <cell r="P22">
            <v>0.47</v>
          </cell>
          <cell r="Q22">
            <v>24362</v>
          </cell>
          <cell r="R22">
            <v>31100</v>
          </cell>
          <cell r="S22">
            <v>0.12</v>
          </cell>
          <cell r="T22">
            <v>0.04</v>
          </cell>
          <cell r="U22">
            <v>0.09</v>
          </cell>
          <cell r="V22">
            <v>0.04</v>
          </cell>
          <cell r="W22">
            <v>2</v>
          </cell>
          <cell r="X22">
            <v>0.65</v>
          </cell>
          <cell r="Y22" t="str">
            <v>A</v>
          </cell>
          <cell r="Z22">
            <v>0.1045</v>
          </cell>
          <cell r="AA22" t="str">
            <v>BBB+</v>
          </cell>
          <cell r="AB22" t="str">
            <v>A3</v>
          </cell>
          <cell r="AC22">
            <v>20333.87</v>
          </cell>
          <cell r="AD22" t="str">
            <v>N</v>
          </cell>
          <cell r="AE22">
            <v>3.8399999999999997E-2</v>
          </cell>
          <cell r="AF22">
            <v>6.3700000000000007E-2</v>
          </cell>
          <cell r="AG22">
            <v>6.1600000000000002E-2</v>
          </cell>
          <cell r="AH22">
            <v>5.7000000000000002E-2</v>
          </cell>
          <cell r="AI22">
            <v>0</v>
          </cell>
        </row>
        <row r="23">
          <cell r="B23" t="str">
            <v>EE</v>
          </cell>
          <cell r="C23" t="str">
            <v>El Paso Electric Co.</v>
          </cell>
          <cell r="D23">
            <v>0</v>
          </cell>
          <cell r="E23">
            <v>1.42</v>
          </cell>
          <cell r="F23">
            <v>55</v>
          </cell>
          <cell r="G23">
            <v>40</v>
          </cell>
          <cell r="H23">
            <v>3</v>
          </cell>
          <cell r="I23">
            <v>1.75</v>
          </cell>
          <cell r="J23">
            <v>32.25</v>
          </cell>
          <cell r="K23">
            <v>40.520000000000003</v>
          </cell>
          <cell r="L23">
            <v>41</v>
          </cell>
          <cell r="M23">
            <v>0.52700000000000002</v>
          </cell>
          <cell r="N23">
            <v>0.53</v>
          </cell>
          <cell r="O23">
            <v>0.47299999999999998</v>
          </cell>
          <cell r="P23">
            <v>0.47</v>
          </cell>
          <cell r="Q23">
            <v>2269.9</v>
          </cell>
          <cell r="R23">
            <v>2825</v>
          </cell>
          <cell r="S23">
            <v>0.09</v>
          </cell>
          <cell r="T23">
            <v>0.05</v>
          </cell>
          <cell r="U23">
            <v>7.0000000000000007E-2</v>
          </cell>
          <cell r="V23">
            <v>0.04</v>
          </cell>
          <cell r="W23">
            <v>2</v>
          </cell>
          <cell r="X23">
            <v>0.8</v>
          </cell>
          <cell r="Y23" t="str">
            <v>B++</v>
          </cell>
          <cell r="Z23">
            <v>9.5650000000000013E-2</v>
          </cell>
          <cell r="AA23" t="str">
            <v>BBB</v>
          </cell>
          <cell r="AB23" t="str">
            <v>Baa1</v>
          </cell>
          <cell r="AC23">
            <v>2104.38</v>
          </cell>
          <cell r="AD23" t="str">
            <v>N</v>
          </cell>
          <cell r="AE23">
            <v>5.1999999999999998E-2</v>
          </cell>
          <cell r="AF23">
            <v>5.0999999999999997E-2</v>
          </cell>
          <cell r="AG23">
            <v>5.0999999999999997E-2</v>
          </cell>
          <cell r="AH23">
            <v>5.0999999999999997E-2</v>
          </cell>
          <cell r="AI23">
            <v>0</v>
          </cell>
        </row>
        <row r="24">
          <cell r="B24" t="str">
            <v>EMA</v>
          </cell>
          <cell r="C24" t="str">
            <v>Emera Inc.</v>
          </cell>
          <cell r="D24">
            <v>0</v>
          </cell>
          <cell r="E24">
            <v>2.2599999999999998</v>
          </cell>
          <cell r="F24">
            <v>80</v>
          </cell>
          <cell r="G24">
            <v>60</v>
          </cell>
          <cell r="H24">
            <v>4.3</v>
          </cell>
          <cell r="I24">
            <v>2.8</v>
          </cell>
          <cell r="J24">
            <v>35.200000000000003</v>
          </cell>
          <cell r="K24">
            <v>210.02</v>
          </cell>
          <cell r="L24">
            <v>230</v>
          </cell>
          <cell r="M24">
            <v>0.68033568567613967</v>
          </cell>
          <cell r="N24">
            <v>0.61104441776710683</v>
          </cell>
          <cell r="O24">
            <v>0.285809650963189</v>
          </cell>
          <cell r="P24">
            <v>0.35486194477791116</v>
          </cell>
          <cell r="Q24">
            <v>20972</v>
          </cell>
          <cell r="R24">
            <v>20825</v>
          </cell>
          <cell r="S24">
            <v>0.125</v>
          </cell>
          <cell r="T24">
            <v>0.1</v>
          </cell>
          <cell r="U24">
            <v>8.5000000000000006E-2</v>
          </cell>
          <cell r="V24">
            <v>0.04</v>
          </cell>
          <cell r="W24">
            <v>2</v>
          </cell>
          <cell r="X24">
            <v>0.6</v>
          </cell>
          <cell r="Y24" t="str">
            <v>B+</v>
          </cell>
          <cell r="Z24" t="str">
            <v>n/a</v>
          </cell>
          <cell r="AA24" t="str">
            <v>BBB+</v>
          </cell>
          <cell r="AB24" t="str">
            <v>Baa3</v>
          </cell>
          <cell r="AC24">
            <v>10005.35</v>
          </cell>
          <cell r="AD24" t="str">
            <v>Y</v>
          </cell>
          <cell r="AE24">
            <v>6.3799999999999996E-2</v>
          </cell>
          <cell r="AF24" t="str">
            <v>n/a</v>
          </cell>
          <cell r="AG24">
            <v>0.1197</v>
          </cell>
          <cell r="AH24" t="str">
            <v>n/a</v>
          </cell>
          <cell r="AI24">
            <v>0</v>
          </cell>
        </row>
        <row r="25">
          <cell r="B25" t="str">
            <v>ETR</v>
          </cell>
          <cell r="C25" t="str">
            <v>Entergy Corp.</v>
          </cell>
          <cell r="D25">
            <v>0</v>
          </cell>
          <cell r="E25">
            <v>3.58</v>
          </cell>
          <cell r="F25">
            <v>95</v>
          </cell>
          <cell r="G25">
            <v>65</v>
          </cell>
          <cell r="H25">
            <v>5.25</v>
          </cell>
          <cell r="I25">
            <v>3.8</v>
          </cell>
          <cell r="J25">
            <v>53</v>
          </cell>
          <cell r="K25">
            <v>179.13</v>
          </cell>
          <cell r="L25">
            <v>180</v>
          </cell>
          <cell r="M25">
            <v>0.63600000000000001</v>
          </cell>
          <cell r="N25">
            <v>0.61499999999999999</v>
          </cell>
          <cell r="O25">
            <v>0.35499999999999998</v>
          </cell>
          <cell r="P25">
            <v>0.375</v>
          </cell>
          <cell r="Q25">
            <v>22777</v>
          </cell>
          <cell r="R25">
            <v>25400</v>
          </cell>
          <cell r="S25">
            <v>0.1</v>
          </cell>
          <cell r="T25">
            <v>-2.5000000000000001E-2</v>
          </cell>
          <cell r="U25">
            <v>0.02</v>
          </cell>
          <cell r="V25">
            <v>5.0000000000000001E-3</v>
          </cell>
          <cell r="W25">
            <v>3</v>
          </cell>
          <cell r="X25">
            <v>0.65</v>
          </cell>
          <cell r="Y25" t="str">
            <v>B++</v>
          </cell>
          <cell r="Z25">
            <v>9.9500000000000005E-2</v>
          </cell>
          <cell r="AA25" t="str">
            <v>BBB+</v>
          </cell>
          <cell r="AB25" t="str">
            <v>Baa2</v>
          </cell>
          <cell r="AC25">
            <v>14025.2</v>
          </cell>
          <cell r="AD25" t="str">
            <v>Y</v>
          </cell>
          <cell r="AE25">
            <v>-5.5800000000000002E-2</v>
          </cell>
          <cell r="AF25">
            <v>7.0000000000000007E-2</v>
          </cell>
          <cell r="AG25">
            <v>1.1000000000000001E-3</v>
          </cell>
          <cell r="AH25">
            <v>7.0000000000000007E-2</v>
          </cell>
          <cell r="AI25">
            <v>0</v>
          </cell>
        </row>
        <row r="26">
          <cell r="B26" t="str">
            <v>ES</v>
          </cell>
          <cell r="C26" t="str">
            <v>Eversource Energy</v>
          </cell>
          <cell r="D26">
            <v>0</v>
          </cell>
          <cell r="E26">
            <v>2.02</v>
          </cell>
          <cell r="F26">
            <v>75</v>
          </cell>
          <cell r="G26">
            <v>60</v>
          </cell>
          <cell r="H26">
            <v>4.25</v>
          </cell>
          <cell r="I26">
            <v>2.5</v>
          </cell>
          <cell r="J26">
            <v>42.5</v>
          </cell>
          <cell r="K26">
            <v>316.89</v>
          </cell>
          <cell r="L26">
            <v>316.89</v>
          </cell>
          <cell r="M26">
            <v>0.495</v>
          </cell>
          <cell r="N26">
            <v>0.51</v>
          </cell>
          <cell r="O26">
            <v>0.495</v>
          </cell>
          <cell r="P26">
            <v>0.48499999999999999</v>
          </cell>
          <cell r="Q26">
            <v>22375</v>
          </cell>
          <cell r="R26">
            <v>27800</v>
          </cell>
          <cell r="S26">
            <v>0.1</v>
          </cell>
          <cell r="T26">
            <v>6.5000000000000002E-2</v>
          </cell>
          <cell r="U26">
            <v>0.06</v>
          </cell>
          <cell r="V26">
            <v>0.04</v>
          </cell>
          <cell r="W26">
            <v>1</v>
          </cell>
          <cell r="X26">
            <v>0.65</v>
          </cell>
          <cell r="Y26" t="str">
            <v>A</v>
          </cell>
          <cell r="Z26">
            <v>9.4299999999999995E-2</v>
          </cell>
          <cell r="AA26" t="str">
            <v>A+</v>
          </cell>
          <cell r="AB26" t="str">
            <v>Baa1</v>
          </cell>
          <cell r="AC26">
            <v>20461.330000000002</v>
          </cell>
          <cell r="AD26" t="str">
            <v>Y</v>
          </cell>
          <cell r="AE26">
            <v>5.8599999999999999E-2</v>
          </cell>
          <cell r="AF26">
            <v>5.9900000000000002E-2</v>
          </cell>
          <cell r="AG26">
            <v>5.8099999999999999E-2</v>
          </cell>
          <cell r="AH26">
            <v>5.79E-2</v>
          </cell>
          <cell r="AI26">
            <v>0</v>
          </cell>
        </row>
        <row r="27">
          <cell r="B27" t="str">
            <v>EXC</v>
          </cell>
          <cell r="C27" t="str">
            <v>Exelon Corp.</v>
          </cell>
          <cell r="D27">
            <v>0</v>
          </cell>
          <cell r="E27">
            <v>1.38</v>
          </cell>
          <cell r="F27">
            <v>55</v>
          </cell>
          <cell r="G27">
            <v>35</v>
          </cell>
          <cell r="H27">
            <v>3.25</v>
          </cell>
          <cell r="I27">
            <v>1.7</v>
          </cell>
          <cell r="J27">
            <v>39.25</v>
          </cell>
          <cell r="K27">
            <v>958</v>
          </cell>
          <cell r="L27">
            <v>978</v>
          </cell>
          <cell r="M27">
            <v>0.52</v>
          </cell>
          <cell r="N27">
            <v>0.505</v>
          </cell>
          <cell r="O27">
            <v>0.48</v>
          </cell>
          <cell r="P27">
            <v>0.495</v>
          </cell>
          <cell r="Q27">
            <v>62425</v>
          </cell>
          <cell r="R27">
            <v>77300</v>
          </cell>
          <cell r="S27">
            <v>8.5000000000000006E-2</v>
          </cell>
          <cell r="T27">
            <v>0.06</v>
          </cell>
          <cell r="U27">
            <v>4.4999999999999998E-2</v>
          </cell>
          <cell r="V27">
            <v>5.5E-2</v>
          </cell>
          <cell r="W27">
            <v>3</v>
          </cell>
          <cell r="X27">
            <v>0.7</v>
          </cell>
          <cell r="Y27" t="str">
            <v>B++</v>
          </cell>
          <cell r="Z27">
            <v>9.5833333333333326E-2</v>
          </cell>
          <cell r="AA27" t="str">
            <v>BBB</v>
          </cell>
          <cell r="AB27" t="str">
            <v>Baa2</v>
          </cell>
          <cell r="AC27">
            <v>37165.760000000002</v>
          </cell>
          <cell r="AD27" t="str">
            <v>Y</v>
          </cell>
          <cell r="AE27">
            <v>3.1899999999999998E-2</v>
          </cell>
          <cell r="AF27">
            <v>0.05</v>
          </cell>
          <cell r="AG27">
            <v>4.3499999999999997E-2</v>
          </cell>
          <cell r="AH27">
            <v>5.3699999999999998E-2</v>
          </cell>
          <cell r="AI27">
            <v>0</v>
          </cell>
        </row>
        <row r="28">
          <cell r="B28" t="str">
            <v>FE</v>
          </cell>
          <cell r="C28" t="str">
            <v>FirstEnergy Corp.</v>
          </cell>
          <cell r="D28">
            <v>0</v>
          </cell>
          <cell r="E28">
            <v>1.44</v>
          </cell>
          <cell r="F28">
            <v>50</v>
          </cell>
          <cell r="G28">
            <v>30</v>
          </cell>
          <cell r="H28">
            <v>3</v>
          </cell>
          <cell r="I28">
            <v>1.6</v>
          </cell>
          <cell r="J28">
            <v>24</v>
          </cell>
          <cell r="K28">
            <v>445</v>
          </cell>
          <cell r="L28">
            <v>548</v>
          </cell>
          <cell r="M28">
            <v>0.755</v>
          </cell>
          <cell r="N28">
            <v>0.63</v>
          </cell>
          <cell r="O28">
            <v>0.245</v>
          </cell>
          <cell r="P28">
            <v>0.37</v>
          </cell>
          <cell r="Q28">
            <v>27750</v>
          </cell>
          <cell r="R28">
            <v>35600</v>
          </cell>
          <cell r="S28">
            <v>0.125</v>
          </cell>
          <cell r="T28">
            <v>0.09</v>
          </cell>
          <cell r="U28">
            <v>1.4999999999999999E-2</v>
          </cell>
          <cell r="V28">
            <v>0</v>
          </cell>
          <cell r="W28">
            <v>3</v>
          </cell>
          <cell r="X28">
            <v>0.7</v>
          </cell>
          <cell r="Y28" t="str">
            <v>B+</v>
          </cell>
          <cell r="Z28">
            <v>0.10825</v>
          </cell>
          <cell r="AA28" t="str">
            <v>BBB-</v>
          </cell>
          <cell r="AB28" t="str">
            <v>Baa3</v>
          </cell>
          <cell r="AC28">
            <v>14403.85</v>
          </cell>
          <cell r="AD28" t="str">
            <v>N</v>
          </cell>
          <cell r="AE28">
            <v>-4.7399999999999998E-2</v>
          </cell>
          <cell r="AF28">
            <v>0.01</v>
          </cell>
          <cell r="AG28">
            <v>-1.2500000000000001E-2</v>
          </cell>
          <cell r="AH28">
            <v>0.02</v>
          </cell>
          <cell r="AI28">
            <v>0</v>
          </cell>
        </row>
        <row r="29">
          <cell r="B29" t="str">
            <v>FTS</v>
          </cell>
          <cell r="C29" t="str">
            <v>Fortis Inc.</v>
          </cell>
          <cell r="D29">
            <v>0</v>
          </cell>
          <cell r="E29">
            <v>1.73</v>
          </cell>
          <cell r="F29">
            <v>50</v>
          </cell>
          <cell r="G29">
            <v>40</v>
          </cell>
          <cell r="H29">
            <v>3.25</v>
          </cell>
          <cell r="I29">
            <v>2.0499999999999998</v>
          </cell>
          <cell r="J29">
            <v>38.25</v>
          </cell>
          <cell r="K29">
            <v>401.49</v>
          </cell>
          <cell r="L29">
            <v>450</v>
          </cell>
          <cell r="M29">
            <v>0.59299999999999997</v>
          </cell>
          <cell r="N29">
            <v>0.55500000000000005</v>
          </cell>
          <cell r="O29">
            <v>0.36199999999999999</v>
          </cell>
          <cell r="P29">
            <v>0.40500000000000003</v>
          </cell>
          <cell r="Q29">
            <v>35874</v>
          </cell>
          <cell r="R29">
            <v>41300</v>
          </cell>
          <cell r="S29">
            <v>8.5000000000000006E-2</v>
          </cell>
          <cell r="T29">
            <v>0.105</v>
          </cell>
          <cell r="U29">
            <v>0.06</v>
          </cell>
          <cell r="V29">
            <v>0.05</v>
          </cell>
          <cell r="W29">
            <v>2</v>
          </cell>
          <cell r="X29">
            <v>0.7</v>
          </cell>
          <cell r="Y29" t="str">
            <v>B+</v>
          </cell>
          <cell r="Z29">
            <v>9.3200000000000005E-2</v>
          </cell>
          <cell r="AA29" t="str">
            <v>A-</v>
          </cell>
          <cell r="AB29" t="str">
            <v>Baa3</v>
          </cell>
          <cell r="AC29">
            <v>17500.77</v>
          </cell>
          <cell r="AD29" t="str">
            <v>Y</v>
          </cell>
          <cell r="AE29">
            <v>5.7700000000000001E-2</v>
          </cell>
          <cell r="AF29">
            <v>5.5E-2</v>
          </cell>
          <cell r="AG29">
            <v>6.6500000000000004E-2</v>
          </cell>
          <cell r="AH29" t="str">
            <v>n/a</v>
          </cell>
          <cell r="AI29">
            <v>0</v>
          </cell>
        </row>
        <row r="30">
          <cell r="B30" t="str">
            <v>GXP</v>
          </cell>
          <cell r="C30" t="str">
            <v>Great Plains Energy</v>
          </cell>
          <cell r="D30">
            <v>0</v>
          </cell>
          <cell r="E30">
            <v>1.18</v>
          </cell>
          <cell r="F30">
            <v>40</v>
          </cell>
          <cell r="G30">
            <v>25</v>
          </cell>
          <cell r="H30">
            <v>2</v>
          </cell>
          <cell r="I30">
            <v>1.35</v>
          </cell>
          <cell r="J30">
            <v>22.25</v>
          </cell>
          <cell r="K30">
            <v>215.35</v>
          </cell>
          <cell r="L30">
            <v>158</v>
          </cell>
          <cell r="M30">
            <v>0.35299999999999998</v>
          </cell>
          <cell r="N30">
            <v>0.51500000000000001</v>
          </cell>
          <cell r="O30">
            <v>0.55900000000000005</v>
          </cell>
          <cell r="P30">
            <v>0.48499999999999999</v>
          </cell>
          <cell r="Q30">
            <v>9527.2000000000007</v>
          </cell>
          <cell r="R30">
            <v>7225</v>
          </cell>
          <cell r="S30">
            <v>9.5000000000000001E-2</v>
          </cell>
          <cell r="T30">
            <v>4.4999999999999998E-2</v>
          </cell>
          <cell r="U30">
            <v>0.05</v>
          </cell>
          <cell r="V30">
            <v>-0.01</v>
          </cell>
          <cell r="W30">
            <v>3</v>
          </cell>
          <cell r="X30">
            <v>0.75</v>
          </cell>
          <cell r="Y30" t="str">
            <v>B+</v>
          </cell>
          <cell r="Z30">
            <v>9.4E-2</v>
          </cell>
          <cell r="AA30" t="str">
            <v>BBB+</v>
          </cell>
          <cell r="AB30" t="str">
            <v>Baa2</v>
          </cell>
          <cell r="AC30">
            <v>6771.79</v>
          </cell>
          <cell r="AD30" t="str">
            <v>N</v>
          </cell>
          <cell r="AE30">
            <v>0.06</v>
          </cell>
          <cell r="AF30">
            <v>0.05</v>
          </cell>
          <cell r="AG30">
            <v>3.3700000000000001E-2</v>
          </cell>
          <cell r="AH30">
            <v>0.05</v>
          </cell>
          <cell r="AI30">
            <v>0</v>
          </cell>
        </row>
        <row r="31">
          <cell r="B31" t="str">
            <v>HE</v>
          </cell>
          <cell r="C31" t="str">
            <v>Hawaiian Elec.</v>
          </cell>
          <cell r="D31">
            <v>0</v>
          </cell>
          <cell r="E31">
            <v>1.24</v>
          </cell>
          <cell r="F31">
            <v>35</v>
          </cell>
          <cell r="G31">
            <v>25</v>
          </cell>
          <cell r="H31">
            <v>2</v>
          </cell>
          <cell r="I31">
            <v>1.4</v>
          </cell>
          <cell r="J31">
            <v>22</v>
          </cell>
          <cell r="K31">
            <v>108.58</v>
          </cell>
          <cell r="L31">
            <v>112</v>
          </cell>
          <cell r="M31">
            <v>0.41599999999999998</v>
          </cell>
          <cell r="N31">
            <v>0.47499999999999998</v>
          </cell>
          <cell r="O31">
            <v>0.57499999999999996</v>
          </cell>
          <cell r="P31">
            <v>0.51500000000000001</v>
          </cell>
          <cell r="Q31">
            <v>3595.1</v>
          </cell>
          <cell r="R31">
            <v>4775</v>
          </cell>
          <cell r="S31">
            <v>0.09</v>
          </cell>
          <cell r="T31">
            <v>1.4999999999999999E-2</v>
          </cell>
          <cell r="U31">
            <v>0.02</v>
          </cell>
          <cell r="V31">
            <v>3.5000000000000003E-2</v>
          </cell>
          <cell r="W31">
            <v>2</v>
          </cell>
          <cell r="X31">
            <v>0.7</v>
          </cell>
          <cell r="Y31" t="str">
            <v>A</v>
          </cell>
          <cell r="Z31">
            <v>9.6666666666666679E-2</v>
          </cell>
          <cell r="AA31" t="str">
            <v>BBB-</v>
          </cell>
          <cell r="AB31" t="str">
            <v>NR</v>
          </cell>
          <cell r="AC31">
            <v>3780.31</v>
          </cell>
          <cell r="AD31" t="str">
            <v>N</v>
          </cell>
          <cell r="AE31">
            <v>6.2E-2</v>
          </cell>
          <cell r="AF31">
            <v>5.0799999999999998E-2</v>
          </cell>
          <cell r="AG31">
            <v>4.7800000000000002E-2</v>
          </cell>
          <cell r="AH31">
            <v>5.0799999999999998E-2</v>
          </cell>
          <cell r="AI31">
            <v>0</v>
          </cell>
        </row>
        <row r="32">
          <cell r="B32" t="str">
            <v>IDA</v>
          </cell>
          <cell r="C32" t="str">
            <v>IDACORP, Inc.</v>
          </cell>
          <cell r="D32">
            <v>0</v>
          </cell>
          <cell r="E32">
            <v>2.4</v>
          </cell>
          <cell r="F32">
            <v>85</v>
          </cell>
          <cell r="G32">
            <v>60</v>
          </cell>
          <cell r="H32">
            <v>4.75</v>
          </cell>
          <cell r="I32">
            <v>2.9</v>
          </cell>
          <cell r="J32">
            <v>52</v>
          </cell>
          <cell r="K32">
            <v>50.4</v>
          </cell>
          <cell r="L32">
            <v>50.4</v>
          </cell>
          <cell r="M32">
            <v>0.44800000000000001</v>
          </cell>
          <cell r="N32">
            <v>0.42499999999999999</v>
          </cell>
          <cell r="O32">
            <v>0.55200000000000005</v>
          </cell>
          <cell r="P32">
            <v>0.57499999999999996</v>
          </cell>
          <cell r="Q32">
            <v>3898.5</v>
          </cell>
          <cell r="R32">
            <v>4575</v>
          </cell>
          <cell r="S32">
            <v>9.5000000000000001E-2</v>
          </cell>
          <cell r="T32">
            <v>3.5000000000000003E-2</v>
          </cell>
          <cell r="U32">
            <v>7.0000000000000007E-2</v>
          </cell>
          <cell r="V32">
            <v>0.04</v>
          </cell>
          <cell r="W32">
            <v>2</v>
          </cell>
          <cell r="X32">
            <v>0.7</v>
          </cell>
          <cell r="Y32" t="str">
            <v>A</v>
          </cell>
          <cell r="Z32">
            <v>0.1</v>
          </cell>
          <cell r="AA32" t="str">
            <v>BBB</v>
          </cell>
          <cell r="AB32" t="str">
            <v>Baa1</v>
          </cell>
          <cell r="AC32">
            <v>4366.55</v>
          </cell>
          <cell r="AD32" t="str">
            <v>N</v>
          </cell>
          <cell r="AE32">
            <v>3.1E-2</v>
          </cell>
          <cell r="AF32">
            <v>4.07E-2</v>
          </cell>
          <cell r="AG32">
            <v>4.3299999999999998E-2</v>
          </cell>
          <cell r="AH32">
            <v>4.2200000000000001E-2</v>
          </cell>
          <cell r="AI32">
            <v>0</v>
          </cell>
        </row>
        <row r="33">
          <cell r="B33" t="str">
            <v>MGEE</v>
          </cell>
          <cell r="C33" t="str">
            <v>MGE Energy</v>
          </cell>
          <cell r="D33">
            <v>0</v>
          </cell>
          <cell r="E33">
            <v>1.3</v>
          </cell>
          <cell r="F33">
            <v>55</v>
          </cell>
          <cell r="G33">
            <v>45</v>
          </cell>
          <cell r="H33">
            <v>3.2</v>
          </cell>
          <cell r="I33">
            <v>1.5</v>
          </cell>
          <cell r="J33">
            <v>27.1</v>
          </cell>
          <cell r="K33">
            <v>34.67</v>
          </cell>
          <cell r="L33">
            <v>36</v>
          </cell>
          <cell r="M33">
            <v>0.34599999999999997</v>
          </cell>
          <cell r="N33">
            <v>0.35</v>
          </cell>
          <cell r="O33">
            <v>0.65400000000000003</v>
          </cell>
          <cell r="P33">
            <v>0.65</v>
          </cell>
          <cell r="Q33">
            <v>1106.9000000000001</v>
          </cell>
          <cell r="R33">
            <v>1500</v>
          </cell>
          <cell r="S33">
            <v>0.12</v>
          </cell>
          <cell r="T33">
            <v>6.5000000000000002E-2</v>
          </cell>
          <cell r="U33">
            <v>4.4999999999999998E-2</v>
          </cell>
          <cell r="V33">
            <v>0.05</v>
          </cell>
          <cell r="W33">
            <v>1</v>
          </cell>
          <cell r="X33">
            <v>0.75</v>
          </cell>
          <cell r="Y33" t="str">
            <v>A</v>
          </cell>
          <cell r="Z33">
            <v>0.10199999999999999</v>
          </cell>
          <cell r="AA33" t="str">
            <v>NR</v>
          </cell>
          <cell r="AB33" t="str">
            <v>NR</v>
          </cell>
          <cell r="AC33">
            <v>2092.21</v>
          </cell>
          <cell r="AD33" t="str">
            <v>Y</v>
          </cell>
          <cell r="AE33">
            <v>0.04</v>
          </cell>
          <cell r="AF33" t="str">
            <v>n/a</v>
          </cell>
          <cell r="AG33" t="str">
            <v>n/a</v>
          </cell>
          <cell r="AH33">
            <v>0.04</v>
          </cell>
          <cell r="AI33">
            <v>0</v>
          </cell>
        </row>
        <row r="34">
          <cell r="B34" t="str">
            <v>NEE</v>
          </cell>
          <cell r="C34" t="str">
            <v>NextEra Energy, Inc.</v>
          </cell>
          <cell r="D34">
            <v>0</v>
          </cell>
          <cell r="E34">
            <v>4.4800000000000004</v>
          </cell>
          <cell r="F34">
            <v>175</v>
          </cell>
          <cell r="G34">
            <v>145</v>
          </cell>
          <cell r="H34">
            <v>10.25</v>
          </cell>
          <cell r="I34">
            <v>5.9</v>
          </cell>
          <cell r="J34">
            <v>76.5</v>
          </cell>
          <cell r="K34">
            <v>471</v>
          </cell>
          <cell r="L34">
            <v>535</v>
          </cell>
          <cell r="M34">
            <v>0.52500000000000002</v>
          </cell>
          <cell r="N34">
            <v>0.49</v>
          </cell>
          <cell r="O34">
            <v>0.47499999999999998</v>
          </cell>
          <cell r="P34">
            <v>0.51</v>
          </cell>
          <cell r="Q34">
            <v>59675</v>
          </cell>
          <cell r="R34">
            <v>80400</v>
          </cell>
          <cell r="S34">
            <v>0.14000000000000001</v>
          </cell>
          <cell r="T34">
            <v>8.5000000000000006E-2</v>
          </cell>
          <cell r="U34">
            <v>9.5000000000000001E-2</v>
          </cell>
          <cell r="V34">
            <v>6.5000000000000002E-2</v>
          </cell>
          <cell r="W34">
            <v>1</v>
          </cell>
          <cell r="X34">
            <v>0.65</v>
          </cell>
          <cell r="Y34" t="str">
            <v>A+</v>
          </cell>
          <cell r="Z34">
            <v>0.106</v>
          </cell>
          <cell r="AA34" t="str">
            <v>A-</v>
          </cell>
          <cell r="AB34" t="str">
            <v>Baa1</v>
          </cell>
          <cell r="AC34">
            <v>72013.23</v>
          </cell>
          <cell r="AD34" t="str">
            <v>N</v>
          </cell>
          <cell r="AE34">
            <v>8.8499999999999995E-2</v>
          </cell>
          <cell r="AF34">
            <v>7.8799999999999995E-2</v>
          </cell>
          <cell r="AG34">
            <v>8.2699999999999996E-2</v>
          </cell>
          <cell r="AH34">
            <v>7.8899999999999998E-2</v>
          </cell>
          <cell r="AI34">
            <v>0</v>
          </cell>
        </row>
        <row r="35">
          <cell r="B35" t="str">
            <v>NWE</v>
          </cell>
          <cell r="C35" t="str">
            <v>NorthWestern Corp.</v>
          </cell>
          <cell r="D35">
            <v>0</v>
          </cell>
          <cell r="E35">
            <v>2.2000000000000002</v>
          </cell>
          <cell r="F35">
            <v>75</v>
          </cell>
          <cell r="G35">
            <v>50</v>
          </cell>
          <cell r="H35">
            <v>4</v>
          </cell>
          <cell r="I35">
            <v>2.5</v>
          </cell>
          <cell r="J35">
            <v>42</v>
          </cell>
          <cell r="K35">
            <v>48.33</v>
          </cell>
          <cell r="L35">
            <v>50.5</v>
          </cell>
          <cell r="M35">
            <v>0.52</v>
          </cell>
          <cell r="N35">
            <v>0.46500000000000002</v>
          </cell>
          <cell r="O35">
            <v>0.48</v>
          </cell>
          <cell r="P35">
            <v>0.53500000000000003</v>
          </cell>
          <cell r="Q35">
            <v>3493.9</v>
          </cell>
          <cell r="R35">
            <v>3975</v>
          </cell>
          <cell r="S35">
            <v>9.5000000000000001E-2</v>
          </cell>
          <cell r="T35">
            <v>4.4999999999999998E-2</v>
          </cell>
          <cell r="U35">
            <v>0.05</v>
          </cell>
          <cell r="V35">
            <v>0.04</v>
          </cell>
          <cell r="W35">
            <v>3</v>
          </cell>
          <cell r="X35">
            <v>0.7</v>
          </cell>
          <cell r="Y35" t="str">
            <v>B+</v>
          </cell>
          <cell r="Z35">
            <v>0.10100000000000001</v>
          </cell>
          <cell r="AA35" t="str">
            <v>BBB</v>
          </cell>
          <cell r="AB35" t="str">
            <v>Baa1</v>
          </cell>
          <cell r="AC35">
            <v>2840.46</v>
          </cell>
          <cell r="AD35" t="str">
            <v>Y</v>
          </cell>
          <cell r="AE35">
            <v>2.4199999999999999E-2</v>
          </cell>
          <cell r="AF35">
            <v>1.7500000000000002E-2</v>
          </cell>
          <cell r="AG35">
            <v>2.06E-2</v>
          </cell>
          <cell r="AH35">
            <v>2.3699999999999999E-2</v>
          </cell>
          <cell r="AI35">
            <v>0</v>
          </cell>
        </row>
        <row r="36">
          <cell r="B36" t="str">
            <v>OGE</v>
          </cell>
          <cell r="C36" t="str">
            <v>OGE Energy Corp.</v>
          </cell>
          <cell r="D36">
            <v>0</v>
          </cell>
          <cell r="E36">
            <v>1.4</v>
          </cell>
          <cell r="F36">
            <v>45</v>
          </cell>
          <cell r="G36">
            <v>35</v>
          </cell>
          <cell r="H36">
            <v>2.5</v>
          </cell>
          <cell r="I36">
            <v>1.75</v>
          </cell>
          <cell r="J36">
            <v>20.5</v>
          </cell>
          <cell r="K36">
            <v>199.7</v>
          </cell>
          <cell r="L36">
            <v>201.5</v>
          </cell>
          <cell r="M36">
            <v>0.41099999999999998</v>
          </cell>
          <cell r="N36">
            <v>0.48499999999999999</v>
          </cell>
          <cell r="O36">
            <v>0.58899999999999997</v>
          </cell>
          <cell r="P36">
            <v>0.51500000000000001</v>
          </cell>
          <cell r="Q36">
            <v>5849.6</v>
          </cell>
          <cell r="R36">
            <v>8050</v>
          </cell>
          <cell r="S36">
            <v>0.12</v>
          </cell>
          <cell r="T36">
            <v>0.06</v>
          </cell>
          <cell r="U36">
            <v>0.09</v>
          </cell>
          <cell r="V36">
            <v>3.5000000000000003E-2</v>
          </cell>
          <cell r="W36">
            <v>2</v>
          </cell>
          <cell r="X36">
            <v>0.95</v>
          </cell>
          <cell r="Y36" t="str">
            <v>A</v>
          </cell>
          <cell r="Z36">
            <v>9.7250000000000003E-2</v>
          </cell>
          <cell r="AA36" t="str">
            <v>A-</v>
          </cell>
          <cell r="AB36" t="str">
            <v>A3</v>
          </cell>
          <cell r="AC36">
            <v>6450.47</v>
          </cell>
          <cell r="AD36" t="str">
            <v>N</v>
          </cell>
          <cell r="AE36">
            <v>5.8000000000000003E-2</v>
          </cell>
          <cell r="AF36">
            <v>5.3999999999999999E-2</v>
          </cell>
          <cell r="AG36">
            <v>6.6500000000000004E-2</v>
          </cell>
          <cell r="AH36">
            <v>5.5E-2</v>
          </cell>
          <cell r="AI36">
            <v>0</v>
          </cell>
        </row>
        <row r="37">
          <cell r="B37" t="str">
            <v>OTTR</v>
          </cell>
          <cell r="C37" t="str">
            <v>Otter Tail Corp.</v>
          </cell>
          <cell r="D37">
            <v>0</v>
          </cell>
          <cell r="E37">
            <v>1.34</v>
          </cell>
          <cell r="F37">
            <v>50</v>
          </cell>
          <cell r="G37">
            <v>35</v>
          </cell>
          <cell r="H37">
            <v>2.35</v>
          </cell>
          <cell r="I37">
            <v>1.38</v>
          </cell>
          <cell r="J37">
            <v>23.3</v>
          </cell>
          <cell r="K37">
            <v>39.35</v>
          </cell>
          <cell r="L37">
            <v>44</v>
          </cell>
          <cell r="M37">
            <v>0.43</v>
          </cell>
          <cell r="N37">
            <v>0.39</v>
          </cell>
          <cell r="O37">
            <v>0.56999999999999995</v>
          </cell>
          <cell r="P37">
            <v>0.61</v>
          </cell>
          <cell r="Q37">
            <v>1175.4000000000001</v>
          </cell>
          <cell r="R37">
            <v>1685</v>
          </cell>
          <cell r="S37">
            <v>0.1</v>
          </cell>
          <cell r="T37">
            <v>7.0000000000000007E-2</v>
          </cell>
          <cell r="U37">
            <v>0.02</v>
          </cell>
          <cell r="V37">
            <v>6.5000000000000002E-2</v>
          </cell>
          <cell r="W37">
            <v>2</v>
          </cell>
          <cell r="X37">
            <v>0.9</v>
          </cell>
          <cell r="Y37" t="str">
            <v>A</v>
          </cell>
          <cell r="Z37" t="str">
            <v>NA</v>
          </cell>
          <cell r="AA37" t="str">
            <v>BBB</v>
          </cell>
          <cell r="AB37" t="str">
            <v>Baa2</v>
          </cell>
          <cell r="AC37">
            <v>1685.13</v>
          </cell>
          <cell r="AD37" t="str">
            <v>N</v>
          </cell>
          <cell r="AE37">
            <v>0.09</v>
          </cell>
          <cell r="AF37" t="str">
            <v>n/a</v>
          </cell>
          <cell r="AG37">
            <v>7.7499999999999999E-2</v>
          </cell>
          <cell r="AH37">
            <v>7.7499999999999999E-2</v>
          </cell>
          <cell r="AI37">
            <v>0</v>
          </cell>
        </row>
        <row r="38">
          <cell r="B38" t="str">
            <v>PCG</v>
          </cell>
          <cell r="C38" t="str">
            <v>PG&amp;E Corp.</v>
          </cell>
          <cell r="D38">
            <v>0</v>
          </cell>
          <cell r="E38" t="str">
            <v>n/a</v>
          </cell>
          <cell r="F38">
            <v>60</v>
          </cell>
          <cell r="G38">
            <v>45</v>
          </cell>
          <cell r="H38">
            <v>4.25</v>
          </cell>
          <cell r="I38">
            <v>2.2000000000000002</v>
          </cell>
          <cell r="J38">
            <v>47.5</v>
          </cell>
          <cell r="K38">
            <v>506.89</v>
          </cell>
          <cell r="L38">
            <v>535</v>
          </cell>
          <cell r="M38">
            <v>0.47099999999999997</v>
          </cell>
          <cell r="N38">
            <v>0.47499999999999998</v>
          </cell>
          <cell r="O38">
            <v>0.52100000000000002</v>
          </cell>
          <cell r="P38">
            <v>0.52</v>
          </cell>
          <cell r="Q38">
            <v>34412</v>
          </cell>
          <cell r="R38">
            <v>88200</v>
          </cell>
          <cell r="S38">
            <v>0.09</v>
          </cell>
          <cell r="T38">
            <v>8.5000000000000006E-2</v>
          </cell>
          <cell r="U38">
            <v>0.03</v>
          </cell>
          <cell r="V38">
            <v>5.5E-2</v>
          </cell>
          <cell r="W38">
            <v>3</v>
          </cell>
          <cell r="X38">
            <v>0.65</v>
          </cell>
          <cell r="Y38" t="str">
            <v>B</v>
          </cell>
          <cell r="Z38">
            <v>0.104</v>
          </cell>
          <cell r="AA38" t="str">
            <v>A-</v>
          </cell>
          <cell r="AB38" t="str">
            <v>A3</v>
          </cell>
          <cell r="AC38">
            <v>22343.99</v>
          </cell>
          <cell r="AD38" t="str">
            <v>Y</v>
          </cell>
          <cell r="AE38">
            <v>4.0899999999999999E-2</v>
          </cell>
          <cell r="AF38">
            <v>4.1200000000000001E-2</v>
          </cell>
          <cell r="AG38">
            <v>2.8000000000000001E-2</v>
          </cell>
          <cell r="AH38">
            <v>4.0300000000000002E-2</v>
          </cell>
          <cell r="AI38">
            <v>0</v>
          </cell>
        </row>
        <row r="39">
          <cell r="B39" t="str">
            <v>PNW</v>
          </cell>
          <cell r="C39" t="str">
            <v>Pinnacle West Capital</v>
          </cell>
          <cell r="D39">
            <v>0</v>
          </cell>
          <cell r="E39">
            <v>2.86</v>
          </cell>
          <cell r="F39">
            <v>90</v>
          </cell>
          <cell r="G39">
            <v>70</v>
          </cell>
          <cell r="H39">
            <v>5.25</v>
          </cell>
          <cell r="I39">
            <v>3.35</v>
          </cell>
          <cell r="J39">
            <v>51.75</v>
          </cell>
          <cell r="K39">
            <v>111.34</v>
          </cell>
          <cell r="L39">
            <v>114</v>
          </cell>
          <cell r="M39">
            <v>0.45600000000000002</v>
          </cell>
          <cell r="N39">
            <v>0.45500000000000002</v>
          </cell>
          <cell r="O39">
            <v>0.54400000000000004</v>
          </cell>
          <cell r="P39">
            <v>0.54500000000000004</v>
          </cell>
          <cell r="Q39">
            <v>8825.4</v>
          </cell>
          <cell r="R39">
            <v>10800</v>
          </cell>
          <cell r="S39">
            <v>0.105</v>
          </cell>
          <cell r="T39">
            <v>5.5E-2</v>
          </cell>
          <cell r="U39">
            <v>5.5E-2</v>
          </cell>
          <cell r="V39">
            <v>0.04</v>
          </cell>
          <cell r="W39">
            <v>1</v>
          </cell>
          <cell r="X39">
            <v>0.7</v>
          </cell>
          <cell r="Y39" t="str">
            <v>A+</v>
          </cell>
          <cell r="Z39">
            <v>0.1</v>
          </cell>
          <cell r="AA39" t="str">
            <v>A-</v>
          </cell>
          <cell r="AB39" t="str">
            <v>A3</v>
          </cell>
          <cell r="AC39">
            <v>9049.7999999999993</v>
          </cell>
          <cell r="AD39" t="str">
            <v>N</v>
          </cell>
          <cell r="AE39">
            <v>5.0799999999999998E-2</v>
          </cell>
          <cell r="AF39">
            <v>3.1800000000000002E-2</v>
          </cell>
          <cell r="AG39">
            <v>2.3400000000000001E-2</v>
          </cell>
          <cell r="AH39">
            <v>5.0099999999999999E-2</v>
          </cell>
          <cell r="AI39">
            <v>0</v>
          </cell>
        </row>
        <row r="40">
          <cell r="B40" t="str">
            <v>PNM</v>
          </cell>
          <cell r="C40" t="str">
            <v>PNM Resources</v>
          </cell>
          <cell r="D40">
            <v>0</v>
          </cell>
          <cell r="E40">
            <v>1.0900000000000001</v>
          </cell>
          <cell r="F40">
            <v>40</v>
          </cell>
          <cell r="G40">
            <v>30</v>
          </cell>
          <cell r="H40">
            <v>2.25</v>
          </cell>
          <cell r="I40">
            <v>1.4</v>
          </cell>
          <cell r="J40">
            <v>24</v>
          </cell>
          <cell r="K40">
            <v>79.650000000000006</v>
          </cell>
          <cell r="L40">
            <v>79.650000000000006</v>
          </cell>
          <cell r="M40">
            <v>0.55700000000000005</v>
          </cell>
          <cell r="N40">
            <v>0.57999999999999996</v>
          </cell>
          <cell r="O40">
            <v>0.44</v>
          </cell>
          <cell r="P40">
            <v>0.4</v>
          </cell>
          <cell r="Q40">
            <v>3806.8</v>
          </cell>
          <cell r="R40">
            <v>4950</v>
          </cell>
          <cell r="S40">
            <v>0.09</v>
          </cell>
          <cell r="T40">
            <v>7.4999999999999997E-2</v>
          </cell>
          <cell r="U40">
            <v>0.09</v>
          </cell>
          <cell r="V40">
            <v>0.02</v>
          </cell>
          <cell r="W40">
            <v>3</v>
          </cell>
          <cell r="X40">
            <v>0.75</v>
          </cell>
          <cell r="Y40" t="str">
            <v>B+</v>
          </cell>
          <cell r="Z40">
            <v>9.5750000000000002E-2</v>
          </cell>
          <cell r="AA40" t="str">
            <v>BBB+</v>
          </cell>
          <cell r="AB40" t="str">
            <v>Baa3</v>
          </cell>
          <cell r="AC40">
            <v>3022.87</v>
          </cell>
          <cell r="AD40" t="str">
            <v>N</v>
          </cell>
          <cell r="AE40">
            <v>5.8000000000000003E-2</v>
          </cell>
          <cell r="AF40">
            <v>5.7599999999999998E-2</v>
          </cell>
          <cell r="AG40">
            <v>0.06</v>
          </cell>
          <cell r="AH40">
            <v>5.7799999999999997E-2</v>
          </cell>
          <cell r="AI40">
            <v>0</v>
          </cell>
        </row>
        <row r="41">
          <cell r="B41" t="str">
            <v>POR</v>
          </cell>
          <cell r="C41" t="str">
            <v>Portland General Elec.</v>
          </cell>
          <cell r="D41">
            <v>0</v>
          </cell>
          <cell r="E41">
            <v>1.42</v>
          </cell>
          <cell r="F41">
            <v>45</v>
          </cell>
          <cell r="G41">
            <v>35</v>
          </cell>
          <cell r="H41">
            <v>3</v>
          </cell>
          <cell r="I41">
            <v>1.7</v>
          </cell>
          <cell r="J41">
            <v>31.75</v>
          </cell>
          <cell r="K41">
            <v>88.95</v>
          </cell>
          <cell r="L41">
            <v>90</v>
          </cell>
          <cell r="M41">
            <v>0.48399999999999999</v>
          </cell>
          <cell r="N41">
            <v>0.48</v>
          </cell>
          <cell r="O41">
            <v>0.51600000000000001</v>
          </cell>
          <cell r="P41">
            <v>0.52</v>
          </cell>
          <cell r="Q41">
            <v>4544</v>
          </cell>
          <cell r="R41">
            <v>5475</v>
          </cell>
          <cell r="S41">
            <v>9.5000000000000001E-2</v>
          </cell>
          <cell r="T41">
            <v>0.06</v>
          </cell>
          <cell r="U41">
            <v>0.06</v>
          </cell>
          <cell r="V41">
            <v>0.04</v>
          </cell>
          <cell r="W41">
            <v>2</v>
          </cell>
          <cell r="X41">
            <v>0.7</v>
          </cell>
          <cell r="Y41" t="str">
            <v>B++</v>
          </cell>
          <cell r="Z41">
            <v>9.5000000000000001E-2</v>
          </cell>
          <cell r="AA41" t="str">
            <v>BBB</v>
          </cell>
          <cell r="AB41" t="str">
            <v>A3</v>
          </cell>
          <cell r="AC41">
            <v>3794.43</v>
          </cell>
          <cell r="AD41" t="str">
            <v>N</v>
          </cell>
          <cell r="AE41">
            <v>3.7699999999999997E-2</v>
          </cell>
          <cell r="AF41">
            <v>3.61E-2</v>
          </cell>
          <cell r="AG41">
            <v>3.78E-2</v>
          </cell>
          <cell r="AH41">
            <v>3.8399999999999997E-2</v>
          </cell>
          <cell r="AI41">
            <v>0</v>
          </cell>
        </row>
        <row r="42">
          <cell r="B42" t="str">
            <v>PPL</v>
          </cell>
          <cell r="C42" t="str">
            <v>PPL Corp.</v>
          </cell>
          <cell r="D42">
            <v>0</v>
          </cell>
          <cell r="E42">
            <v>1.64</v>
          </cell>
          <cell r="F42">
            <v>45</v>
          </cell>
          <cell r="G42">
            <v>35</v>
          </cell>
          <cell r="H42">
            <v>2.75</v>
          </cell>
          <cell r="I42">
            <v>1.88</v>
          </cell>
          <cell r="J42">
            <v>20.25</v>
          </cell>
          <cell r="K42">
            <v>690</v>
          </cell>
          <cell r="L42">
            <v>740</v>
          </cell>
          <cell r="M42">
            <v>0.64</v>
          </cell>
          <cell r="N42">
            <v>0.57499999999999996</v>
          </cell>
          <cell r="O42">
            <v>0.36</v>
          </cell>
          <cell r="P42">
            <v>0.42499999999999999</v>
          </cell>
          <cell r="Q42">
            <v>29200</v>
          </cell>
          <cell r="R42">
            <v>35100</v>
          </cell>
          <cell r="S42">
            <v>0.13500000000000001</v>
          </cell>
          <cell r="T42" t="str">
            <v>n/a</v>
          </cell>
          <cell r="U42">
            <v>3.5000000000000003E-2</v>
          </cell>
          <cell r="V42" t="str">
            <v>n/a</v>
          </cell>
          <cell r="W42">
            <v>2</v>
          </cell>
          <cell r="X42">
            <v>0.75</v>
          </cell>
          <cell r="Y42" t="str">
            <v>B++</v>
          </cell>
          <cell r="Z42">
            <v>9.7000000000000003E-2</v>
          </cell>
          <cell r="AA42" t="str">
            <v>A-</v>
          </cell>
          <cell r="AB42" t="str">
            <v>Baa2</v>
          </cell>
          <cell r="AC42">
            <v>22206.05</v>
          </cell>
          <cell r="AD42" t="str">
            <v>Y</v>
          </cell>
          <cell r="AE42">
            <v>-2.0000000000000001E-4</v>
          </cell>
          <cell r="AF42">
            <v>7.0000000000000007E-2</v>
          </cell>
          <cell r="AG42">
            <v>-5.0000000000000001E-3</v>
          </cell>
          <cell r="AH42">
            <v>4.4999999999999998E-2</v>
          </cell>
          <cell r="AI42">
            <v>0</v>
          </cell>
        </row>
        <row r="43">
          <cell r="B43" t="str">
            <v>PEG</v>
          </cell>
          <cell r="C43" t="str">
            <v>Pub Sv Enterprise Grp.</v>
          </cell>
          <cell r="D43">
            <v>0</v>
          </cell>
          <cell r="E43">
            <v>1.8</v>
          </cell>
          <cell r="F43">
            <v>60</v>
          </cell>
          <cell r="G43">
            <v>45</v>
          </cell>
          <cell r="H43">
            <v>3.5</v>
          </cell>
          <cell r="I43">
            <v>2.2000000000000002</v>
          </cell>
          <cell r="J43">
            <v>34</v>
          </cell>
          <cell r="K43">
            <v>506</v>
          </cell>
          <cell r="L43">
            <v>506</v>
          </cell>
          <cell r="M43">
            <v>0.45500000000000002</v>
          </cell>
          <cell r="N43">
            <v>0.49</v>
          </cell>
          <cell r="O43">
            <v>0.54500000000000004</v>
          </cell>
          <cell r="P43">
            <v>0.51</v>
          </cell>
          <cell r="Q43">
            <v>25500</v>
          </cell>
          <cell r="R43">
            <v>33800</v>
          </cell>
          <cell r="S43">
            <v>0.105</v>
          </cell>
          <cell r="T43">
            <v>0.02</v>
          </cell>
          <cell r="U43">
            <v>0.05</v>
          </cell>
          <cell r="V43">
            <v>4.4999999999999998E-2</v>
          </cell>
          <cell r="W43">
            <v>1</v>
          </cell>
          <cell r="X43">
            <v>0.7</v>
          </cell>
          <cell r="Y43" t="str">
            <v>A++</v>
          </cell>
          <cell r="Z43">
            <v>0.10299999999999999</v>
          </cell>
          <cell r="AA43" t="str">
            <v>BBB+</v>
          </cell>
          <cell r="AB43" t="str">
            <v>Baa1</v>
          </cell>
          <cell r="AC43">
            <v>25815.599999999999</v>
          </cell>
          <cell r="AD43" t="str">
            <v>Y</v>
          </cell>
          <cell r="AE43">
            <v>2.41E-2</v>
          </cell>
          <cell r="AF43">
            <v>3.7699999999999997E-2</v>
          </cell>
          <cell r="AG43">
            <v>4.1399999999999999E-2</v>
          </cell>
          <cell r="AH43">
            <v>5.2600000000000001E-2</v>
          </cell>
          <cell r="AI43">
            <v>0</v>
          </cell>
        </row>
        <row r="44">
          <cell r="B44" t="str">
            <v>SCG</v>
          </cell>
          <cell r="C44" t="str">
            <v>SCANA Corp.</v>
          </cell>
          <cell r="D44">
            <v>0</v>
          </cell>
          <cell r="E44">
            <v>2.4500000000000002</v>
          </cell>
          <cell r="F44">
            <v>45</v>
          </cell>
          <cell r="G44">
            <v>35</v>
          </cell>
          <cell r="H44">
            <v>3.75</v>
          </cell>
          <cell r="I44">
            <v>1.5</v>
          </cell>
          <cell r="J44">
            <v>56</v>
          </cell>
          <cell r="K44">
            <v>142.9</v>
          </cell>
          <cell r="L44">
            <v>142.9</v>
          </cell>
          <cell r="M44">
            <v>0.505</v>
          </cell>
          <cell r="N44">
            <v>0.46</v>
          </cell>
          <cell r="O44">
            <v>0.495</v>
          </cell>
          <cell r="P44">
            <v>0.54</v>
          </cell>
          <cell r="Q44">
            <v>11750</v>
          </cell>
          <cell r="R44">
            <v>14800</v>
          </cell>
          <cell r="S44">
            <v>7.0000000000000007E-2</v>
          </cell>
          <cell r="T44">
            <v>-5.0000000000000001E-3</v>
          </cell>
          <cell r="U44">
            <v>-5.5E-2</v>
          </cell>
          <cell r="V44">
            <v>0.06</v>
          </cell>
          <cell r="W44">
            <v>3</v>
          </cell>
          <cell r="X44">
            <v>0.65</v>
          </cell>
          <cell r="Y44" t="str">
            <v>B+</v>
          </cell>
          <cell r="Z44">
            <v>9.9750000000000005E-2</v>
          </cell>
          <cell r="AA44" t="str">
            <v>BBB</v>
          </cell>
          <cell r="AB44" t="str">
            <v>Baa3</v>
          </cell>
          <cell r="AC44">
            <v>6006</v>
          </cell>
          <cell r="AD44" t="str">
            <v>Y</v>
          </cell>
          <cell r="AE44">
            <v>0.04</v>
          </cell>
          <cell r="AF44">
            <v>3.5000000000000003E-2</v>
          </cell>
          <cell r="AG44">
            <v>-3.6999999999999998E-2</v>
          </cell>
          <cell r="AH44">
            <v>4.4999999999999998E-2</v>
          </cell>
          <cell r="AI44">
            <v>0</v>
          </cell>
        </row>
        <row r="45">
          <cell r="B45" t="str">
            <v>SRE</v>
          </cell>
          <cell r="C45" t="str">
            <v>Sempra Energy</v>
          </cell>
          <cell r="D45">
            <v>0</v>
          </cell>
          <cell r="E45">
            <v>3.56</v>
          </cell>
          <cell r="F45">
            <v>150</v>
          </cell>
          <cell r="G45">
            <v>110</v>
          </cell>
          <cell r="H45">
            <v>7.25</v>
          </cell>
          <cell r="I45">
            <v>4.55</v>
          </cell>
          <cell r="J45">
            <v>54.75</v>
          </cell>
          <cell r="K45">
            <v>250.15</v>
          </cell>
          <cell r="L45">
            <v>236</v>
          </cell>
          <cell r="M45">
            <v>0.52700000000000002</v>
          </cell>
          <cell r="N45">
            <v>0.61499999999999999</v>
          </cell>
          <cell r="O45">
            <v>0.47299999999999998</v>
          </cell>
          <cell r="P45">
            <v>0.38500000000000001</v>
          </cell>
          <cell r="Q45">
            <v>27400</v>
          </cell>
          <cell r="R45">
            <v>33600</v>
          </cell>
          <cell r="S45">
            <v>0.13500000000000001</v>
          </cell>
          <cell r="T45">
            <v>7.4999999999999997E-2</v>
          </cell>
          <cell r="U45">
            <v>8.5000000000000006E-2</v>
          </cell>
          <cell r="V45">
            <v>0.02</v>
          </cell>
          <cell r="W45">
            <v>2</v>
          </cell>
          <cell r="X45">
            <v>0.8</v>
          </cell>
          <cell r="Y45" t="str">
            <v>A</v>
          </cell>
          <cell r="Z45">
            <v>0.10299999999999999</v>
          </cell>
          <cell r="AA45" t="str">
            <v>BBB+</v>
          </cell>
          <cell r="AB45" t="str">
            <v>Baa1</v>
          </cell>
          <cell r="AC45">
            <v>26706.400000000001</v>
          </cell>
          <cell r="AD45" t="str">
            <v>Y</v>
          </cell>
          <cell r="AE45">
            <v>9.8500000000000004E-2</v>
          </cell>
          <cell r="AF45">
            <v>8.9099999999999999E-2</v>
          </cell>
          <cell r="AG45">
            <v>0.1234</v>
          </cell>
          <cell r="AH45">
            <v>9.8599999999999993E-2</v>
          </cell>
          <cell r="AI45">
            <v>0</v>
          </cell>
        </row>
        <row r="46">
          <cell r="B46" t="str">
            <v>SO</v>
          </cell>
          <cell r="C46" t="str">
            <v>Southern Company</v>
          </cell>
          <cell r="D46">
            <v>0</v>
          </cell>
          <cell r="E46">
            <v>2.4</v>
          </cell>
          <cell r="F46">
            <v>65</v>
          </cell>
          <cell r="G46">
            <v>45</v>
          </cell>
          <cell r="H46">
            <v>3.75</v>
          </cell>
          <cell r="I46">
            <v>2.7</v>
          </cell>
          <cell r="J46">
            <v>28</v>
          </cell>
          <cell r="K46">
            <v>1006</v>
          </cell>
          <cell r="L46">
            <v>1016</v>
          </cell>
          <cell r="M46">
            <v>0.63500000000000001</v>
          </cell>
          <cell r="N46">
            <v>0.62</v>
          </cell>
          <cell r="O46">
            <v>0.33500000000000002</v>
          </cell>
          <cell r="P46">
            <v>0.35499999999999998</v>
          </cell>
          <cell r="Q46">
            <v>71375</v>
          </cell>
          <cell r="R46">
            <v>80600</v>
          </cell>
          <cell r="S46">
            <v>0.13</v>
          </cell>
          <cell r="T46">
            <v>0.04</v>
          </cell>
          <cell r="U46">
            <v>3.5000000000000003E-2</v>
          </cell>
          <cell r="V46">
            <v>2.5000000000000001E-2</v>
          </cell>
          <cell r="W46">
            <v>2</v>
          </cell>
          <cell r="X46">
            <v>0.55000000000000004</v>
          </cell>
          <cell r="Y46" t="str">
            <v>A</v>
          </cell>
          <cell r="Z46">
            <v>0.125</v>
          </cell>
          <cell r="AA46" t="str">
            <v>A-</v>
          </cell>
          <cell r="AB46" t="str">
            <v>Baa2</v>
          </cell>
          <cell r="AC46">
            <v>44781.88</v>
          </cell>
          <cell r="AD46" t="str">
            <v>Y</v>
          </cell>
          <cell r="AE46">
            <v>2.2499999999999999E-2</v>
          </cell>
          <cell r="AF46">
            <v>4.4999999999999998E-2</v>
          </cell>
          <cell r="AG46">
            <v>4.2000000000000003E-2</v>
          </cell>
          <cell r="AH46">
            <v>3.5900000000000001E-2</v>
          </cell>
          <cell r="AI46">
            <v>0</v>
          </cell>
        </row>
        <row r="47">
          <cell r="B47" t="str">
            <v>VVC</v>
          </cell>
          <cell r="C47" t="str">
            <v>Vectren Corp.</v>
          </cell>
          <cell r="D47">
            <v>0</v>
          </cell>
          <cell r="E47">
            <v>1.82</v>
          </cell>
          <cell r="F47">
            <v>60</v>
          </cell>
          <cell r="G47">
            <v>45</v>
          </cell>
          <cell r="H47">
            <v>3.35</v>
          </cell>
          <cell r="I47">
            <v>2.1</v>
          </cell>
          <cell r="J47">
            <v>27.9</v>
          </cell>
          <cell r="K47">
            <v>82.9</v>
          </cell>
          <cell r="L47">
            <v>86</v>
          </cell>
          <cell r="M47">
            <v>0.47299999999999998</v>
          </cell>
          <cell r="N47">
            <v>0.45500000000000002</v>
          </cell>
          <cell r="O47">
            <v>0.52700000000000002</v>
          </cell>
          <cell r="P47">
            <v>0.54500000000000004</v>
          </cell>
          <cell r="Q47">
            <v>3358</v>
          </cell>
          <cell r="R47">
            <v>4400</v>
          </cell>
          <cell r="S47">
            <v>0.12</v>
          </cell>
          <cell r="T47">
            <v>6.5000000000000002E-2</v>
          </cell>
          <cell r="U47">
            <v>5.5E-2</v>
          </cell>
          <cell r="V47">
            <v>5.5E-2</v>
          </cell>
          <cell r="W47">
            <v>2</v>
          </cell>
          <cell r="X47">
            <v>0.75</v>
          </cell>
          <cell r="Y47" t="str">
            <v>A</v>
          </cell>
          <cell r="Z47">
            <v>0.10275000000000001</v>
          </cell>
          <cell r="AA47" t="str">
            <v>A-</v>
          </cell>
          <cell r="AB47" t="str">
            <v>NR</v>
          </cell>
          <cell r="AC47">
            <v>5159.28</v>
          </cell>
          <cell r="AD47" t="str">
            <v>Y</v>
          </cell>
          <cell r="AE47">
            <v>0.06</v>
          </cell>
          <cell r="AF47">
            <v>0.06</v>
          </cell>
          <cell r="AG47" t="str">
            <v>n/a</v>
          </cell>
          <cell r="AH47">
            <v>7.0000000000000007E-2</v>
          </cell>
          <cell r="AI47">
            <v>0</v>
          </cell>
        </row>
        <row r="48">
          <cell r="B48" t="str">
            <v>WEC</v>
          </cell>
          <cell r="C48" t="str">
            <v>WEC Energy Group</v>
          </cell>
          <cell r="D48">
            <v>0</v>
          </cell>
          <cell r="E48">
            <v>2.21</v>
          </cell>
          <cell r="F48">
            <v>70</v>
          </cell>
          <cell r="G48">
            <v>55</v>
          </cell>
          <cell r="H48">
            <v>3.75</v>
          </cell>
          <cell r="I48">
            <v>2.5</v>
          </cell>
          <cell r="J48">
            <v>33.25</v>
          </cell>
          <cell r="K48">
            <v>315.62</v>
          </cell>
          <cell r="L48">
            <v>315.64999999999998</v>
          </cell>
          <cell r="M48">
            <v>0.505</v>
          </cell>
          <cell r="N48">
            <v>0.48</v>
          </cell>
          <cell r="O48">
            <v>0.49299999999999999</v>
          </cell>
          <cell r="P48">
            <v>0.52</v>
          </cell>
          <cell r="Q48">
            <v>18118</v>
          </cell>
          <cell r="R48">
            <v>20225</v>
          </cell>
          <cell r="S48">
            <v>0.115</v>
          </cell>
          <cell r="T48">
            <v>0.06</v>
          </cell>
          <cell r="U48">
            <v>6.5000000000000002E-2</v>
          </cell>
          <cell r="V48">
            <v>0.05</v>
          </cell>
          <cell r="W48">
            <v>1</v>
          </cell>
          <cell r="X48">
            <v>0.6</v>
          </cell>
          <cell r="Y48" t="str">
            <v>A+</v>
          </cell>
          <cell r="Z48">
            <v>9.5524999999999999E-2</v>
          </cell>
          <cell r="AA48" t="str">
            <v>A-</v>
          </cell>
          <cell r="AB48" t="str">
            <v>A3</v>
          </cell>
          <cell r="AC48">
            <v>20241.04</v>
          </cell>
          <cell r="AD48" t="str">
            <v>Y</v>
          </cell>
          <cell r="AE48">
            <v>4.3400000000000001E-2</v>
          </cell>
          <cell r="AF48">
            <v>4.2299999999999997E-2</v>
          </cell>
          <cell r="AG48">
            <v>3.09E-2</v>
          </cell>
          <cell r="AH48">
            <v>5.4899999999999997E-2</v>
          </cell>
          <cell r="AI48">
            <v>0</v>
          </cell>
        </row>
        <row r="49">
          <cell r="B49" t="str">
            <v>WR</v>
          </cell>
          <cell r="C49" t="str">
            <v>Westar Energy</v>
          </cell>
          <cell r="D49">
            <v>0</v>
          </cell>
          <cell r="E49">
            <v>1.6</v>
          </cell>
          <cell r="F49">
            <v>55</v>
          </cell>
          <cell r="G49">
            <v>40</v>
          </cell>
          <cell r="H49">
            <v>3.25</v>
          </cell>
          <cell r="I49">
            <v>1.92</v>
          </cell>
          <cell r="J49">
            <v>30</v>
          </cell>
          <cell r="K49">
            <v>141.79</v>
          </cell>
          <cell r="L49">
            <v>150</v>
          </cell>
          <cell r="M49">
            <v>0.47899999999999998</v>
          </cell>
          <cell r="N49">
            <v>0.5</v>
          </cell>
          <cell r="O49">
            <v>0.52100000000000002</v>
          </cell>
          <cell r="P49">
            <v>0.5</v>
          </cell>
          <cell r="Q49">
            <v>7305.8</v>
          </cell>
          <cell r="R49">
            <v>7700</v>
          </cell>
          <cell r="S49">
            <v>0.11</v>
          </cell>
          <cell r="T49">
            <v>0.06</v>
          </cell>
          <cell r="U49">
            <v>0.05</v>
          </cell>
          <cell r="V49">
            <v>4.4999999999999998E-2</v>
          </cell>
          <cell r="W49">
            <v>2</v>
          </cell>
          <cell r="X49">
            <v>0.7</v>
          </cell>
          <cell r="Y49" t="str">
            <v>A</v>
          </cell>
          <cell r="Z49">
            <v>0.1</v>
          </cell>
          <cell r="AA49" t="str">
            <v>BBB+</v>
          </cell>
          <cell r="AB49" t="str">
            <v>Baa1</v>
          </cell>
          <cell r="AC49">
            <v>7334.89</v>
          </cell>
          <cell r="AD49" t="str">
            <v>N</v>
          </cell>
          <cell r="AE49">
            <v>2.8000000000000001E-2</v>
          </cell>
          <cell r="AF49">
            <v>3.39E-2</v>
          </cell>
          <cell r="AG49">
            <v>4.1000000000000002E-2</v>
          </cell>
          <cell r="AH49">
            <v>4.9000000000000002E-2</v>
          </cell>
          <cell r="AI49">
            <v>0</v>
          </cell>
        </row>
        <row r="50">
          <cell r="B50" t="str">
            <v>XEL</v>
          </cell>
          <cell r="C50" t="str">
            <v>Xcel Energy Inc.</v>
          </cell>
          <cell r="D50">
            <v>0</v>
          </cell>
          <cell r="E50">
            <v>1.52</v>
          </cell>
          <cell r="F50">
            <v>50</v>
          </cell>
          <cell r="G50">
            <v>40</v>
          </cell>
          <cell r="H50">
            <v>2.75</v>
          </cell>
          <cell r="I50">
            <v>1.8</v>
          </cell>
          <cell r="J50">
            <v>26.25</v>
          </cell>
          <cell r="K50">
            <v>507.22</v>
          </cell>
          <cell r="L50">
            <v>514</v>
          </cell>
          <cell r="M50">
            <v>0.56299999999999994</v>
          </cell>
          <cell r="N50">
            <v>0.57999999999999996</v>
          </cell>
          <cell r="O50">
            <v>0.437</v>
          </cell>
          <cell r="P50">
            <v>0.42</v>
          </cell>
          <cell r="Q50">
            <v>25216</v>
          </cell>
          <cell r="R50">
            <v>32000</v>
          </cell>
          <cell r="S50">
            <v>0.105</v>
          </cell>
          <cell r="T50">
            <v>4.4999999999999998E-2</v>
          </cell>
          <cell r="U50">
            <v>0.06</v>
          </cell>
          <cell r="V50">
            <v>0.04</v>
          </cell>
          <cell r="W50">
            <v>1</v>
          </cell>
          <cell r="X50">
            <v>0.6</v>
          </cell>
          <cell r="Y50" t="str">
            <v>A+</v>
          </cell>
          <cell r="Z50">
            <v>9.6000000000000002E-2</v>
          </cell>
          <cell r="AA50" t="str">
            <v>A-</v>
          </cell>
          <cell r="AB50" t="str">
            <v>A3</v>
          </cell>
          <cell r="AC50">
            <v>23357.1</v>
          </cell>
          <cell r="AD50" t="str">
            <v>Y</v>
          </cell>
          <cell r="AE50">
            <v>6.1499999999999999E-2</v>
          </cell>
          <cell r="AF50">
            <v>5.5899999999999998E-2</v>
          </cell>
          <cell r="AG50">
            <v>5.7799999999999997E-2</v>
          </cell>
          <cell r="AH50">
            <v>5.7500000000000002E-2</v>
          </cell>
          <cell r="AI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S52">
            <v>0.10702380952380956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C52">
            <v>16947.590714285714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</sheetData>
      <sheetData sheetId="39">
        <row r="10">
          <cell r="B10" t="str">
            <v>AQN</v>
          </cell>
          <cell r="C10" t="str">
            <v>Algonquin Pwr &amp; Util</v>
          </cell>
          <cell r="D10">
            <v>3913.415</v>
          </cell>
          <cell r="E10">
            <v>213.80500000000001</v>
          </cell>
          <cell r="F10">
            <v>2272.116</v>
          </cell>
          <cell r="G10">
            <v>6399.3360000000002</v>
          </cell>
        </row>
        <row r="11">
          <cell r="B11" t="str">
            <v>ALE</v>
          </cell>
          <cell r="C11" t="str">
            <v>ALLETE</v>
          </cell>
          <cell r="D11">
            <v>1558.1000000000001</v>
          </cell>
          <cell r="E11">
            <v>0</v>
          </cell>
          <cell r="F11">
            <v>1893</v>
          </cell>
          <cell r="G11">
            <v>3451.1000000000004</v>
          </cell>
        </row>
        <row r="12">
          <cell r="B12" t="str">
            <v>LNT</v>
          </cell>
          <cell r="C12" t="str">
            <v>Alliant Energy</v>
          </cell>
          <cell r="D12">
            <v>4320.2000000000007</v>
          </cell>
          <cell r="E12">
            <v>200</v>
          </cell>
          <cell r="F12">
            <v>3862</v>
          </cell>
          <cell r="G12">
            <v>8382.2000000000007</v>
          </cell>
        </row>
        <row r="13">
          <cell r="B13" t="str">
            <v>AEE</v>
          </cell>
          <cell r="C13" t="str">
            <v>Ameren Corp.</v>
          </cell>
          <cell r="D13">
            <v>7276</v>
          </cell>
          <cell r="E13">
            <v>0</v>
          </cell>
          <cell r="F13">
            <v>7245</v>
          </cell>
          <cell r="G13">
            <v>14521</v>
          </cell>
        </row>
        <row r="14">
          <cell r="B14" t="str">
            <v>AEP</v>
          </cell>
          <cell r="C14" t="str">
            <v>American Elec Pwr</v>
          </cell>
          <cell r="D14">
            <v>20256.400000000001</v>
          </cell>
          <cell r="E14">
            <v>0</v>
          </cell>
          <cell r="F14">
            <v>17420.099999999999</v>
          </cell>
          <cell r="G14">
            <v>37676.5</v>
          </cell>
        </row>
        <row r="15">
          <cell r="B15" t="str">
            <v>AGR</v>
          </cell>
          <cell r="C15" t="str">
            <v>Avangrid Inc.</v>
          </cell>
          <cell r="D15">
            <v>4859</v>
          </cell>
          <cell r="E15">
            <v>0</v>
          </cell>
          <cell r="F15">
            <v>15122</v>
          </cell>
          <cell r="G15">
            <v>19981</v>
          </cell>
        </row>
        <row r="16">
          <cell r="B16" t="str">
            <v>AVA</v>
          </cell>
          <cell r="C16" t="str">
            <v>Avista Corp.</v>
          </cell>
          <cell r="D16">
            <v>1682.0040000000001</v>
          </cell>
          <cell r="E16">
            <v>0</v>
          </cell>
          <cell r="F16">
            <v>1648.4760000000001</v>
          </cell>
          <cell r="G16">
            <v>3330.4800000000005</v>
          </cell>
        </row>
        <row r="17">
          <cell r="B17" t="str">
            <v>BKH</v>
          </cell>
          <cell r="C17" t="str">
            <v>Black Hills Corp.</v>
          </cell>
          <cell r="D17">
            <v>3216.9319999999998</v>
          </cell>
          <cell r="E17">
            <v>0</v>
          </cell>
          <cell r="F17">
            <v>1730.134</v>
          </cell>
          <cell r="G17">
            <v>4947.0659999999998</v>
          </cell>
        </row>
        <row r="18">
          <cell r="B18" t="str">
            <v>CNP</v>
          </cell>
          <cell r="C18" t="str">
            <v>CenterPoint Energy</v>
          </cell>
          <cell r="D18">
            <v>6165</v>
          </cell>
          <cell r="E18">
            <v>0</v>
          </cell>
          <cell r="F18">
            <v>3460</v>
          </cell>
          <cell r="G18">
            <v>9625</v>
          </cell>
        </row>
        <row r="19">
          <cell r="B19" t="str">
            <v>CMS</v>
          </cell>
          <cell r="C19" t="str">
            <v>CMS Energy Corp.</v>
          </cell>
          <cell r="D19">
            <v>9526</v>
          </cell>
          <cell r="E19">
            <v>0</v>
          </cell>
          <cell r="F19">
            <v>4290</v>
          </cell>
          <cell r="G19">
            <v>13816</v>
          </cell>
        </row>
        <row r="20">
          <cell r="B20" t="str">
            <v>ED</v>
          </cell>
          <cell r="C20" t="str">
            <v>Consolidated Edison</v>
          </cell>
          <cell r="D20">
            <v>14774</v>
          </cell>
          <cell r="E20">
            <v>0</v>
          </cell>
          <cell r="F20">
            <v>14306</v>
          </cell>
          <cell r="G20">
            <v>29080</v>
          </cell>
        </row>
        <row r="21">
          <cell r="B21" t="str">
            <v>D</v>
          </cell>
          <cell r="C21" t="str">
            <v>Dominion Resources</v>
          </cell>
          <cell r="D21">
            <v>31940</v>
          </cell>
          <cell r="E21">
            <v>0</v>
          </cell>
          <cell r="F21">
            <v>16840</v>
          </cell>
          <cell r="G21">
            <v>48780</v>
          </cell>
        </row>
        <row r="22">
          <cell r="B22" t="str">
            <v>DTE</v>
          </cell>
          <cell r="C22" t="str">
            <v>DTE Energy Co.</v>
          </cell>
          <cell r="D22">
            <v>11283</v>
          </cell>
          <cell r="E22">
            <v>0</v>
          </cell>
          <cell r="F22">
            <v>9499</v>
          </cell>
          <cell r="G22">
            <v>20782</v>
          </cell>
        </row>
        <row r="23">
          <cell r="B23" t="str">
            <v>DUK</v>
          </cell>
          <cell r="C23" t="str">
            <v>Duke Energy Corp.</v>
          </cell>
          <cell r="D23">
            <v>47895</v>
          </cell>
          <cell r="E23">
            <v>0</v>
          </cell>
          <cell r="F23">
            <v>41041</v>
          </cell>
          <cell r="G23">
            <v>88936</v>
          </cell>
        </row>
        <row r="24">
          <cell r="B24" t="str">
            <v>EIX</v>
          </cell>
          <cell r="C24" t="str">
            <v>Edison International</v>
          </cell>
          <cell r="D24">
            <v>11156</v>
          </cell>
          <cell r="E24">
            <v>2191</v>
          </cell>
          <cell r="F24">
            <v>11996</v>
          </cell>
          <cell r="G24">
            <v>25343</v>
          </cell>
        </row>
        <row r="25">
          <cell r="B25" t="str">
            <v>EE</v>
          </cell>
          <cell r="C25" t="str">
            <v>El Paso Electric</v>
          </cell>
          <cell r="D25">
            <v>1278.6559999999999</v>
          </cell>
          <cell r="E25">
            <v>0</v>
          </cell>
          <cell r="F25">
            <v>1074.396</v>
          </cell>
          <cell r="G25">
            <v>2353.0519999999997</v>
          </cell>
        </row>
        <row r="26">
          <cell r="B26" t="str">
            <v>EMA</v>
          </cell>
          <cell r="C26" t="str">
            <v>Emera Inc.</v>
          </cell>
          <cell r="D26">
            <v>14744</v>
          </cell>
          <cell r="E26">
            <v>709</v>
          </cell>
          <cell r="F26">
            <v>6107</v>
          </cell>
          <cell r="G26">
            <v>21560</v>
          </cell>
        </row>
        <row r="27">
          <cell r="B27" t="str">
            <v>ETR</v>
          </cell>
          <cell r="C27" t="str">
            <v>Entergy Corp.</v>
          </cell>
          <cell r="D27">
            <v>14832.555</v>
          </cell>
          <cell r="E27">
            <v>203.185</v>
          </cell>
          <cell r="F27">
            <v>8081.8090000000002</v>
          </cell>
          <cell r="G27">
            <v>23117.548999999999</v>
          </cell>
        </row>
        <row r="28">
          <cell r="B28" t="str">
            <v>ES</v>
          </cell>
          <cell r="C28" t="str">
            <v>Eversource Inc.</v>
          </cell>
          <cell r="D28">
            <v>9603.2369999999992</v>
          </cell>
          <cell r="E28">
            <v>155.56800000000001</v>
          </cell>
          <cell r="F28">
            <v>10711.734</v>
          </cell>
          <cell r="G28">
            <v>20470.538999999997</v>
          </cell>
        </row>
        <row r="29">
          <cell r="B29" t="str">
            <v>EXC</v>
          </cell>
          <cell r="C29" t="str">
            <v>Exelon Corp.</v>
          </cell>
          <cell r="D29">
            <v>34005</v>
          </cell>
          <cell r="E29">
            <v>0</v>
          </cell>
          <cell r="F29">
            <v>27612</v>
          </cell>
          <cell r="G29">
            <v>61617</v>
          </cell>
        </row>
        <row r="30">
          <cell r="B30" t="str">
            <v>FE</v>
          </cell>
          <cell r="C30" t="str">
            <v>FirstEnergy Corp.</v>
          </cell>
          <cell r="D30">
            <v>19877</v>
          </cell>
          <cell r="E30">
            <v>0</v>
          </cell>
          <cell r="F30">
            <v>6241</v>
          </cell>
          <cell r="G30">
            <v>26118</v>
          </cell>
        </row>
        <row r="31">
          <cell r="B31" t="str">
            <v>FTS</v>
          </cell>
          <cell r="C31" t="str">
            <v>Fortis Inc.</v>
          </cell>
          <cell r="D31">
            <v>21068</v>
          </cell>
          <cell r="E31">
            <v>1623</v>
          </cell>
          <cell r="F31">
            <v>14827</v>
          </cell>
          <cell r="G31">
            <v>37518</v>
          </cell>
        </row>
        <row r="32">
          <cell r="B32" t="str">
            <v>GXP</v>
          </cell>
          <cell r="C32" t="str">
            <v>Great Plains Energy</v>
          </cell>
          <cell r="D32">
            <v>3747.2999999999997</v>
          </cell>
          <cell r="E32">
            <v>0</v>
          </cell>
          <cell r="F32">
            <v>6162</v>
          </cell>
          <cell r="G32">
            <v>9909.2999999999993</v>
          </cell>
        </row>
        <row r="33">
          <cell r="B33" t="str">
            <v>HE</v>
          </cell>
          <cell r="C33" t="str">
            <v>Hawaiian Elec.</v>
          </cell>
          <cell r="D33">
            <v>1619.019</v>
          </cell>
          <cell r="E33">
            <v>0</v>
          </cell>
          <cell r="F33">
            <v>2066.7530000000002</v>
          </cell>
          <cell r="G33">
            <v>3685.7719999999999</v>
          </cell>
        </row>
        <row r="34">
          <cell r="B34" t="str">
            <v>IDA</v>
          </cell>
          <cell r="C34" t="str">
            <v>IDACORP, Inc.</v>
          </cell>
          <cell r="D34">
            <v>2808.614</v>
          </cell>
          <cell r="E34">
            <v>0</v>
          </cell>
          <cell r="F34">
            <v>2157.866</v>
          </cell>
          <cell r="G34">
            <v>4966.4799999999996</v>
          </cell>
        </row>
        <row r="35">
          <cell r="B35" t="str">
            <v>MGEE</v>
          </cell>
          <cell r="C35" t="str">
            <v>MGE Energy</v>
          </cell>
          <cell r="D35">
            <v>387.12400000000002</v>
          </cell>
          <cell r="E35">
            <v>0</v>
          </cell>
          <cell r="F35">
            <v>724.08799999999997</v>
          </cell>
          <cell r="G35">
            <v>1111.212</v>
          </cell>
        </row>
        <row r="36">
          <cell r="B36" t="str">
            <v>NEE</v>
          </cell>
          <cell r="C36" t="str">
            <v>NextEra Energy, Inc.</v>
          </cell>
          <cell r="D36">
            <v>30422</v>
          </cell>
          <cell r="E36">
            <v>0</v>
          </cell>
          <cell r="F36">
            <v>25331</v>
          </cell>
          <cell r="G36">
            <v>55753</v>
          </cell>
        </row>
        <row r="37">
          <cell r="B37" t="str">
            <v>NWE</v>
          </cell>
          <cell r="C37" t="str">
            <v>NorthWestern Corp.</v>
          </cell>
          <cell r="D37">
            <v>1795.317</v>
          </cell>
          <cell r="E37">
            <v>0</v>
          </cell>
          <cell r="F37">
            <v>1676.2270000000001</v>
          </cell>
          <cell r="G37">
            <v>3471.5439999999999</v>
          </cell>
        </row>
        <row r="38">
          <cell r="B38" t="str">
            <v>OGE</v>
          </cell>
          <cell r="C38" t="str">
            <v>OGE Energy Corp.</v>
          </cell>
          <cell r="D38">
            <v>2630.5</v>
          </cell>
          <cell r="E38">
            <v>0</v>
          </cell>
          <cell r="F38">
            <v>3443.8</v>
          </cell>
          <cell r="G38">
            <v>6074.3</v>
          </cell>
        </row>
        <row r="39">
          <cell r="B39" t="str">
            <v>OTTR</v>
          </cell>
          <cell r="C39" t="str">
            <v>Otter Tail Corp.</v>
          </cell>
          <cell r="D39">
            <v>538.54200000000003</v>
          </cell>
          <cell r="E39">
            <v>0</v>
          </cell>
          <cell r="F39">
            <v>670.10400000000004</v>
          </cell>
          <cell r="G39">
            <v>1208.6460000000002</v>
          </cell>
        </row>
        <row r="40">
          <cell r="B40" t="str">
            <v>PCG</v>
          </cell>
          <cell r="C40" t="str">
            <v>PG&amp;E Corp.</v>
          </cell>
          <cell r="D40">
            <v>16920</v>
          </cell>
          <cell r="E40">
            <v>0</v>
          </cell>
          <cell r="F40">
            <v>18192</v>
          </cell>
          <cell r="G40">
            <v>35112</v>
          </cell>
        </row>
        <row r="41">
          <cell r="B41" t="str">
            <v>PNW</v>
          </cell>
          <cell r="C41" t="str">
            <v>Pinnacle West Capital</v>
          </cell>
          <cell r="D41">
            <v>4146.7849999999999</v>
          </cell>
          <cell r="E41">
            <v>0</v>
          </cell>
          <cell r="F41">
            <v>4935.9120000000003</v>
          </cell>
          <cell r="G41">
            <v>9082.6970000000001</v>
          </cell>
        </row>
        <row r="42">
          <cell r="B42" t="str">
            <v>PNM</v>
          </cell>
          <cell r="C42" t="str">
            <v>PNM Resources</v>
          </cell>
          <cell r="D42">
            <v>2392.712</v>
          </cell>
          <cell r="E42">
            <v>11.529</v>
          </cell>
          <cell r="F42">
            <v>1744.8720000000001</v>
          </cell>
          <cell r="G42">
            <v>4149.1130000000003</v>
          </cell>
        </row>
        <row r="43">
          <cell r="B43" t="str">
            <v>POR</v>
          </cell>
          <cell r="C43" t="str">
            <v>Portland General Elec.</v>
          </cell>
          <cell r="D43">
            <v>2350</v>
          </cell>
          <cell r="E43">
            <v>0</v>
          </cell>
          <cell r="F43">
            <v>2344</v>
          </cell>
          <cell r="G43">
            <v>4694</v>
          </cell>
        </row>
        <row r="44">
          <cell r="B44" t="str">
            <v>PPL</v>
          </cell>
          <cell r="C44" t="str">
            <v>PPL Corp.</v>
          </cell>
          <cell r="D44">
            <v>18326</v>
          </cell>
          <cell r="E44">
            <v>0</v>
          </cell>
          <cell r="F44">
            <v>9899</v>
          </cell>
          <cell r="G44">
            <v>28225</v>
          </cell>
        </row>
        <row r="45">
          <cell r="B45" t="str">
            <v>PEG</v>
          </cell>
          <cell r="C45" t="str">
            <v>Pub Sv Enterprise Grp</v>
          </cell>
          <cell r="D45">
            <v>11395</v>
          </cell>
          <cell r="E45">
            <v>0</v>
          </cell>
          <cell r="F45">
            <v>13130</v>
          </cell>
          <cell r="G45">
            <v>24525</v>
          </cell>
        </row>
        <row r="46">
          <cell r="B46" t="str">
            <v>SCG</v>
          </cell>
          <cell r="C46" t="str">
            <v>SCANA Corp.</v>
          </cell>
          <cell r="D46">
            <v>6490</v>
          </cell>
          <cell r="E46">
            <v>0</v>
          </cell>
          <cell r="F46">
            <v>5725</v>
          </cell>
          <cell r="G46">
            <v>12215</v>
          </cell>
        </row>
        <row r="47">
          <cell r="B47" t="str">
            <v>SRE</v>
          </cell>
          <cell r="C47" t="str">
            <v>Sempra Energy</v>
          </cell>
          <cell r="D47">
            <v>15342</v>
          </cell>
          <cell r="E47">
            <v>20</v>
          </cell>
          <cell r="F47">
            <v>15221</v>
          </cell>
          <cell r="G47">
            <v>30583</v>
          </cell>
        </row>
        <row r="48">
          <cell r="B48" t="str">
            <v>SO</v>
          </cell>
          <cell r="C48" t="str">
            <v>Southern Company</v>
          </cell>
          <cell r="D48">
            <v>45216</v>
          </cell>
          <cell r="E48">
            <v>282</v>
          </cell>
          <cell r="F48">
            <v>26612</v>
          </cell>
          <cell r="G48">
            <v>72110</v>
          </cell>
        </row>
        <row r="49">
          <cell r="B49" t="str">
            <v>VVC</v>
          </cell>
          <cell r="C49" t="str">
            <v>Vectren Corp.</v>
          </cell>
          <cell r="D49">
            <v>1714</v>
          </cell>
          <cell r="E49">
            <v>0</v>
          </cell>
          <cell r="F49">
            <v>1768.1</v>
          </cell>
          <cell r="G49">
            <v>3482.1</v>
          </cell>
        </row>
        <row r="50">
          <cell r="B50" t="str">
            <v>WR</v>
          </cell>
          <cell r="C50" t="str">
            <v>Westar Energy</v>
          </cell>
          <cell r="D50">
            <v>3513.67</v>
          </cell>
          <cell r="E50">
            <v>0</v>
          </cell>
          <cell r="F50">
            <v>3833.19</v>
          </cell>
          <cell r="G50">
            <v>7346.8600000000006</v>
          </cell>
        </row>
        <row r="51">
          <cell r="B51" t="str">
            <v>WEC</v>
          </cell>
          <cell r="C51" t="str">
            <v>WEC Energy Group</v>
          </cell>
          <cell r="D51">
            <v>9315.4000000000015</v>
          </cell>
          <cell r="E51">
            <v>30.4</v>
          </cell>
          <cell r="F51">
            <v>8929.7999999999993</v>
          </cell>
          <cell r="G51">
            <v>18275.599999999999</v>
          </cell>
        </row>
        <row r="52">
          <cell r="B52" t="str">
            <v>XEL</v>
          </cell>
          <cell r="C52" t="str">
            <v>Xcel Energy Inc.</v>
          </cell>
          <cell r="D52">
            <v>14453.247000000001</v>
          </cell>
          <cell r="E52">
            <v>0</v>
          </cell>
          <cell r="F52">
            <v>11020.849</v>
          </cell>
          <cell r="G52">
            <v>25474.096000000001</v>
          </cell>
        </row>
      </sheetData>
      <sheetData sheetId="40"/>
      <sheetData sheetId="41"/>
      <sheetData sheetId="42"/>
      <sheetData sheetId="4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4)"/>
      <sheetName val="2 (3)"/>
      <sheetName val="3"/>
      <sheetName val="4 (1)"/>
      <sheetName val="4 (2)"/>
      <sheetName val="4 (3)"/>
      <sheetName val="5"/>
      <sheetName val="6"/>
      <sheetName val="7"/>
      <sheetName val="8 (1)"/>
      <sheetName val="8 (2)"/>
      <sheetName val="9 (1)"/>
      <sheetName val="9 (2)"/>
      <sheetName val="10 (1)"/>
      <sheetName val="10 (2)"/>
      <sheetName val="10 (3,4)"/>
      <sheetName val="11 (1)"/>
      <sheetName val="11 (2)"/>
      <sheetName val="11 (3,4)"/>
      <sheetName val="12 (1)"/>
      <sheetName val="12 (2)"/>
      <sheetName val="13 (1)"/>
      <sheetName val="13 (2)"/>
      <sheetName val="Proxy Group Risk Measures"/>
      <sheetName val="Stock Price"/>
      <sheetName val="2011 11 Market DCF"/>
      <sheetName val="Bond Yields"/>
      <sheetName val="Size Premium"/>
      <sheetName val="Ordinal Ratings"/>
      <sheetName val="Combination Utility Group"/>
      <sheetName val="Value Line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8">
          <cell r="B8" t="str">
            <v>AEE</v>
          </cell>
          <cell r="C8" t="str">
            <v>Ameren Corp.</v>
          </cell>
          <cell r="E8" t="str">
            <v>BBB-</v>
          </cell>
          <cell r="F8">
            <v>10</v>
          </cell>
          <cell r="G8">
            <v>3</v>
          </cell>
          <cell r="I8" t="str">
            <v>B++</v>
          </cell>
          <cell r="J8">
            <v>4</v>
          </cell>
          <cell r="L8">
            <v>0.79999999999999993</v>
          </cell>
          <cell r="N8">
            <v>7885.82</v>
          </cell>
        </row>
        <row r="9">
          <cell r="B9" t="str">
            <v>AEP</v>
          </cell>
          <cell r="C9" t="str">
            <v>American Elec Pwr</v>
          </cell>
          <cell r="E9" t="str">
            <v>BBB</v>
          </cell>
          <cell r="F9">
            <v>9</v>
          </cell>
          <cell r="G9">
            <v>3</v>
          </cell>
          <cell r="I9" t="str">
            <v>B++</v>
          </cell>
          <cell r="J9">
            <v>4</v>
          </cell>
          <cell r="L9">
            <v>0.7</v>
          </cell>
          <cell r="N9">
            <v>18759.72</v>
          </cell>
        </row>
        <row r="10">
          <cell r="B10" t="str">
            <v>ALE</v>
          </cell>
          <cell r="C10" t="str">
            <v>ALLETE</v>
          </cell>
          <cell r="E10" t="str">
            <v>BBB+</v>
          </cell>
          <cell r="F10">
            <v>8</v>
          </cell>
          <cell r="G10">
            <v>2</v>
          </cell>
          <cell r="I10" t="str">
            <v>A</v>
          </cell>
          <cell r="J10">
            <v>3</v>
          </cell>
          <cell r="L10">
            <v>0.7</v>
          </cell>
          <cell r="N10">
            <v>1367.04</v>
          </cell>
        </row>
        <row r="11">
          <cell r="B11" t="str">
            <v>AVA</v>
          </cell>
          <cell r="C11" t="str">
            <v>Avista Corp.</v>
          </cell>
          <cell r="E11" t="str">
            <v>BBB</v>
          </cell>
          <cell r="F11">
            <v>9</v>
          </cell>
          <cell r="G11">
            <v>2</v>
          </cell>
          <cell r="I11" t="str">
            <v>B++</v>
          </cell>
          <cell r="J11">
            <v>4</v>
          </cell>
          <cell r="L11">
            <v>0.7</v>
          </cell>
          <cell r="N11">
            <v>1418.7199999999998</v>
          </cell>
        </row>
        <row r="12">
          <cell r="B12" t="str">
            <v>BKH</v>
          </cell>
          <cell r="C12" t="str">
            <v>Black Hills Corp.</v>
          </cell>
          <cell r="E12" t="str">
            <v>BBB-</v>
          </cell>
          <cell r="F12">
            <v>10</v>
          </cell>
          <cell r="G12">
            <v>3</v>
          </cell>
          <cell r="I12" t="str">
            <v>B+</v>
          </cell>
          <cell r="J12">
            <v>5</v>
          </cell>
          <cell r="L12">
            <v>0.85</v>
          </cell>
          <cell r="N12">
            <v>1290.81</v>
          </cell>
        </row>
        <row r="13">
          <cell r="B13" t="str">
            <v>CEG</v>
          </cell>
          <cell r="C13" t="str">
            <v>Constellation Energy</v>
          </cell>
          <cell r="E13" t="str">
            <v>BBB-</v>
          </cell>
          <cell r="F13">
            <v>10</v>
          </cell>
          <cell r="G13">
            <v>3</v>
          </cell>
          <cell r="I13" t="str">
            <v>B+</v>
          </cell>
          <cell r="J13">
            <v>5</v>
          </cell>
          <cell r="L13">
            <v>0.79999999999999993</v>
          </cell>
          <cell r="N13">
            <v>8096.83</v>
          </cell>
        </row>
        <row r="14">
          <cell r="B14" t="str">
            <v>CHG</v>
          </cell>
          <cell r="C14" t="str">
            <v>CH Energy Group</v>
          </cell>
          <cell r="D14" t="str">
            <v>(a)</v>
          </cell>
          <cell r="E14" t="str">
            <v>A</v>
          </cell>
          <cell r="F14">
            <v>6</v>
          </cell>
          <cell r="G14">
            <v>1</v>
          </cell>
          <cell r="I14" t="str">
            <v>A</v>
          </cell>
          <cell r="J14">
            <v>3</v>
          </cell>
          <cell r="L14">
            <v>0.64999999999999991</v>
          </cell>
          <cell r="N14">
            <v>853.63</v>
          </cell>
        </row>
        <row r="15">
          <cell r="B15" t="str">
            <v>CMS</v>
          </cell>
          <cell r="C15" t="str">
            <v>CMS Energy</v>
          </cell>
          <cell r="E15" t="str">
            <v>BBB-</v>
          </cell>
          <cell r="F15">
            <v>10</v>
          </cell>
          <cell r="G15">
            <v>3</v>
          </cell>
          <cell r="I15" t="str">
            <v>B+</v>
          </cell>
          <cell r="J15">
            <v>5</v>
          </cell>
          <cell r="L15">
            <v>0.75</v>
          </cell>
          <cell r="N15">
            <v>5231.5200000000004</v>
          </cell>
        </row>
        <row r="16">
          <cell r="B16" t="str">
            <v>CNL</v>
          </cell>
          <cell r="C16" t="str">
            <v>Cleco Corp.</v>
          </cell>
          <cell r="E16" t="str">
            <v>BBB</v>
          </cell>
          <cell r="F16">
            <v>9</v>
          </cell>
          <cell r="G16">
            <v>2</v>
          </cell>
          <cell r="I16" t="str">
            <v>B++</v>
          </cell>
          <cell r="J16">
            <v>4</v>
          </cell>
          <cell r="L16">
            <v>0.64999999999999991</v>
          </cell>
          <cell r="N16">
            <v>2179.6899999999996</v>
          </cell>
        </row>
        <row r="17">
          <cell r="B17" t="str">
            <v>CNP</v>
          </cell>
          <cell r="C17" t="str">
            <v>CenterPoint Energy</v>
          </cell>
          <cell r="E17" t="str">
            <v>BBB</v>
          </cell>
          <cell r="F17">
            <v>9</v>
          </cell>
          <cell r="G17">
            <v>3</v>
          </cell>
          <cell r="I17" t="str">
            <v>B</v>
          </cell>
          <cell r="J17">
            <v>6</v>
          </cell>
          <cell r="L17">
            <v>0.79999999999999993</v>
          </cell>
          <cell r="N17">
            <v>8325.0499999999993</v>
          </cell>
        </row>
        <row r="18">
          <cell r="B18" t="str">
            <v>CV</v>
          </cell>
          <cell r="C18" t="str">
            <v xml:space="preserve">Central Vermont P S </v>
          </cell>
          <cell r="E18" t="str">
            <v>NR</v>
          </cell>
          <cell r="F18" t="str">
            <v xml:space="preserve"> </v>
          </cell>
          <cell r="G18">
            <v>3</v>
          </cell>
          <cell r="I18" t="str">
            <v>B</v>
          </cell>
          <cell r="J18">
            <v>6</v>
          </cell>
          <cell r="L18">
            <v>0.75</v>
          </cell>
          <cell r="N18">
            <v>472.32</v>
          </cell>
        </row>
        <row r="19">
          <cell r="B19" t="str">
            <v>D</v>
          </cell>
          <cell r="C19" t="str">
            <v>Dominion Resources</v>
          </cell>
          <cell r="E19" t="str">
            <v>A-</v>
          </cell>
          <cell r="F19">
            <v>7</v>
          </cell>
          <cell r="G19">
            <v>2</v>
          </cell>
          <cell r="I19" t="str">
            <v>B++</v>
          </cell>
          <cell r="J19">
            <v>4</v>
          </cell>
          <cell r="L19">
            <v>0.7</v>
          </cell>
          <cell r="N19">
            <v>29249.52</v>
          </cell>
        </row>
        <row r="20">
          <cell r="B20" t="str">
            <v>DPL</v>
          </cell>
          <cell r="C20" t="str">
            <v>DPL, Inc.</v>
          </cell>
          <cell r="E20" t="str">
            <v>A-</v>
          </cell>
          <cell r="F20">
            <v>7</v>
          </cell>
          <cell r="G20">
            <v>3</v>
          </cell>
          <cell r="I20" t="str">
            <v>B++</v>
          </cell>
          <cell r="J20">
            <v>4</v>
          </cell>
          <cell r="L20">
            <v>0.6</v>
          </cell>
          <cell r="N20">
            <v>3548.2</v>
          </cell>
        </row>
        <row r="21">
          <cell r="B21" t="str">
            <v>DTE</v>
          </cell>
          <cell r="C21" t="str">
            <v>DTE Energy Co.</v>
          </cell>
          <cell r="E21" t="str">
            <v>BBB+</v>
          </cell>
          <cell r="F21">
            <v>8</v>
          </cell>
          <cell r="G21">
            <v>3</v>
          </cell>
          <cell r="I21" t="str">
            <v>B+</v>
          </cell>
          <cell r="J21">
            <v>5</v>
          </cell>
          <cell r="L21">
            <v>0.75</v>
          </cell>
          <cell r="N21">
            <v>8666.2599999999984</v>
          </cell>
        </row>
        <row r="22">
          <cell r="B22" t="str">
            <v>DUK</v>
          </cell>
          <cell r="C22" t="str">
            <v>Duke Energy Corp.</v>
          </cell>
          <cell r="E22" t="str">
            <v>A-</v>
          </cell>
          <cell r="F22">
            <v>7</v>
          </cell>
          <cell r="G22">
            <v>2</v>
          </cell>
          <cell r="I22" t="str">
            <v>A</v>
          </cell>
          <cell r="J22">
            <v>3</v>
          </cell>
          <cell r="L22">
            <v>0.64999999999999991</v>
          </cell>
          <cell r="N22">
            <v>27639</v>
          </cell>
        </row>
        <row r="23">
          <cell r="B23" t="str">
            <v>ED</v>
          </cell>
          <cell r="C23" t="str">
            <v>Consolidated Edison</v>
          </cell>
          <cell r="E23" t="str">
            <v>A-</v>
          </cell>
          <cell r="F23">
            <v>7</v>
          </cell>
          <cell r="G23">
            <v>1</v>
          </cell>
          <cell r="I23" t="str">
            <v>A+</v>
          </cell>
          <cell r="J23">
            <v>2</v>
          </cell>
          <cell r="L23">
            <v>0.64999999999999991</v>
          </cell>
          <cell r="N23">
            <v>17244.95</v>
          </cell>
        </row>
        <row r="24">
          <cell r="B24" t="str">
            <v>EDE</v>
          </cell>
          <cell r="C24" t="str">
            <v>Empire District Elec</v>
          </cell>
          <cell r="E24" t="str">
            <v>BBB-</v>
          </cell>
          <cell r="F24">
            <v>10</v>
          </cell>
          <cell r="G24">
            <v>3</v>
          </cell>
          <cell r="I24" t="str">
            <v>B+</v>
          </cell>
          <cell r="J24">
            <v>5</v>
          </cell>
          <cell r="L24">
            <v>0.7</v>
          </cell>
          <cell r="N24">
            <v>842.13</v>
          </cell>
        </row>
        <row r="25">
          <cell r="B25" t="str">
            <v>EE</v>
          </cell>
          <cell r="C25" t="str">
            <v>El Paso Electric</v>
          </cell>
          <cell r="E25" t="str">
            <v>BBB</v>
          </cell>
          <cell r="F25">
            <v>9</v>
          </cell>
          <cell r="G25">
            <v>2</v>
          </cell>
          <cell r="I25" t="str">
            <v>B++</v>
          </cell>
          <cell r="J25">
            <v>4</v>
          </cell>
          <cell r="L25">
            <v>0.75</v>
          </cell>
          <cell r="N25">
            <v>1424.01</v>
          </cell>
        </row>
        <row r="26">
          <cell r="B26" t="str">
            <v>EIX</v>
          </cell>
          <cell r="C26" t="str">
            <v>Edison International</v>
          </cell>
          <cell r="E26" t="str">
            <v>BBB-</v>
          </cell>
          <cell r="F26">
            <v>10</v>
          </cell>
          <cell r="G26">
            <v>3</v>
          </cell>
          <cell r="I26" t="str">
            <v>B++</v>
          </cell>
          <cell r="J26">
            <v>4</v>
          </cell>
          <cell r="L26">
            <v>0.79999999999999993</v>
          </cell>
          <cell r="N26">
            <v>13185.57</v>
          </cell>
        </row>
        <row r="27">
          <cell r="B27" t="str">
            <v>ETR</v>
          </cell>
          <cell r="C27" t="str">
            <v>Entergy Corp.</v>
          </cell>
          <cell r="E27" t="str">
            <v>BBB</v>
          </cell>
          <cell r="F27">
            <v>9</v>
          </cell>
          <cell r="G27">
            <v>2</v>
          </cell>
          <cell r="I27" t="str">
            <v>A</v>
          </cell>
          <cell r="J27">
            <v>3</v>
          </cell>
          <cell r="L27">
            <v>0.7</v>
          </cell>
          <cell r="N27">
            <v>12152.699999999999</v>
          </cell>
        </row>
        <row r="28">
          <cell r="B28" t="str">
            <v>EXC</v>
          </cell>
          <cell r="C28" t="str">
            <v>Exelon Corp.</v>
          </cell>
          <cell r="E28" t="str">
            <v>BBB</v>
          </cell>
          <cell r="F28">
            <v>9</v>
          </cell>
          <cell r="G28">
            <v>2</v>
          </cell>
          <cell r="I28" t="str">
            <v>A</v>
          </cell>
          <cell r="J28">
            <v>3</v>
          </cell>
          <cell r="L28">
            <v>0.85</v>
          </cell>
          <cell r="N28">
            <v>29444.37</v>
          </cell>
        </row>
        <row r="29">
          <cell r="B29" t="str">
            <v>FE</v>
          </cell>
          <cell r="C29" t="str">
            <v>FirstEnergy Corp.</v>
          </cell>
          <cell r="E29" t="str">
            <v>BBB-</v>
          </cell>
          <cell r="F29">
            <v>10</v>
          </cell>
          <cell r="G29">
            <v>2</v>
          </cell>
          <cell r="I29" t="str">
            <v>B++</v>
          </cell>
          <cell r="J29">
            <v>4</v>
          </cell>
          <cell r="L29">
            <v>0.79999999999999993</v>
          </cell>
          <cell r="N29">
            <v>18715.169999999998</v>
          </cell>
        </row>
        <row r="30">
          <cell r="B30" t="str">
            <v>GXP</v>
          </cell>
          <cell r="C30" t="str">
            <v>Great Plains Energy</v>
          </cell>
          <cell r="E30" t="str">
            <v>BBB</v>
          </cell>
          <cell r="F30">
            <v>9</v>
          </cell>
          <cell r="G30">
            <v>3</v>
          </cell>
          <cell r="I30" t="str">
            <v>B+</v>
          </cell>
          <cell r="J30">
            <v>5</v>
          </cell>
          <cell r="L30">
            <v>0.75</v>
          </cell>
          <cell r="N30">
            <v>2872.49</v>
          </cell>
        </row>
        <row r="31">
          <cell r="B31" t="str">
            <v>HE</v>
          </cell>
          <cell r="C31" t="str">
            <v>Hawaiian Elec.</v>
          </cell>
          <cell r="E31" t="str">
            <v>BBB-</v>
          </cell>
          <cell r="F31">
            <v>10</v>
          </cell>
          <cell r="G31">
            <v>3</v>
          </cell>
          <cell r="I31" t="str">
            <v>B+</v>
          </cell>
          <cell r="J31">
            <v>5</v>
          </cell>
          <cell r="L31">
            <v>0.7</v>
          </cell>
          <cell r="N31">
            <v>2469.1699999999996</v>
          </cell>
        </row>
        <row r="32">
          <cell r="B32" t="str">
            <v>IDA</v>
          </cell>
          <cell r="C32" t="str">
            <v>IDACORP, Inc.</v>
          </cell>
          <cell r="E32" t="str">
            <v>BBB</v>
          </cell>
          <cell r="F32">
            <v>9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2016.53</v>
          </cell>
        </row>
        <row r="33">
          <cell r="B33" t="str">
            <v>ITC</v>
          </cell>
          <cell r="C33" t="str">
            <v>ITC Holdings Corp.</v>
          </cell>
          <cell r="E33" t="str">
            <v>BBB</v>
          </cell>
          <cell r="F33">
            <v>9</v>
          </cell>
          <cell r="G33">
            <v>2</v>
          </cell>
          <cell r="I33" t="str">
            <v>B++</v>
          </cell>
          <cell r="J33">
            <v>4</v>
          </cell>
          <cell r="L33">
            <v>0.79999999999999993</v>
          </cell>
          <cell r="N33">
            <v>3777.2999999999997</v>
          </cell>
        </row>
        <row r="34">
          <cell r="B34" t="str">
            <v>LNT</v>
          </cell>
          <cell r="C34" t="str">
            <v>Alliant Energy</v>
          </cell>
          <cell r="E34" t="str">
            <v>BBB+</v>
          </cell>
          <cell r="F34">
            <v>8</v>
          </cell>
          <cell r="G34">
            <v>2</v>
          </cell>
          <cell r="I34" t="str">
            <v>A</v>
          </cell>
          <cell r="J34">
            <v>3</v>
          </cell>
          <cell r="L34">
            <v>0.7</v>
          </cell>
          <cell r="N34">
            <v>4594.6099999999997</v>
          </cell>
        </row>
        <row r="35">
          <cell r="B35" t="str">
            <v>MGEE</v>
          </cell>
          <cell r="C35" t="str">
            <v>MGE Energy</v>
          </cell>
          <cell r="E35" t="str">
            <v>AA-</v>
          </cell>
          <cell r="F35">
            <v>4</v>
          </cell>
          <cell r="G35">
            <v>1</v>
          </cell>
          <cell r="I35" t="str">
            <v>A</v>
          </cell>
          <cell r="J35">
            <v>3</v>
          </cell>
          <cell r="L35">
            <v>0.6</v>
          </cell>
          <cell r="N35">
            <v>980.03</v>
          </cell>
        </row>
        <row r="36">
          <cell r="B36" t="str">
            <v>NEE</v>
          </cell>
          <cell r="C36" t="str">
            <v>NextEra Energy, Inc.</v>
          </cell>
          <cell r="E36" t="str">
            <v>A-</v>
          </cell>
          <cell r="F36">
            <v>7</v>
          </cell>
          <cell r="G36">
            <v>2</v>
          </cell>
          <cell r="I36" t="str">
            <v>A</v>
          </cell>
          <cell r="J36">
            <v>3</v>
          </cell>
          <cell r="L36">
            <v>0.75</v>
          </cell>
          <cell r="N36">
            <v>23351.18</v>
          </cell>
        </row>
        <row r="37">
          <cell r="B37" t="str">
            <v>NST</v>
          </cell>
          <cell r="C37" t="str">
            <v>NSTAR</v>
          </cell>
          <cell r="E37" t="str">
            <v>A+</v>
          </cell>
          <cell r="F37">
            <v>5</v>
          </cell>
          <cell r="G37">
            <v>1</v>
          </cell>
          <cell r="I37" t="str">
            <v>A</v>
          </cell>
          <cell r="J37">
            <v>3</v>
          </cell>
          <cell r="L37">
            <v>0.64999999999999991</v>
          </cell>
          <cell r="N37">
            <v>4651.0099999999993</v>
          </cell>
        </row>
        <row r="38">
          <cell r="B38" t="str">
            <v>NU</v>
          </cell>
          <cell r="C38" t="str">
            <v>Northeast Utilities</v>
          </cell>
          <cell r="E38" t="str">
            <v>BBB+</v>
          </cell>
          <cell r="F38">
            <v>8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6065.86</v>
          </cell>
        </row>
        <row r="39">
          <cell r="B39" t="str">
            <v>NVE</v>
          </cell>
          <cell r="C39" t="str">
            <v>NV Energy, Inc.</v>
          </cell>
          <cell r="E39" t="str">
            <v>BB+</v>
          </cell>
          <cell r="F39">
            <v>11</v>
          </cell>
          <cell r="G39">
            <v>3</v>
          </cell>
          <cell r="I39" t="str">
            <v>B</v>
          </cell>
          <cell r="J39">
            <v>6</v>
          </cell>
          <cell r="L39">
            <v>0.85</v>
          </cell>
          <cell r="N39">
            <v>3641.47</v>
          </cell>
        </row>
        <row r="40">
          <cell r="B40" t="str">
            <v>OGE</v>
          </cell>
          <cell r="C40" t="str">
            <v>OGE Energy Corp.</v>
          </cell>
          <cell r="E40" t="str">
            <v>BBB+</v>
          </cell>
          <cell r="F40">
            <v>8</v>
          </cell>
          <cell r="G40">
            <v>2</v>
          </cell>
          <cell r="I40" t="str">
            <v>A</v>
          </cell>
          <cell r="J40">
            <v>3</v>
          </cell>
          <cell r="L40">
            <v>0.75</v>
          </cell>
          <cell r="N40">
            <v>5060.3100000000004</v>
          </cell>
        </row>
        <row r="41">
          <cell r="B41" t="str">
            <v>OTTR</v>
          </cell>
          <cell r="C41" t="str">
            <v>Otter Tail Corp.</v>
          </cell>
          <cell r="E41" t="str">
            <v>BBB-</v>
          </cell>
          <cell r="F41">
            <v>10</v>
          </cell>
          <cell r="G41">
            <v>3</v>
          </cell>
          <cell r="I41" t="str">
            <v>B+</v>
          </cell>
          <cell r="J41">
            <v>5</v>
          </cell>
          <cell r="L41">
            <v>0.95</v>
          </cell>
          <cell r="N41">
            <v>736.01</v>
          </cell>
        </row>
        <row r="42">
          <cell r="B42" t="str">
            <v>PCG</v>
          </cell>
          <cell r="C42" t="str">
            <v>PG&amp;E Corp.</v>
          </cell>
          <cell r="E42" t="str">
            <v>BBB+</v>
          </cell>
          <cell r="F42">
            <v>8</v>
          </cell>
          <cell r="G42">
            <v>2</v>
          </cell>
          <cell r="I42" t="str">
            <v>B++</v>
          </cell>
          <cell r="J42">
            <v>4</v>
          </cell>
          <cell r="L42">
            <v>0.55000000000000004</v>
          </cell>
          <cell r="N42">
            <v>16156.27</v>
          </cell>
        </row>
        <row r="43">
          <cell r="B43" t="str">
            <v>PEG</v>
          </cell>
          <cell r="C43" t="str">
            <v>Pub Sv Enterprise Grp</v>
          </cell>
          <cell r="E43" t="str">
            <v>BBB</v>
          </cell>
          <cell r="F43">
            <v>9</v>
          </cell>
          <cell r="G43">
            <v>2</v>
          </cell>
          <cell r="I43" t="str">
            <v>A</v>
          </cell>
          <cell r="J43">
            <v>3</v>
          </cell>
          <cell r="L43">
            <v>0.75</v>
          </cell>
          <cell r="N43">
            <v>17003.43</v>
          </cell>
        </row>
        <row r="44">
          <cell r="B44" t="str">
            <v>PGN</v>
          </cell>
          <cell r="C44" t="str">
            <v>Progress Energy</v>
          </cell>
          <cell r="E44" t="str">
            <v>BBB+</v>
          </cell>
          <cell r="F44">
            <v>8</v>
          </cell>
          <cell r="G44">
            <v>2</v>
          </cell>
          <cell r="I44" t="str">
            <v>B++</v>
          </cell>
          <cell r="J44">
            <v>4</v>
          </cell>
          <cell r="L44">
            <v>0.6</v>
          </cell>
          <cell r="N44">
            <v>15679.25</v>
          </cell>
        </row>
        <row r="45">
          <cell r="B45" t="str">
            <v>PNM</v>
          </cell>
          <cell r="C45" t="str">
            <v>PNM Resources</v>
          </cell>
          <cell r="E45" t="str">
            <v>BB</v>
          </cell>
          <cell r="F45">
            <v>12</v>
          </cell>
          <cell r="G45">
            <v>3</v>
          </cell>
          <cell r="I45" t="str">
            <v>B</v>
          </cell>
          <cell r="J45">
            <v>6</v>
          </cell>
          <cell r="L45">
            <v>0.95</v>
          </cell>
          <cell r="N45">
            <v>1589.58</v>
          </cell>
        </row>
        <row r="46">
          <cell r="B46" t="str">
            <v>PNW</v>
          </cell>
          <cell r="C46" t="str">
            <v>Pinnacle West Capital</v>
          </cell>
          <cell r="E46" t="str">
            <v>BBB</v>
          </cell>
          <cell r="F46">
            <v>9</v>
          </cell>
          <cell r="G46">
            <v>2</v>
          </cell>
          <cell r="I46" t="str">
            <v>B++</v>
          </cell>
          <cell r="J46">
            <v>4</v>
          </cell>
          <cell r="L46">
            <v>0.7</v>
          </cell>
          <cell r="N46">
            <v>5016.87</v>
          </cell>
        </row>
        <row r="47">
          <cell r="B47" t="str">
            <v>POM</v>
          </cell>
          <cell r="C47" t="str">
            <v>Pepco Holdings</v>
          </cell>
          <cell r="E47" t="str">
            <v>BBB+</v>
          </cell>
          <cell r="F47">
            <v>8</v>
          </cell>
          <cell r="G47">
            <v>3</v>
          </cell>
          <cell r="I47" t="str">
            <v>B</v>
          </cell>
          <cell r="J47">
            <v>6</v>
          </cell>
          <cell r="L47">
            <v>0.79999999999999993</v>
          </cell>
          <cell r="N47">
            <v>4390.49</v>
          </cell>
        </row>
        <row r="48">
          <cell r="B48" t="str">
            <v>POR</v>
          </cell>
          <cell r="C48" t="str">
            <v>Portland General Elec.</v>
          </cell>
          <cell r="E48" t="str">
            <v>BBB</v>
          </cell>
          <cell r="F48">
            <v>9</v>
          </cell>
          <cell r="G48">
            <v>3</v>
          </cell>
          <cell r="I48" t="str">
            <v>B+</v>
          </cell>
          <cell r="J48">
            <v>5</v>
          </cell>
          <cell r="L48">
            <v>0.75</v>
          </cell>
          <cell r="N48">
            <v>1847.4599999999998</v>
          </cell>
        </row>
        <row r="49">
          <cell r="B49" t="str">
            <v>PPL</v>
          </cell>
          <cell r="C49" t="str">
            <v>PPL Corp.</v>
          </cell>
          <cell r="E49" t="str">
            <v>BBB</v>
          </cell>
          <cell r="F49">
            <v>9</v>
          </cell>
          <cell r="G49">
            <v>3</v>
          </cell>
          <cell r="I49" t="str">
            <v>B++</v>
          </cell>
          <cell r="J49">
            <v>4</v>
          </cell>
          <cell r="L49">
            <v>0.64999999999999991</v>
          </cell>
          <cell r="N49">
            <v>17260.22</v>
          </cell>
        </row>
        <row r="50">
          <cell r="B50" t="str">
            <v>SCG</v>
          </cell>
          <cell r="C50" t="str">
            <v>SCANA Corp.</v>
          </cell>
          <cell r="E50" t="str">
            <v>BBB+</v>
          </cell>
          <cell r="F50">
            <v>8</v>
          </cell>
          <cell r="G50">
            <v>2</v>
          </cell>
          <cell r="I50" t="str">
            <v>A</v>
          </cell>
          <cell r="J50">
            <v>3</v>
          </cell>
          <cell r="L50">
            <v>0.64999999999999991</v>
          </cell>
          <cell r="N50">
            <v>5455.1699999999992</v>
          </cell>
        </row>
        <row r="51">
          <cell r="B51" t="str">
            <v>SO</v>
          </cell>
          <cell r="C51" t="str">
            <v>Southern Company</v>
          </cell>
          <cell r="E51" t="str">
            <v>A</v>
          </cell>
          <cell r="F51">
            <v>6</v>
          </cell>
          <cell r="G51">
            <v>1</v>
          </cell>
          <cell r="I51" t="str">
            <v>A</v>
          </cell>
          <cell r="J51">
            <v>3</v>
          </cell>
          <cell r="L51">
            <v>0.55000000000000004</v>
          </cell>
          <cell r="N51">
            <v>37393.67</v>
          </cell>
        </row>
        <row r="52">
          <cell r="B52" t="str">
            <v>SRE</v>
          </cell>
          <cell r="C52" t="str">
            <v>Sempra Energy</v>
          </cell>
          <cell r="E52" t="str">
            <v>BBB+</v>
          </cell>
          <cell r="F52">
            <v>8</v>
          </cell>
          <cell r="G52">
            <v>2</v>
          </cell>
          <cell r="I52" t="str">
            <v>A</v>
          </cell>
          <cell r="J52">
            <v>3</v>
          </cell>
          <cell r="L52">
            <v>0.79999999999999993</v>
          </cell>
          <cell r="N52">
            <v>12707.86</v>
          </cell>
        </row>
        <row r="53">
          <cell r="B53" t="str">
            <v>TE</v>
          </cell>
          <cell r="C53" t="str">
            <v>TECO Energy</v>
          </cell>
          <cell r="E53" t="str">
            <v>BBB+</v>
          </cell>
          <cell r="F53">
            <v>8</v>
          </cell>
          <cell r="G53">
            <v>3</v>
          </cell>
          <cell r="I53" t="str">
            <v>B+</v>
          </cell>
          <cell r="J53">
            <v>5</v>
          </cell>
          <cell r="L53">
            <v>0.85</v>
          </cell>
          <cell r="N53">
            <v>3996.62</v>
          </cell>
        </row>
        <row r="54">
          <cell r="B54" t="str">
            <v>TEG</v>
          </cell>
          <cell r="C54" t="str">
            <v>Integrys Energy Group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0.89999999999999991</v>
          </cell>
          <cell r="N54">
            <v>3996.9399999999996</v>
          </cell>
        </row>
        <row r="55">
          <cell r="B55" t="str">
            <v>UIL</v>
          </cell>
          <cell r="C55" t="str">
            <v>UIL Holdings</v>
          </cell>
          <cell r="E55" t="str">
            <v>BBB</v>
          </cell>
          <cell r="F55">
            <v>9</v>
          </cell>
          <cell r="G55">
            <v>2</v>
          </cell>
          <cell r="I55" t="str">
            <v>B++</v>
          </cell>
          <cell r="J55">
            <v>4</v>
          </cell>
          <cell r="L55">
            <v>0.7</v>
          </cell>
          <cell r="N55">
            <v>1716.29</v>
          </cell>
        </row>
        <row r="56">
          <cell r="B56" t="str">
            <v>UNS</v>
          </cell>
          <cell r="C56" t="str">
            <v>Unisource Energy</v>
          </cell>
          <cell r="D56" t="str">
            <v>(b)</v>
          </cell>
          <cell r="E56" t="str">
            <v>BB+</v>
          </cell>
          <cell r="F56">
            <v>11</v>
          </cell>
          <cell r="G56">
            <v>3</v>
          </cell>
          <cell r="I56" t="str">
            <v>C++</v>
          </cell>
          <cell r="J56">
            <v>7</v>
          </cell>
          <cell r="L56">
            <v>0.75</v>
          </cell>
          <cell r="N56">
            <v>1341.33</v>
          </cell>
        </row>
        <row r="57">
          <cell r="B57" t="str">
            <v>VVC</v>
          </cell>
          <cell r="C57" t="str">
            <v>Vectren Corp.</v>
          </cell>
          <cell r="E57" t="str">
            <v>A-</v>
          </cell>
          <cell r="F57">
            <v>7</v>
          </cell>
          <cell r="G57">
            <v>2</v>
          </cell>
          <cell r="I57" t="str">
            <v>A</v>
          </cell>
          <cell r="J57">
            <v>3</v>
          </cell>
          <cell r="L57">
            <v>0.7</v>
          </cell>
          <cell r="N57">
            <v>2380.3799999999997</v>
          </cell>
        </row>
        <row r="58">
          <cell r="B58" t="str">
            <v>WEC</v>
          </cell>
          <cell r="C58" t="str">
            <v>Wisconsin Energy</v>
          </cell>
          <cell r="E58" t="str">
            <v>A-</v>
          </cell>
          <cell r="F58">
            <v>7</v>
          </cell>
          <cell r="G58">
            <v>2</v>
          </cell>
          <cell r="I58" t="str">
            <v>B++</v>
          </cell>
          <cell r="J58">
            <v>4</v>
          </cell>
          <cell r="L58">
            <v>0.64999999999999991</v>
          </cell>
          <cell r="N58">
            <v>7530.0499999999993</v>
          </cell>
        </row>
        <row r="59">
          <cell r="B59" t="str">
            <v>WR</v>
          </cell>
          <cell r="C59" t="str">
            <v>Westar Energy</v>
          </cell>
          <cell r="E59" t="str">
            <v>BBB</v>
          </cell>
          <cell r="F59">
            <v>9</v>
          </cell>
          <cell r="G59">
            <v>2</v>
          </cell>
          <cell r="I59" t="str">
            <v>B++</v>
          </cell>
          <cell r="J59">
            <v>4</v>
          </cell>
          <cell r="L59">
            <v>0.75</v>
          </cell>
          <cell r="N59">
            <v>3164.75</v>
          </cell>
        </row>
        <row r="60">
          <cell r="B60" t="str">
            <v>XEL</v>
          </cell>
          <cell r="C60" t="str">
            <v>Xcel Energy, Inc.</v>
          </cell>
          <cell r="E60" t="str">
            <v>A-</v>
          </cell>
          <cell r="F60">
            <v>7</v>
          </cell>
          <cell r="G60">
            <v>2</v>
          </cell>
          <cell r="I60" t="str">
            <v>B++</v>
          </cell>
          <cell r="J60">
            <v>4</v>
          </cell>
          <cell r="L60">
            <v>0.64999999999999991</v>
          </cell>
          <cell r="N60">
            <v>12603.8</v>
          </cell>
        </row>
      </sheetData>
      <sheetData sheetId="35" refreshError="1">
        <row r="8">
          <cell r="B8" t="str">
            <v>AEE</v>
          </cell>
          <cell r="C8" t="str">
            <v>Ameren Corp.</v>
          </cell>
          <cell r="E8">
            <v>1.5399999999999998</v>
          </cell>
          <cell r="F8">
            <v>35</v>
          </cell>
          <cell r="G8">
            <v>25</v>
          </cell>
          <cell r="H8">
            <v>2.4</v>
          </cell>
          <cell r="I8">
            <v>2.4</v>
          </cell>
          <cell r="J8">
            <v>2.5</v>
          </cell>
          <cell r="K8">
            <v>1.5399999999999998</v>
          </cell>
          <cell r="L8">
            <v>1.5399999999999998</v>
          </cell>
          <cell r="M8">
            <v>1.5399999999999998</v>
          </cell>
          <cell r="N8">
            <v>32.65</v>
          </cell>
          <cell r="O8">
            <v>33.450000000000003</v>
          </cell>
          <cell r="P8">
            <v>36</v>
          </cell>
          <cell r="Q8">
            <v>240.39999999999998</v>
          </cell>
          <cell r="R8">
            <v>256</v>
          </cell>
          <cell r="S8">
            <v>0.48199999999999998</v>
          </cell>
          <cell r="T8">
            <v>0.45500000000000002</v>
          </cell>
          <cell r="U8">
            <v>0.50900000000000001</v>
          </cell>
          <cell r="V8">
            <v>0.53500000000000003</v>
          </cell>
          <cell r="W8">
            <v>15185</v>
          </cell>
          <cell r="X8">
            <v>17200</v>
          </cell>
          <cell r="Y8">
            <v>8.5999999999999993E-2</v>
          </cell>
          <cell r="Z8">
            <v>7.0000000000000007E-2</v>
          </cell>
          <cell r="AA8">
            <v>7.0000000000000007E-2</v>
          </cell>
          <cell r="AB8">
            <v>7.0000000000000007E-2</v>
          </cell>
          <cell r="AC8">
            <v>-0.02</v>
          </cell>
          <cell r="AD8">
            <v>-3.0000000000000002E-2</v>
          </cell>
          <cell r="AE8">
            <v>1.4999999999999999E-2</v>
          </cell>
        </row>
        <row r="9">
          <cell r="B9" t="str">
            <v>AEP</v>
          </cell>
          <cell r="C9" t="str">
            <v>American Elec Pwr</v>
          </cell>
          <cell r="E9">
            <v>1.8399999999999999</v>
          </cell>
          <cell r="F9">
            <v>55</v>
          </cell>
          <cell r="G9">
            <v>40</v>
          </cell>
          <cell r="H9">
            <v>3.15</v>
          </cell>
          <cell r="I9">
            <v>3.25</v>
          </cell>
          <cell r="J9">
            <v>3.75</v>
          </cell>
          <cell r="K9">
            <v>1.8399999999999999</v>
          </cell>
          <cell r="L9">
            <v>1.9</v>
          </cell>
          <cell r="M9">
            <v>2.0999999999999996</v>
          </cell>
          <cell r="N9">
            <v>29.599999999999998</v>
          </cell>
          <cell r="O9">
            <v>31.049999999999997</v>
          </cell>
          <cell r="P9">
            <v>36</v>
          </cell>
          <cell r="Q9">
            <v>480.80999999999995</v>
          </cell>
          <cell r="R9">
            <v>500</v>
          </cell>
          <cell r="S9">
            <v>0.53100000000000003</v>
          </cell>
          <cell r="T9">
            <v>0.495</v>
          </cell>
          <cell r="U9">
            <v>0.46700000000000003</v>
          </cell>
          <cell r="V9">
            <v>0.50499999999999989</v>
          </cell>
          <cell r="W9">
            <v>29184</v>
          </cell>
          <cell r="X9">
            <v>35800</v>
          </cell>
          <cell r="Y9">
            <v>9.0999999999999998E-2</v>
          </cell>
          <cell r="Z9">
            <v>0.105</v>
          </cell>
          <cell r="AA9">
            <v>0.105</v>
          </cell>
          <cell r="AB9">
            <v>0.105</v>
          </cell>
          <cell r="AC9">
            <v>4.4999999999999998E-2</v>
          </cell>
          <cell r="AD9">
            <v>3.9999999999999994E-2</v>
          </cell>
          <cell r="AE9">
            <v>4.4999999999999998E-2</v>
          </cell>
        </row>
        <row r="10">
          <cell r="B10" t="str">
            <v>ALE</v>
          </cell>
          <cell r="C10" t="str">
            <v>ALLETE</v>
          </cell>
          <cell r="E10">
            <v>1.7799999999999998</v>
          </cell>
          <cell r="F10">
            <v>45</v>
          </cell>
          <cell r="G10">
            <v>35</v>
          </cell>
          <cell r="H10">
            <v>2.65</v>
          </cell>
          <cell r="I10">
            <v>2.65</v>
          </cell>
          <cell r="J10">
            <v>3.25</v>
          </cell>
          <cell r="K10">
            <v>1.7799999999999998</v>
          </cell>
          <cell r="L10">
            <v>1.7999999999999998</v>
          </cell>
          <cell r="M10">
            <v>1.95</v>
          </cell>
          <cell r="N10">
            <v>28.45</v>
          </cell>
          <cell r="O10">
            <v>29.549999999999997</v>
          </cell>
          <cell r="P10">
            <v>40</v>
          </cell>
          <cell r="Q10">
            <v>35.799999999999997</v>
          </cell>
          <cell r="R10">
            <v>40</v>
          </cell>
          <cell r="S10">
            <v>0.44199999999999995</v>
          </cell>
          <cell r="T10">
            <v>0.41499999999999998</v>
          </cell>
          <cell r="U10">
            <v>0.55800000000000005</v>
          </cell>
          <cell r="V10">
            <v>0.58499999999999996</v>
          </cell>
          <cell r="W10">
            <v>1747.6</v>
          </cell>
          <cell r="X10">
            <v>2250</v>
          </cell>
          <cell r="Y10">
            <v>7.6999999999999999E-2</v>
          </cell>
          <cell r="Z10">
            <v>0.09</v>
          </cell>
          <cell r="AA10">
            <v>0.09</v>
          </cell>
          <cell r="AB10">
            <v>9.5000000000000001E-2</v>
          </cell>
          <cell r="AC10">
            <v>4.4999999999999998E-2</v>
          </cell>
          <cell r="AD10">
            <v>1.9999999999999997E-2</v>
          </cell>
          <cell r="AE10">
            <v>0.03</v>
          </cell>
        </row>
        <row r="11">
          <cell r="B11" t="str">
            <v>AVA</v>
          </cell>
          <cell r="C11" t="str">
            <v>Avista Corp.</v>
          </cell>
          <cell r="E11">
            <v>1.1000000000000001</v>
          </cell>
          <cell r="F11">
            <v>35</v>
          </cell>
          <cell r="G11">
            <v>25</v>
          </cell>
          <cell r="H11">
            <v>1.7999999999999998</v>
          </cell>
          <cell r="I11">
            <v>1.7999999999999998</v>
          </cell>
          <cell r="J11">
            <v>2</v>
          </cell>
          <cell r="K11">
            <v>1.1000000000000001</v>
          </cell>
          <cell r="L11">
            <v>1.18</v>
          </cell>
          <cell r="M11">
            <v>1.4</v>
          </cell>
          <cell r="N11">
            <v>20.350000000000001</v>
          </cell>
          <cell r="O11">
            <v>21</v>
          </cell>
          <cell r="P11">
            <v>22.75</v>
          </cell>
          <cell r="Q11">
            <v>57.12</v>
          </cell>
          <cell r="R11">
            <v>60.5</v>
          </cell>
          <cell r="S11">
            <v>0.51600000000000001</v>
          </cell>
          <cell r="T11">
            <v>0.51500000000000001</v>
          </cell>
          <cell r="U11">
            <v>0.48399999999999999</v>
          </cell>
          <cell r="V11">
            <v>0.48499999999999999</v>
          </cell>
          <cell r="W11">
            <v>2325.3000000000002</v>
          </cell>
          <cell r="X11">
            <v>2850</v>
          </cell>
          <cell r="Y11">
            <v>8.2000000000000003E-2</v>
          </cell>
          <cell r="Z11">
            <v>0.09</v>
          </cell>
          <cell r="AA11">
            <v>8.5000000000000006E-2</v>
          </cell>
          <cell r="AB11">
            <v>0.09</v>
          </cell>
          <cell r="AC11">
            <v>4.4999999999999998E-2</v>
          </cell>
          <cell r="AD11">
            <v>0.09</v>
          </cell>
          <cell r="AE11">
            <v>0.03</v>
          </cell>
        </row>
        <row r="12">
          <cell r="B12" t="str">
            <v>BKH</v>
          </cell>
          <cell r="C12" t="str">
            <v>Black Hills Corp.</v>
          </cell>
          <cell r="E12">
            <v>1.46</v>
          </cell>
          <cell r="F12">
            <v>40</v>
          </cell>
          <cell r="G12">
            <v>25</v>
          </cell>
          <cell r="H12">
            <v>1.75</v>
          </cell>
          <cell r="I12">
            <v>1.95</v>
          </cell>
          <cell r="J12">
            <v>2.25</v>
          </cell>
          <cell r="K12">
            <v>1.46</v>
          </cell>
          <cell r="L12">
            <v>1.48</v>
          </cell>
          <cell r="M12">
            <v>1.5499999999999998</v>
          </cell>
          <cell r="N12">
            <v>28.15</v>
          </cell>
          <cell r="O12">
            <v>28.599999999999998</v>
          </cell>
          <cell r="P12">
            <v>30.5</v>
          </cell>
          <cell r="Q12">
            <v>39.270000000000003</v>
          </cell>
          <cell r="R12">
            <v>45</v>
          </cell>
          <cell r="S12">
            <v>0.51900000000000002</v>
          </cell>
          <cell r="T12">
            <v>0.5</v>
          </cell>
          <cell r="U12">
            <v>0.48099999999999998</v>
          </cell>
          <cell r="V12">
            <v>0.5</v>
          </cell>
          <cell r="W12">
            <v>2286.3000000000002</v>
          </cell>
          <cell r="X12">
            <v>2750</v>
          </cell>
          <cell r="Y12">
            <v>5.8999999999999997E-2</v>
          </cell>
          <cell r="Z12">
            <v>0.06</v>
          </cell>
          <cell r="AA12">
            <v>7.0000000000000007E-2</v>
          </cell>
          <cell r="AB12">
            <v>7.4999999999999997E-2</v>
          </cell>
          <cell r="AC12">
            <v>8.5000000000000006E-2</v>
          </cell>
          <cell r="AD12">
            <v>1.4999999999999999E-2</v>
          </cell>
          <cell r="AE12">
            <v>1.4999999999999999E-2</v>
          </cell>
        </row>
        <row r="13">
          <cell r="B13" t="str">
            <v>CEG</v>
          </cell>
          <cell r="C13" t="str">
            <v>Constellation Energy</v>
          </cell>
          <cell r="E13">
            <v>0.96</v>
          </cell>
          <cell r="F13">
            <v>50</v>
          </cell>
          <cell r="G13">
            <v>30</v>
          </cell>
          <cell r="H13">
            <v>1.7</v>
          </cell>
          <cell r="I13">
            <v>2.2999999999999998</v>
          </cell>
          <cell r="J13">
            <v>3.25</v>
          </cell>
          <cell r="K13">
            <v>0.96</v>
          </cell>
          <cell r="L13">
            <v>0.96</v>
          </cell>
          <cell r="M13">
            <v>1</v>
          </cell>
          <cell r="N13">
            <v>39.65</v>
          </cell>
          <cell r="O13">
            <v>40.9</v>
          </cell>
          <cell r="P13">
            <v>46.75</v>
          </cell>
          <cell r="Q13">
            <v>199.79</v>
          </cell>
          <cell r="R13">
            <v>206</v>
          </cell>
          <cell r="S13">
            <v>0.35699999999999998</v>
          </cell>
          <cell r="T13">
            <v>0.31999999999999995</v>
          </cell>
          <cell r="U13">
            <v>0.62799999999999989</v>
          </cell>
          <cell r="V13">
            <v>0.66500000000000004</v>
          </cell>
          <cell r="W13">
            <v>12468</v>
          </cell>
          <cell r="X13">
            <v>14500</v>
          </cell>
          <cell r="Y13">
            <v>4.1000000000000002E-2</v>
          </cell>
          <cell r="Z13">
            <v>4.4999999999999998E-2</v>
          </cell>
          <cell r="AA13">
            <v>5.5E-2</v>
          </cell>
          <cell r="AB13">
            <v>7.0000000000000007E-2</v>
          </cell>
          <cell r="AC13">
            <v>0.16500000000000001</v>
          </cell>
          <cell r="AD13">
            <v>-0.04</v>
          </cell>
          <cell r="AE13">
            <v>0.06</v>
          </cell>
        </row>
        <row r="14">
          <cell r="B14" t="str">
            <v>CHG</v>
          </cell>
          <cell r="C14" t="str">
            <v>CH Energy Group</v>
          </cell>
          <cell r="E14">
            <v>2.1599999999999997</v>
          </cell>
          <cell r="F14">
            <v>55</v>
          </cell>
          <cell r="G14">
            <v>45</v>
          </cell>
          <cell r="H14">
            <v>3</v>
          </cell>
          <cell r="I14">
            <v>3.0999999999999996</v>
          </cell>
          <cell r="J14">
            <v>3.3499999999999996</v>
          </cell>
          <cell r="K14">
            <v>2.2200000000000002</v>
          </cell>
          <cell r="L14">
            <v>2.2200000000000002</v>
          </cell>
          <cell r="M14">
            <v>2.2400000000000002</v>
          </cell>
          <cell r="N14">
            <v>35.5</v>
          </cell>
          <cell r="O14">
            <v>35.75</v>
          </cell>
          <cell r="P14">
            <v>37.5</v>
          </cell>
          <cell r="Q14">
            <v>15.799999999999999</v>
          </cell>
          <cell r="R14">
            <v>15</v>
          </cell>
          <cell r="S14">
            <v>0.47399999999999998</v>
          </cell>
          <cell r="T14">
            <v>0.48</v>
          </cell>
          <cell r="U14">
            <v>0.50700000000000001</v>
          </cell>
          <cell r="V14">
            <v>0.5099999999999999</v>
          </cell>
          <cell r="W14">
            <v>1061.8</v>
          </cell>
          <cell r="X14">
            <v>1180</v>
          </cell>
          <cell r="Y14">
            <v>8.5999999999999993E-2</v>
          </cell>
          <cell r="Z14">
            <v>8.5000000000000006E-2</v>
          </cell>
          <cell r="AA14">
            <v>8.5000000000000006E-2</v>
          </cell>
          <cell r="AB14">
            <v>0.09</v>
          </cell>
          <cell r="AC14">
            <v>3.9999999999999994E-2</v>
          </cell>
          <cell r="AD14">
            <v>9.9999999999999985E-3</v>
          </cell>
          <cell r="AE14">
            <v>1.9999999999999997E-2</v>
          </cell>
        </row>
        <row r="15">
          <cell r="B15" t="str">
            <v>CMS</v>
          </cell>
          <cell r="C15" t="str">
            <v>CMS Energy</v>
          </cell>
          <cell r="E15">
            <v>0.84</v>
          </cell>
          <cell r="F15">
            <v>25</v>
          </cell>
          <cell r="G15">
            <v>18</v>
          </cell>
          <cell r="H15">
            <v>1.45</v>
          </cell>
          <cell r="I15">
            <v>1.5499999999999998</v>
          </cell>
          <cell r="J15">
            <v>1.75</v>
          </cell>
          <cell r="K15">
            <v>0.84</v>
          </cell>
          <cell r="L15">
            <v>0.91999999999999993</v>
          </cell>
          <cell r="M15">
            <v>1.1000000000000001</v>
          </cell>
          <cell r="N15">
            <v>12</v>
          </cell>
          <cell r="O15">
            <v>12.7</v>
          </cell>
          <cell r="P15">
            <v>15</v>
          </cell>
          <cell r="Q15">
            <v>249.6</v>
          </cell>
          <cell r="R15">
            <v>260</v>
          </cell>
          <cell r="S15">
            <v>0.70099999999999996</v>
          </cell>
          <cell r="T15">
            <v>0.6399999999999999</v>
          </cell>
          <cell r="U15">
            <v>0.29499999999999998</v>
          </cell>
          <cell r="V15">
            <v>0.35499999999999998</v>
          </cell>
          <cell r="W15">
            <v>9473</v>
          </cell>
          <cell r="X15">
            <v>11000</v>
          </cell>
          <cell r="Y15">
            <v>0.125</v>
          </cell>
          <cell r="Z15">
            <v>0.125</v>
          </cell>
          <cell r="AA15">
            <v>0.125</v>
          </cell>
          <cell r="AB15">
            <v>0.125</v>
          </cell>
          <cell r="AC15">
            <v>7.0000000000000007E-2</v>
          </cell>
          <cell r="AD15">
            <v>0.14000000000000001</v>
          </cell>
          <cell r="AE15">
            <v>4.9999999999999996E-2</v>
          </cell>
        </row>
        <row r="16">
          <cell r="B16" t="str">
            <v>CNL</v>
          </cell>
          <cell r="C16" t="str">
            <v>Cleco Corp.</v>
          </cell>
          <cell r="E16">
            <v>1.0900000000000001</v>
          </cell>
          <cell r="F16">
            <v>40</v>
          </cell>
          <cell r="G16">
            <v>30</v>
          </cell>
          <cell r="H16">
            <v>2.4</v>
          </cell>
          <cell r="I16">
            <v>2.4</v>
          </cell>
          <cell r="J16">
            <v>2.75</v>
          </cell>
          <cell r="K16">
            <v>1.0900000000000001</v>
          </cell>
          <cell r="L16">
            <v>1.22</v>
          </cell>
          <cell r="M16">
            <v>1.5999999999999999</v>
          </cell>
          <cell r="N16">
            <v>23.65</v>
          </cell>
          <cell r="O16">
            <v>24.9</v>
          </cell>
          <cell r="P16">
            <v>28.5</v>
          </cell>
          <cell r="Q16">
            <v>60.529999999999994</v>
          </cell>
          <cell r="R16">
            <v>60.699999999999996</v>
          </cell>
          <cell r="S16">
            <v>0.51500000000000001</v>
          </cell>
          <cell r="T16">
            <v>0.42</v>
          </cell>
          <cell r="U16">
            <v>0.48499999999999999</v>
          </cell>
          <cell r="V16">
            <v>0.57999999999999996</v>
          </cell>
          <cell r="W16">
            <v>2717.8999999999996</v>
          </cell>
          <cell r="X16">
            <v>2975</v>
          </cell>
          <cell r="Y16">
            <v>0.106</v>
          </cell>
          <cell r="Z16">
            <v>9.9999999999999992E-2</v>
          </cell>
          <cell r="AA16">
            <v>9.9999999999999992E-2</v>
          </cell>
          <cell r="AB16">
            <v>9.5000000000000001E-2</v>
          </cell>
          <cell r="AC16">
            <v>0.06</v>
          </cell>
          <cell r="AD16">
            <v>9.5000000000000001E-2</v>
          </cell>
          <cell r="AE16">
            <v>6.5000000000000002E-2</v>
          </cell>
        </row>
        <row r="17">
          <cell r="B17" t="str">
            <v>CNP</v>
          </cell>
          <cell r="C17" t="str">
            <v>CenterPoint Energy</v>
          </cell>
          <cell r="E17">
            <v>0.78999999999999992</v>
          </cell>
          <cell r="F17">
            <v>25</v>
          </cell>
          <cell r="G17">
            <v>15</v>
          </cell>
          <cell r="H17">
            <v>1.2</v>
          </cell>
          <cell r="I17">
            <v>1.2</v>
          </cell>
          <cell r="J17">
            <v>1.3499999999999999</v>
          </cell>
          <cell r="K17">
            <v>0.78999999999999992</v>
          </cell>
          <cell r="L17">
            <v>0.79999999999999993</v>
          </cell>
          <cell r="M17">
            <v>0.89999999999999991</v>
          </cell>
          <cell r="N17">
            <v>9.8999999999999986</v>
          </cell>
          <cell r="O17">
            <v>10.35</v>
          </cell>
          <cell r="P17">
            <v>12</v>
          </cell>
          <cell r="Q17">
            <v>424.7</v>
          </cell>
          <cell r="R17">
            <v>430</v>
          </cell>
          <cell r="S17">
            <v>0.73799999999999999</v>
          </cell>
          <cell r="T17">
            <v>0.68500000000000005</v>
          </cell>
          <cell r="U17">
            <v>0.26200000000000001</v>
          </cell>
          <cell r="V17">
            <v>0.31499999999999995</v>
          </cell>
          <cell r="W17">
            <v>12199</v>
          </cell>
          <cell r="X17">
            <v>16200</v>
          </cell>
          <cell r="Y17">
            <v>0.13800000000000001</v>
          </cell>
          <cell r="Z17">
            <v>0.12</v>
          </cell>
          <cell r="AA17">
            <v>0.12</v>
          </cell>
          <cell r="AB17">
            <v>0.11499999999999999</v>
          </cell>
          <cell r="AC17">
            <v>0.03</v>
          </cell>
          <cell r="AD17">
            <v>0.03</v>
          </cell>
          <cell r="AE17">
            <v>9.9999999999999992E-2</v>
          </cell>
        </row>
        <row r="18">
          <cell r="B18" t="str">
            <v>CV</v>
          </cell>
          <cell r="C18" t="str">
            <v xml:space="preserve">Central Vermont P S </v>
          </cell>
          <cell r="E18">
            <v>0.91999999999999993</v>
          </cell>
          <cell r="F18">
            <v>35</v>
          </cell>
          <cell r="G18">
            <v>25</v>
          </cell>
          <cell r="H18">
            <v>0.35</v>
          </cell>
          <cell r="I18">
            <v>1.75</v>
          </cell>
          <cell r="J18">
            <v>1.8499999999999999</v>
          </cell>
          <cell r="K18">
            <v>0.91999999999999993</v>
          </cell>
          <cell r="L18">
            <v>0.91999999999999993</v>
          </cell>
          <cell r="M18">
            <v>1</v>
          </cell>
          <cell r="N18">
            <v>21.099999999999998</v>
          </cell>
          <cell r="O18">
            <v>22</v>
          </cell>
          <cell r="P18">
            <v>23.5</v>
          </cell>
          <cell r="Q18">
            <v>13.34</v>
          </cell>
          <cell r="R18">
            <v>13.399999999999999</v>
          </cell>
          <cell r="S18">
            <v>0.40100000000000002</v>
          </cell>
          <cell r="T18">
            <v>0.37</v>
          </cell>
          <cell r="U18">
            <v>0.58099999999999996</v>
          </cell>
          <cell r="V18">
            <v>0.61</v>
          </cell>
          <cell r="W18">
            <v>469.09999999999997</v>
          </cell>
          <cell r="X18">
            <v>515</v>
          </cell>
          <cell r="Y18">
            <v>7.4999999999999997E-2</v>
          </cell>
          <cell r="Z18" t="str">
            <v>NMF</v>
          </cell>
          <cell r="AA18">
            <v>7.9999999999999988E-2</v>
          </cell>
          <cell r="AB18">
            <v>7.9999999999999988E-2</v>
          </cell>
          <cell r="AC18">
            <v>1.9999999999999997E-2</v>
          </cell>
          <cell r="AD18">
            <v>1.4999999999999999E-2</v>
          </cell>
          <cell r="AE18">
            <v>0.03</v>
          </cell>
        </row>
        <row r="19">
          <cell r="B19" t="str">
            <v>D</v>
          </cell>
          <cell r="C19" t="str">
            <v>Dominion Resources</v>
          </cell>
          <cell r="E19">
            <v>1.97</v>
          </cell>
          <cell r="F19">
            <v>60</v>
          </cell>
          <cell r="G19">
            <v>45</v>
          </cell>
          <cell r="H19">
            <v>2.8</v>
          </cell>
          <cell r="I19">
            <v>3.25</v>
          </cell>
          <cell r="J19">
            <v>3.75</v>
          </cell>
          <cell r="K19">
            <v>1.97</v>
          </cell>
          <cell r="L19">
            <v>2.11</v>
          </cell>
          <cell r="M19">
            <v>2.4500000000000002</v>
          </cell>
          <cell r="N19">
            <v>20.9</v>
          </cell>
          <cell r="O19">
            <v>22.049999999999997</v>
          </cell>
          <cell r="P19">
            <v>26.5</v>
          </cell>
          <cell r="Q19">
            <v>581</v>
          </cell>
          <cell r="R19">
            <v>585</v>
          </cell>
          <cell r="S19">
            <v>0.56299999999999994</v>
          </cell>
          <cell r="T19">
            <v>0.57499999999999996</v>
          </cell>
          <cell r="U19">
            <v>0.42799999999999999</v>
          </cell>
          <cell r="V19">
            <v>0.42</v>
          </cell>
          <cell r="W19">
            <v>28012</v>
          </cell>
          <cell r="X19">
            <v>37200</v>
          </cell>
          <cell r="Y19">
            <v>0.14199999999999999</v>
          </cell>
          <cell r="Z19">
            <v>0.13500000000000001</v>
          </cell>
          <cell r="AA19">
            <v>0.15</v>
          </cell>
          <cell r="AB19">
            <v>0.14000000000000001</v>
          </cell>
          <cell r="AC19">
            <v>4.4999999999999998E-2</v>
          </cell>
          <cell r="AD19">
            <v>0.06</v>
          </cell>
          <cell r="AE19">
            <v>0.06</v>
          </cell>
        </row>
        <row r="20">
          <cell r="B20" t="str">
            <v>DPL</v>
          </cell>
          <cell r="C20" t="str">
            <v>DPL, Inc.</v>
          </cell>
          <cell r="E20">
            <v>1.3299999999999998</v>
          </cell>
          <cell r="F20">
            <v>50</v>
          </cell>
          <cell r="G20">
            <v>30</v>
          </cell>
          <cell r="H20">
            <v>2.2999999999999998</v>
          </cell>
          <cell r="I20">
            <v>2.4500000000000002</v>
          </cell>
          <cell r="J20">
            <v>3.05</v>
          </cell>
          <cell r="K20">
            <v>1.3299999999999998</v>
          </cell>
          <cell r="L20">
            <v>1.4</v>
          </cell>
          <cell r="M20">
            <v>1.5999999999999999</v>
          </cell>
          <cell r="N20">
            <v>10.7</v>
          </cell>
          <cell r="O20">
            <v>11.5</v>
          </cell>
          <cell r="P20">
            <v>14.1</v>
          </cell>
          <cell r="Q20">
            <v>116.91999999999999</v>
          </cell>
          <cell r="R20">
            <v>110</v>
          </cell>
          <cell r="S20">
            <v>0.45300000000000001</v>
          </cell>
          <cell r="T20">
            <v>0.47</v>
          </cell>
          <cell r="U20">
            <v>0.53700000000000003</v>
          </cell>
          <cell r="V20">
            <v>0.51999999999999991</v>
          </cell>
          <cell r="W20">
            <v>2268</v>
          </cell>
          <cell r="X20">
            <v>2950</v>
          </cell>
          <cell r="Y20">
            <v>0.23799999999999999</v>
          </cell>
          <cell r="Z20">
            <v>0.21</v>
          </cell>
          <cell r="AA20">
            <v>0.21</v>
          </cell>
          <cell r="AB20">
            <v>0.21999999999999997</v>
          </cell>
          <cell r="AC20">
            <v>5.5E-2</v>
          </cell>
          <cell r="AD20">
            <v>5.5E-2</v>
          </cell>
          <cell r="AE20">
            <v>7.0000000000000007E-2</v>
          </cell>
        </row>
        <row r="21">
          <cell r="B21" t="str">
            <v>DTE</v>
          </cell>
          <cell r="C21" t="str">
            <v>DTE Energy Co.</v>
          </cell>
          <cell r="E21">
            <v>2.3199999999999998</v>
          </cell>
          <cell r="F21">
            <v>70</v>
          </cell>
          <cell r="G21">
            <v>45</v>
          </cell>
          <cell r="H21">
            <v>3.5999999999999996</v>
          </cell>
          <cell r="I21">
            <v>3.75</v>
          </cell>
          <cell r="J21">
            <v>4.25</v>
          </cell>
          <cell r="K21">
            <v>2.3199999999999998</v>
          </cell>
          <cell r="L21">
            <v>2.42</v>
          </cell>
          <cell r="M21">
            <v>2.6999999999999997</v>
          </cell>
          <cell r="N21">
            <v>41</v>
          </cell>
          <cell r="O21">
            <v>42.3</v>
          </cell>
          <cell r="P21">
            <v>46.5</v>
          </cell>
          <cell r="Q21">
            <v>169.42999999999998</v>
          </cell>
          <cell r="R21">
            <v>174</v>
          </cell>
          <cell r="S21">
            <v>0.51300000000000001</v>
          </cell>
          <cell r="T21">
            <v>0.51999999999999991</v>
          </cell>
          <cell r="U21">
            <v>0.48699999999999999</v>
          </cell>
          <cell r="V21">
            <v>0.48</v>
          </cell>
          <cell r="W21">
            <v>13811</v>
          </cell>
          <cell r="X21">
            <v>16900</v>
          </cell>
          <cell r="Y21">
            <v>9.4E-2</v>
          </cell>
          <cell r="Z21">
            <v>0.09</v>
          </cell>
          <cell r="AA21">
            <v>0.09</v>
          </cell>
          <cell r="AB21">
            <v>0.09</v>
          </cell>
          <cell r="AC21">
            <v>4.4999999999999998E-2</v>
          </cell>
          <cell r="AD21">
            <v>3.9999999999999994E-2</v>
          </cell>
          <cell r="AE21">
            <v>3.5000000000000003E-2</v>
          </cell>
        </row>
        <row r="22">
          <cell r="B22" t="str">
            <v>DUK</v>
          </cell>
          <cell r="C22" t="str">
            <v>Duke Energy Corp.</v>
          </cell>
          <cell r="E22">
            <v>0.99</v>
          </cell>
          <cell r="F22">
            <v>25</v>
          </cell>
          <cell r="G22">
            <v>17</v>
          </cell>
          <cell r="H22">
            <v>1.4</v>
          </cell>
          <cell r="I22">
            <v>1.45</v>
          </cell>
          <cell r="J22">
            <v>1.65</v>
          </cell>
          <cell r="K22">
            <v>0.99</v>
          </cell>
          <cell r="L22">
            <v>1.0099999999999998</v>
          </cell>
          <cell r="M22">
            <v>1.0699999999999998</v>
          </cell>
          <cell r="N22">
            <v>17.25</v>
          </cell>
          <cell r="O22">
            <v>17.7</v>
          </cell>
          <cell r="P22">
            <v>19.25</v>
          </cell>
          <cell r="Q22">
            <v>1329</v>
          </cell>
          <cell r="R22">
            <v>1339</v>
          </cell>
          <cell r="S22">
            <v>0.44299999999999995</v>
          </cell>
          <cell r="T22">
            <v>0.50499999999999989</v>
          </cell>
          <cell r="U22">
            <v>0.55700000000000005</v>
          </cell>
          <cell r="V22">
            <v>0.495</v>
          </cell>
          <cell r="W22">
            <v>40457</v>
          </cell>
          <cell r="X22">
            <v>52100</v>
          </cell>
          <cell r="Y22">
            <v>7.8E-2</v>
          </cell>
          <cell r="Z22">
            <v>7.9999999999999988E-2</v>
          </cell>
          <cell r="AA22">
            <v>8.5000000000000006E-2</v>
          </cell>
          <cell r="AB22">
            <v>8.5000000000000006E-2</v>
          </cell>
          <cell r="AC22">
            <v>0.06</v>
          </cell>
          <cell r="AD22">
            <v>1.9999999999999997E-2</v>
          </cell>
          <cell r="AE22">
            <v>2.5000000000000001E-2</v>
          </cell>
        </row>
        <row r="23">
          <cell r="B23" t="str">
            <v>ED</v>
          </cell>
          <cell r="C23" t="str">
            <v>Consolidated Edison</v>
          </cell>
          <cell r="E23">
            <v>2.4</v>
          </cell>
          <cell r="F23">
            <v>60</v>
          </cell>
          <cell r="G23">
            <v>50</v>
          </cell>
          <cell r="H23">
            <v>3.55</v>
          </cell>
          <cell r="I23">
            <v>3.65</v>
          </cell>
          <cell r="J23">
            <v>3.9499999999999997</v>
          </cell>
          <cell r="K23">
            <v>2.4</v>
          </cell>
          <cell r="L23">
            <v>2.42</v>
          </cell>
          <cell r="M23">
            <v>2.48</v>
          </cell>
          <cell r="N23">
            <v>38.450000000000003</v>
          </cell>
          <cell r="O23">
            <v>40.950000000000003</v>
          </cell>
          <cell r="P23">
            <v>42.599999999999994</v>
          </cell>
          <cell r="Q23">
            <v>291.61999999999995</v>
          </cell>
          <cell r="R23">
            <v>310</v>
          </cell>
          <cell r="S23">
            <v>0.49099999999999999</v>
          </cell>
          <cell r="T23">
            <v>0.495</v>
          </cell>
          <cell r="U23">
            <v>0.50900000000000001</v>
          </cell>
          <cell r="V23">
            <v>0.50499999999999989</v>
          </cell>
          <cell r="W23">
            <v>21732</v>
          </cell>
          <cell r="X23">
            <v>26200</v>
          </cell>
          <cell r="Y23">
            <v>0.09</v>
          </cell>
          <cell r="Z23">
            <v>9.5000000000000001E-2</v>
          </cell>
          <cell r="AA23">
            <v>0.09</v>
          </cell>
          <cell r="AB23">
            <v>9.5000000000000001E-2</v>
          </cell>
          <cell r="AC23">
            <v>0.03</v>
          </cell>
          <cell r="AD23">
            <v>9.9999999999999985E-3</v>
          </cell>
          <cell r="AE23">
            <v>2.5000000000000001E-2</v>
          </cell>
        </row>
        <row r="24">
          <cell r="B24" t="str">
            <v>EDE</v>
          </cell>
          <cell r="C24" t="str">
            <v>Empire District Elec</v>
          </cell>
          <cell r="E24">
            <v>0.6399999999999999</v>
          </cell>
          <cell r="F24">
            <v>25</v>
          </cell>
          <cell r="G24">
            <v>17</v>
          </cell>
          <cell r="H24">
            <v>1.25</v>
          </cell>
          <cell r="I24">
            <v>1.1499999999999999</v>
          </cell>
          <cell r="J24">
            <v>1.75</v>
          </cell>
          <cell r="K24">
            <v>0.6399999999999999</v>
          </cell>
          <cell r="L24">
            <v>1</v>
          </cell>
          <cell r="M24">
            <v>1.2</v>
          </cell>
          <cell r="N24">
            <v>16.399999999999999</v>
          </cell>
          <cell r="O24">
            <v>16.549999999999997</v>
          </cell>
          <cell r="P24">
            <v>17.75</v>
          </cell>
          <cell r="Q24">
            <v>41.58</v>
          </cell>
          <cell r="R24">
            <v>43</v>
          </cell>
          <cell r="S24">
            <v>0.51300000000000001</v>
          </cell>
          <cell r="T24">
            <v>0.47</v>
          </cell>
          <cell r="U24">
            <v>0.48699999999999999</v>
          </cell>
          <cell r="V24">
            <v>0.52999999999999992</v>
          </cell>
          <cell r="W24">
            <v>1350.6999999999998</v>
          </cell>
          <cell r="X24">
            <v>1450</v>
          </cell>
          <cell r="Y24">
            <v>7.1999999999999995E-2</v>
          </cell>
          <cell r="Z24">
            <v>7.4999999999999997E-2</v>
          </cell>
          <cell r="AA24">
            <v>7.0000000000000007E-2</v>
          </cell>
          <cell r="AB24">
            <v>9.5000000000000001E-2</v>
          </cell>
          <cell r="AC24">
            <v>7.0000000000000007E-2</v>
          </cell>
          <cell r="AD24">
            <v>-0.01</v>
          </cell>
          <cell r="AE24">
            <v>1.9999999999999997E-2</v>
          </cell>
        </row>
        <row r="25">
          <cell r="B25" t="str">
            <v>EE</v>
          </cell>
          <cell r="C25" t="str">
            <v>El Paso Electric</v>
          </cell>
          <cell r="E25">
            <v>0.65999999999999992</v>
          </cell>
          <cell r="F25">
            <v>40</v>
          </cell>
          <cell r="G25">
            <v>30</v>
          </cell>
          <cell r="H25">
            <v>2.5</v>
          </cell>
          <cell r="I25">
            <v>2.4</v>
          </cell>
          <cell r="J25">
            <v>2.75</v>
          </cell>
          <cell r="K25">
            <v>0.65999999999999992</v>
          </cell>
          <cell r="L25">
            <v>0.96</v>
          </cell>
          <cell r="M25">
            <v>1.2</v>
          </cell>
          <cell r="N25">
            <v>20.45</v>
          </cell>
          <cell r="O25">
            <v>21.65</v>
          </cell>
          <cell r="P25">
            <v>25.5</v>
          </cell>
          <cell r="Q25">
            <v>42.569999999999993</v>
          </cell>
          <cell r="R25">
            <v>39</v>
          </cell>
          <cell r="S25">
            <v>0.51200000000000001</v>
          </cell>
          <cell r="T25">
            <v>0.51999999999999991</v>
          </cell>
          <cell r="U25">
            <v>0.48799999999999999</v>
          </cell>
          <cell r="V25">
            <v>0.48</v>
          </cell>
          <cell r="W25">
            <v>1660.1</v>
          </cell>
          <cell r="X25">
            <v>2050</v>
          </cell>
          <cell r="Y25">
            <v>0.11099999999999999</v>
          </cell>
          <cell r="Z25">
            <v>0.125</v>
          </cell>
          <cell r="AA25">
            <v>0.11499999999999999</v>
          </cell>
          <cell r="AB25">
            <v>0.11499999999999999</v>
          </cell>
          <cell r="AC25">
            <v>7.4999999999999997E-2</v>
          </cell>
          <cell r="AD25" t="str">
            <v>NMF</v>
          </cell>
          <cell r="AE25">
            <v>7.0000000000000007E-2</v>
          </cell>
        </row>
        <row r="26">
          <cell r="B26" t="str">
            <v>EIX</v>
          </cell>
          <cell r="C26" t="str">
            <v>Edison International</v>
          </cell>
          <cell r="E26">
            <v>1.2899999999999998</v>
          </cell>
          <cell r="F26">
            <v>50</v>
          </cell>
          <cell r="G26">
            <v>30</v>
          </cell>
          <cell r="H26">
            <v>2.75</v>
          </cell>
          <cell r="I26">
            <v>2.8</v>
          </cell>
          <cell r="J26">
            <v>3.25</v>
          </cell>
          <cell r="K26">
            <v>1.2899999999999998</v>
          </cell>
          <cell r="L26">
            <v>1.3099999999999998</v>
          </cell>
          <cell r="M26">
            <v>1.4</v>
          </cell>
          <cell r="N26">
            <v>33.849999999999994</v>
          </cell>
          <cell r="O26">
            <v>35.299999999999997</v>
          </cell>
          <cell r="P26">
            <v>40.25</v>
          </cell>
          <cell r="Q26">
            <v>325.80999999999995</v>
          </cell>
          <cell r="R26">
            <v>325.80999999999995</v>
          </cell>
          <cell r="S26">
            <v>0.51800000000000002</v>
          </cell>
          <cell r="T26">
            <v>0.53500000000000003</v>
          </cell>
          <cell r="U26">
            <v>0.44299999999999995</v>
          </cell>
          <cell r="V26">
            <v>0.43</v>
          </cell>
          <cell r="W26">
            <v>23861</v>
          </cell>
          <cell r="X26">
            <v>30400</v>
          </cell>
          <cell r="Y26">
            <v>0.104</v>
          </cell>
          <cell r="Z26">
            <v>7.9999999999999988E-2</v>
          </cell>
          <cell r="AA26">
            <v>8.5000000000000006E-2</v>
          </cell>
          <cell r="AB26">
            <v>7.9999999999999988E-2</v>
          </cell>
          <cell r="AC26">
            <v>-0.01</v>
          </cell>
          <cell r="AD26">
            <v>1.9999999999999997E-2</v>
          </cell>
          <cell r="AE26">
            <v>4.4999999999999998E-2</v>
          </cell>
        </row>
        <row r="27">
          <cell r="B27" t="str">
            <v>ETR</v>
          </cell>
          <cell r="C27" t="str">
            <v>Entergy Corp.</v>
          </cell>
          <cell r="E27">
            <v>3.32</v>
          </cell>
          <cell r="F27">
            <v>100</v>
          </cell>
          <cell r="G27">
            <v>75</v>
          </cell>
          <cell r="H27">
            <v>6.6999999999999993</v>
          </cell>
          <cell r="I27">
            <v>6.6999999999999993</v>
          </cell>
          <cell r="J27">
            <v>7</v>
          </cell>
          <cell r="K27">
            <v>3.32</v>
          </cell>
          <cell r="L27">
            <v>3.32</v>
          </cell>
          <cell r="M27">
            <v>3.5999999999999996</v>
          </cell>
          <cell r="N27">
            <v>50.599999999999994</v>
          </cell>
          <cell r="O27">
            <v>53.8</v>
          </cell>
          <cell r="P27">
            <v>65</v>
          </cell>
          <cell r="Q27">
            <v>178.75</v>
          </cell>
          <cell r="R27">
            <v>172</v>
          </cell>
          <cell r="S27">
            <v>0.56299999999999994</v>
          </cell>
          <cell r="T27">
            <v>0.56499999999999995</v>
          </cell>
          <cell r="U27">
            <v>0.42099999999999999</v>
          </cell>
          <cell r="V27">
            <v>0.42499999999999999</v>
          </cell>
          <cell r="W27">
            <v>20166</v>
          </cell>
          <cell r="X27">
            <v>26300</v>
          </cell>
          <cell r="Y27">
            <v>0.14699999999999999</v>
          </cell>
          <cell r="Z27">
            <v>0.13500000000000001</v>
          </cell>
          <cell r="AA27">
            <v>0.12999999999999998</v>
          </cell>
          <cell r="AB27">
            <v>0.11499999999999999</v>
          </cell>
          <cell r="AC27">
            <v>1.4999999999999999E-2</v>
          </cell>
          <cell r="AD27">
            <v>2.5000000000000001E-2</v>
          </cell>
          <cell r="AE27">
            <v>6.5000000000000002E-2</v>
          </cell>
        </row>
        <row r="28">
          <cell r="B28" t="str">
            <v>EXC</v>
          </cell>
          <cell r="C28" t="str">
            <v>Exelon Corp.</v>
          </cell>
          <cell r="E28">
            <v>2.0999999999999996</v>
          </cell>
          <cell r="F28">
            <v>60</v>
          </cell>
          <cell r="G28">
            <v>45</v>
          </cell>
          <cell r="H28">
            <v>3.5</v>
          </cell>
          <cell r="I28">
            <v>2.9</v>
          </cell>
          <cell r="J28">
            <v>3.75</v>
          </cell>
          <cell r="K28">
            <v>2.0999999999999996</v>
          </cell>
          <cell r="L28">
            <v>2.0999999999999996</v>
          </cell>
          <cell r="M28">
            <v>2.0999999999999996</v>
          </cell>
          <cell r="N28">
            <v>22.099999999999998</v>
          </cell>
          <cell r="O28">
            <v>22.9</v>
          </cell>
          <cell r="P28">
            <v>25.75</v>
          </cell>
          <cell r="Q28">
            <v>662</v>
          </cell>
          <cell r="R28">
            <v>630</v>
          </cell>
          <cell r="S28">
            <v>0.46800000000000003</v>
          </cell>
          <cell r="T28">
            <v>0.47499999999999998</v>
          </cell>
          <cell r="U28">
            <v>0.52900000000000003</v>
          </cell>
          <cell r="V28">
            <v>0.51999999999999991</v>
          </cell>
          <cell r="W28">
            <v>25651</v>
          </cell>
          <cell r="X28">
            <v>31100</v>
          </cell>
          <cell r="Y28">
            <v>0.18899999999999997</v>
          </cell>
          <cell r="Z28">
            <v>0.16500000000000001</v>
          </cell>
          <cell r="AA28">
            <v>0.125</v>
          </cell>
          <cell r="AB28">
            <v>0.15</v>
          </cell>
          <cell r="AC28">
            <v>-1.4999999999999999E-2</v>
          </cell>
          <cell r="AD28">
            <v>0</v>
          </cell>
          <cell r="AE28">
            <v>5.5E-2</v>
          </cell>
        </row>
        <row r="29">
          <cell r="B29" t="str">
            <v>FE</v>
          </cell>
          <cell r="C29" t="str">
            <v>FirstEnergy Corp.</v>
          </cell>
          <cell r="E29">
            <v>2.2000000000000002</v>
          </cell>
          <cell r="F29">
            <v>55</v>
          </cell>
          <cell r="G29">
            <v>40</v>
          </cell>
          <cell r="H29">
            <v>2.5</v>
          </cell>
          <cell r="I29">
            <v>3.4</v>
          </cell>
          <cell r="J29">
            <v>3.75</v>
          </cell>
          <cell r="K29">
            <v>2.2000000000000002</v>
          </cell>
          <cell r="L29">
            <v>2.2000000000000002</v>
          </cell>
          <cell r="M29">
            <v>2.2999999999999998</v>
          </cell>
          <cell r="N29">
            <v>32.049999999999997</v>
          </cell>
          <cell r="O29">
            <v>33.299999999999997</v>
          </cell>
          <cell r="P29">
            <v>37.25</v>
          </cell>
          <cell r="Q29">
            <v>304.83999999999997</v>
          </cell>
          <cell r="R29">
            <v>418.21999999999997</v>
          </cell>
          <cell r="S29">
            <v>0.59499999999999997</v>
          </cell>
          <cell r="T29">
            <v>0.53500000000000003</v>
          </cell>
          <cell r="U29">
            <v>0.40500000000000003</v>
          </cell>
          <cell r="V29">
            <v>0.46500000000000002</v>
          </cell>
          <cell r="W29">
            <v>21124</v>
          </cell>
          <cell r="X29">
            <v>33600</v>
          </cell>
          <cell r="Y29">
            <v>0.11600000000000001</v>
          </cell>
          <cell r="Z29">
            <v>7.4999999999999997E-2</v>
          </cell>
          <cell r="AA29">
            <v>0.105</v>
          </cell>
          <cell r="AB29">
            <v>9.9999999999999992E-2</v>
          </cell>
          <cell r="AC29">
            <v>5.0000000000000001E-3</v>
          </cell>
          <cell r="AD29">
            <v>5.0000000000000001E-3</v>
          </cell>
          <cell r="AE29">
            <v>4.9999999999999996E-2</v>
          </cell>
        </row>
        <row r="30">
          <cell r="B30" t="str">
            <v>GXP</v>
          </cell>
          <cell r="C30" t="str">
            <v>Great Plains Energy</v>
          </cell>
          <cell r="E30">
            <v>0.83</v>
          </cell>
          <cell r="F30">
            <v>25</v>
          </cell>
          <cell r="G30">
            <v>16</v>
          </cell>
          <cell r="H30">
            <v>1.2</v>
          </cell>
          <cell r="I30">
            <v>1.45</v>
          </cell>
          <cell r="J30">
            <v>1.75</v>
          </cell>
          <cell r="K30">
            <v>0.83</v>
          </cell>
          <cell r="L30">
            <v>0.83</v>
          </cell>
          <cell r="M30">
            <v>1.1000000000000001</v>
          </cell>
          <cell r="N30">
            <v>21.65</v>
          </cell>
          <cell r="O30">
            <v>21.5</v>
          </cell>
          <cell r="P30">
            <v>23.5</v>
          </cell>
          <cell r="Q30">
            <v>135.70999999999998</v>
          </cell>
          <cell r="R30">
            <v>155</v>
          </cell>
          <cell r="S30">
            <v>0.50199999999999989</v>
          </cell>
          <cell r="T30">
            <v>0.5099999999999999</v>
          </cell>
          <cell r="U30">
            <v>0.49199999999999999</v>
          </cell>
          <cell r="V30">
            <v>0.48499999999999999</v>
          </cell>
          <cell r="W30">
            <v>5867.5999999999995</v>
          </cell>
          <cell r="X30">
            <v>7500</v>
          </cell>
          <cell r="Y30">
            <v>7.2999999999999995E-2</v>
          </cell>
          <cell r="Z30">
            <v>5.5E-2</v>
          </cell>
          <cell r="AA30">
            <v>6.5000000000000002E-2</v>
          </cell>
          <cell r="AB30">
            <v>7.4999999999999997E-2</v>
          </cell>
          <cell r="AC30">
            <v>0.06</v>
          </cell>
          <cell r="AD30">
            <v>0</v>
          </cell>
          <cell r="AE30">
            <v>1.9999999999999997E-2</v>
          </cell>
        </row>
        <row r="31">
          <cell r="B31" t="str">
            <v>HE</v>
          </cell>
          <cell r="C31" t="str">
            <v>Hawaiian Elec.</v>
          </cell>
          <cell r="E31">
            <v>1.24</v>
          </cell>
          <cell r="F31">
            <v>30</v>
          </cell>
          <cell r="G31">
            <v>19</v>
          </cell>
          <cell r="H31">
            <v>1.2999999999999998</v>
          </cell>
          <cell r="I31">
            <v>1.45</v>
          </cell>
          <cell r="J31">
            <v>2</v>
          </cell>
          <cell r="K31">
            <v>1.24</v>
          </cell>
          <cell r="L31">
            <v>1.24</v>
          </cell>
          <cell r="M31">
            <v>1.2999999999999998</v>
          </cell>
          <cell r="N31">
            <v>16</v>
          </cell>
          <cell r="O31">
            <v>16.049999999999997</v>
          </cell>
          <cell r="P31">
            <v>18</v>
          </cell>
          <cell r="Q31">
            <v>94.69</v>
          </cell>
          <cell r="R31">
            <v>108</v>
          </cell>
          <cell r="S31">
            <v>0.44500000000000001</v>
          </cell>
          <cell r="T31">
            <v>0.45999999999999996</v>
          </cell>
          <cell r="U31">
            <v>0.54300000000000004</v>
          </cell>
          <cell r="V31">
            <v>0.52999999999999992</v>
          </cell>
          <cell r="W31">
            <v>2732.8999999999996</v>
          </cell>
          <cell r="X31">
            <v>3700</v>
          </cell>
          <cell r="Y31">
            <v>7.6999999999999999E-2</v>
          </cell>
          <cell r="Z31">
            <v>7.9999999999999988E-2</v>
          </cell>
          <cell r="AA31">
            <v>0.09</v>
          </cell>
          <cell r="AB31">
            <v>0.105</v>
          </cell>
          <cell r="AC31">
            <v>0.10999999999999999</v>
          </cell>
          <cell r="AD31">
            <v>9.9999999999999985E-3</v>
          </cell>
          <cell r="AE31">
            <v>2.5000000000000001E-2</v>
          </cell>
        </row>
        <row r="32">
          <cell r="B32" t="str">
            <v>IDA</v>
          </cell>
          <cell r="C32" t="str">
            <v>IDACORP, Inc.</v>
          </cell>
          <cell r="E32">
            <v>1.2</v>
          </cell>
          <cell r="F32">
            <v>50</v>
          </cell>
          <cell r="G32">
            <v>35</v>
          </cell>
          <cell r="H32">
            <v>3.0999999999999996</v>
          </cell>
          <cell r="I32">
            <v>3.05</v>
          </cell>
          <cell r="J32">
            <v>3.3</v>
          </cell>
          <cell r="K32">
            <v>1.2</v>
          </cell>
          <cell r="L32">
            <v>1.2</v>
          </cell>
          <cell r="M32">
            <v>1.5</v>
          </cell>
          <cell r="N32">
            <v>32.5</v>
          </cell>
          <cell r="O32">
            <v>33.65</v>
          </cell>
          <cell r="P32">
            <v>39.200000000000003</v>
          </cell>
          <cell r="Q32">
            <v>49.41</v>
          </cell>
          <cell r="R32">
            <v>51</v>
          </cell>
          <cell r="S32">
            <v>0.49299999999999999</v>
          </cell>
          <cell r="T32">
            <v>0.49</v>
          </cell>
          <cell r="U32">
            <v>0.50700000000000001</v>
          </cell>
          <cell r="V32">
            <v>0.5099999999999999</v>
          </cell>
          <cell r="W32">
            <v>3020.3999999999996</v>
          </cell>
          <cell r="X32">
            <v>3900</v>
          </cell>
          <cell r="Y32">
            <v>9.2999999999999999E-2</v>
          </cell>
          <cell r="Z32">
            <v>9.5000000000000001E-2</v>
          </cell>
          <cell r="AA32">
            <v>0.09</v>
          </cell>
          <cell r="AB32">
            <v>8.5000000000000006E-2</v>
          </cell>
          <cell r="AC32">
            <v>3.9999999999999994E-2</v>
          </cell>
          <cell r="AD32">
            <v>3.9999999999999994E-2</v>
          </cell>
          <cell r="AE32">
            <v>4.9999999999999996E-2</v>
          </cell>
        </row>
        <row r="33">
          <cell r="B33" t="str">
            <v>ITC</v>
          </cell>
          <cell r="C33" t="str">
            <v>ITC Holdings Corp.</v>
          </cell>
          <cell r="E33">
            <v>1.38</v>
          </cell>
          <cell r="F33">
            <v>110</v>
          </cell>
          <cell r="G33">
            <v>80</v>
          </cell>
          <cell r="H33">
            <v>3.3</v>
          </cell>
          <cell r="I33">
            <v>3.8499999999999996</v>
          </cell>
          <cell r="J33">
            <v>5.5</v>
          </cell>
          <cell r="K33">
            <v>1.38</v>
          </cell>
          <cell r="L33">
            <v>1.43</v>
          </cell>
          <cell r="M33">
            <v>1.7</v>
          </cell>
          <cell r="N33">
            <v>24</v>
          </cell>
          <cell r="O33">
            <v>26.4</v>
          </cell>
          <cell r="P33">
            <v>35.75</v>
          </cell>
          <cell r="Q33">
            <v>50.72</v>
          </cell>
          <cell r="R33">
            <v>55</v>
          </cell>
          <cell r="S33">
            <v>0.69099999999999995</v>
          </cell>
          <cell r="T33">
            <v>0.64999999999999991</v>
          </cell>
          <cell r="U33">
            <v>0.309</v>
          </cell>
          <cell r="V33">
            <v>0.35</v>
          </cell>
          <cell r="W33">
            <v>3614.2999999999997</v>
          </cell>
          <cell r="X33">
            <v>5725</v>
          </cell>
          <cell r="Y33">
            <v>0.12999999999999998</v>
          </cell>
          <cell r="Z33">
            <v>0.13500000000000001</v>
          </cell>
          <cell r="AA33">
            <v>0.14499999999999999</v>
          </cell>
          <cell r="AB33">
            <v>0.155</v>
          </cell>
          <cell r="AC33">
            <v>0.14000000000000001</v>
          </cell>
          <cell r="AD33">
            <v>5.5E-2</v>
          </cell>
          <cell r="AE33">
            <v>0.105</v>
          </cell>
        </row>
        <row r="34">
          <cell r="B34" t="str">
            <v>LNT</v>
          </cell>
          <cell r="C34" t="str">
            <v>Alliant Energy</v>
          </cell>
          <cell r="E34">
            <v>1.7</v>
          </cell>
          <cell r="F34">
            <v>55</v>
          </cell>
          <cell r="G34">
            <v>40</v>
          </cell>
          <cell r="H34">
            <v>2.9</v>
          </cell>
          <cell r="I34">
            <v>3</v>
          </cell>
          <cell r="J34">
            <v>3.5999999999999996</v>
          </cell>
          <cell r="K34">
            <v>1.7</v>
          </cell>
          <cell r="L34">
            <v>1.7999999999999998</v>
          </cell>
          <cell r="M34">
            <v>2.0999999999999996</v>
          </cell>
          <cell r="N34">
            <v>26.45</v>
          </cell>
          <cell r="O34">
            <v>27</v>
          </cell>
          <cell r="P34">
            <v>30.15</v>
          </cell>
          <cell r="Q34">
            <v>110.88999999999999</v>
          </cell>
          <cell r="R34">
            <v>116</v>
          </cell>
          <cell r="S34">
            <v>0.46300000000000002</v>
          </cell>
          <cell r="T34">
            <v>0.45500000000000002</v>
          </cell>
          <cell r="U34">
            <v>0.495</v>
          </cell>
          <cell r="V34">
            <v>0.51500000000000001</v>
          </cell>
          <cell r="W34">
            <v>5841</v>
          </cell>
          <cell r="X34">
            <v>6805</v>
          </cell>
          <cell r="Y34">
            <v>0.105</v>
          </cell>
          <cell r="Z34">
            <v>0.10999999999999999</v>
          </cell>
          <cell r="AA34">
            <v>0.10999999999999999</v>
          </cell>
          <cell r="AB34">
            <v>0.12</v>
          </cell>
          <cell r="AC34">
            <v>7.0000000000000007E-2</v>
          </cell>
          <cell r="AD34">
            <v>0.06</v>
          </cell>
          <cell r="AE34">
            <v>0.03</v>
          </cell>
        </row>
        <row r="35">
          <cell r="B35" t="str">
            <v>MGEE</v>
          </cell>
          <cell r="C35" t="str">
            <v>MGE Energy</v>
          </cell>
          <cell r="E35">
            <v>1.5199999999999998</v>
          </cell>
          <cell r="F35">
            <v>50</v>
          </cell>
          <cell r="G35">
            <v>40</v>
          </cell>
          <cell r="H35">
            <v>2.6999999999999997</v>
          </cell>
          <cell r="I35">
            <v>2.65</v>
          </cell>
          <cell r="J35">
            <v>3</v>
          </cell>
          <cell r="K35">
            <v>1.5199999999999998</v>
          </cell>
          <cell r="L35">
            <v>1.5499999999999998</v>
          </cell>
          <cell r="M35">
            <v>1.64</v>
          </cell>
          <cell r="N35">
            <v>25.099999999999998</v>
          </cell>
          <cell r="O35">
            <v>27.65</v>
          </cell>
          <cell r="P35">
            <v>26.299999999999997</v>
          </cell>
          <cell r="Q35">
            <v>23.11</v>
          </cell>
          <cell r="R35">
            <v>23.5</v>
          </cell>
          <cell r="S35">
            <v>0.38900000000000001</v>
          </cell>
          <cell r="T35">
            <v>0.37999999999999995</v>
          </cell>
          <cell r="U35">
            <v>0.61099999999999999</v>
          </cell>
          <cell r="V35">
            <v>0.62</v>
          </cell>
          <cell r="W35">
            <v>859.4</v>
          </cell>
          <cell r="X35">
            <v>950</v>
          </cell>
          <cell r="Y35">
            <v>0.10999999999999999</v>
          </cell>
          <cell r="Z35">
            <v>0.105</v>
          </cell>
          <cell r="AA35">
            <v>9.5000000000000001E-2</v>
          </cell>
          <cell r="AB35">
            <v>0.12</v>
          </cell>
          <cell r="AC35">
            <v>3.9999999999999994E-2</v>
          </cell>
          <cell r="AD35">
            <v>1.9999999999999997E-2</v>
          </cell>
          <cell r="AE35">
            <v>3.9999999999999994E-2</v>
          </cell>
        </row>
        <row r="36">
          <cell r="B36" t="str">
            <v>NEE</v>
          </cell>
          <cell r="C36" t="str">
            <v>NextEra Energy, Inc.</v>
          </cell>
          <cell r="E36">
            <v>2.2000000000000002</v>
          </cell>
          <cell r="F36">
            <v>85</v>
          </cell>
          <cell r="G36">
            <v>65</v>
          </cell>
          <cell r="H36">
            <v>4.1500000000000004</v>
          </cell>
          <cell r="I36">
            <v>4.5</v>
          </cell>
          <cell r="J36">
            <v>5.5</v>
          </cell>
          <cell r="K36">
            <v>2.2000000000000002</v>
          </cell>
          <cell r="L36">
            <v>2.2999999999999998</v>
          </cell>
          <cell r="M36">
            <v>2.5999999999999996</v>
          </cell>
          <cell r="N36">
            <v>36.299999999999997</v>
          </cell>
          <cell r="O36">
            <v>38.450000000000003</v>
          </cell>
          <cell r="P36">
            <v>46.25</v>
          </cell>
          <cell r="Q36">
            <v>420.85999999999996</v>
          </cell>
          <cell r="R36">
            <v>420</v>
          </cell>
          <cell r="S36">
            <v>0.55500000000000005</v>
          </cell>
          <cell r="T36">
            <v>0.54500000000000004</v>
          </cell>
          <cell r="U36">
            <v>0.44500000000000001</v>
          </cell>
          <cell r="V36">
            <v>0.45500000000000002</v>
          </cell>
          <cell r="W36">
            <v>32474</v>
          </cell>
          <cell r="X36">
            <v>42700</v>
          </cell>
          <cell r="Y36">
            <v>0.13500000000000001</v>
          </cell>
          <cell r="Z36">
            <v>0.11499999999999999</v>
          </cell>
          <cell r="AA36">
            <v>0.12</v>
          </cell>
          <cell r="AB36">
            <v>0.12</v>
          </cell>
          <cell r="AC36">
            <v>4.4999999999999998E-2</v>
          </cell>
          <cell r="AD36">
            <v>5.5E-2</v>
          </cell>
          <cell r="AE36">
            <v>6.5000000000000002E-2</v>
          </cell>
        </row>
        <row r="37">
          <cell r="B37" t="str">
            <v>NST</v>
          </cell>
          <cell r="C37" t="str">
            <v>NSTAR</v>
          </cell>
          <cell r="E37">
            <v>1.73</v>
          </cell>
          <cell r="F37">
            <v>50</v>
          </cell>
          <cell r="G37">
            <v>45</v>
          </cell>
          <cell r="H37">
            <v>2.5499999999999998</v>
          </cell>
          <cell r="I37">
            <v>2.75</v>
          </cell>
          <cell r="J37">
            <v>3.5</v>
          </cell>
          <cell r="K37">
            <v>1.73</v>
          </cell>
          <cell r="L37">
            <v>1.8299999999999998</v>
          </cell>
          <cell r="M37">
            <v>2.15</v>
          </cell>
          <cell r="N37">
            <v>19.5</v>
          </cell>
          <cell r="O37">
            <v>20.2</v>
          </cell>
          <cell r="P37">
            <v>24.25</v>
          </cell>
          <cell r="Q37">
            <v>103.58999999999999</v>
          </cell>
          <cell r="R37">
            <v>101</v>
          </cell>
          <cell r="S37">
            <v>0.53800000000000003</v>
          </cell>
          <cell r="T37">
            <v>0.48</v>
          </cell>
          <cell r="U37">
            <v>0.45200000000000001</v>
          </cell>
          <cell r="V37">
            <v>0.51500000000000001</v>
          </cell>
          <cell r="W37">
            <v>4278.7999999999993</v>
          </cell>
          <cell r="X37">
            <v>4750</v>
          </cell>
          <cell r="Y37">
            <v>0.13300000000000001</v>
          </cell>
          <cell r="Z37">
            <v>0.12999999999999998</v>
          </cell>
          <cell r="AA37">
            <v>0.14000000000000001</v>
          </cell>
          <cell r="AB37">
            <v>0.15</v>
          </cell>
          <cell r="AC37">
            <v>7.0000000000000007E-2</v>
          </cell>
          <cell r="AD37">
            <v>0.06</v>
          </cell>
          <cell r="AE37">
            <v>5.5E-2</v>
          </cell>
        </row>
        <row r="38">
          <cell r="B38" t="str">
            <v>NU</v>
          </cell>
          <cell r="C38" t="str">
            <v>Northeast Utilities</v>
          </cell>
          <cell r="E38">
            <v>1.1000000000000001</v>
          </cell>
          <cell r="F38">
            <v>45</v>
          </cell>
          <cell r="G38">
            <v>30</v>
          </cell>
          <cell r="H38">
            <v>2.15</v>
          </cell>
          <cell r="I38">
            <v>2.5</v>
          </cell>
          <cell r="J38">
            <v>3</v>
          </cell>
          <cell r="K38">
            <v>1.1000000000000001</v>
          </cell>
          <cell r="L38">
            <v>1.18</v>
          </cell>
          <cell r="M38">
            <v>1.4</v>
          </cell>
          <cell r="N38">
            <v>22.65</v>
          </cell>
          <cell r="O38">
            <v>23.95</v>
          </cell>
          <cell r="P38">
            <v>28.75</v>
          </cell>
          <cell r="Q38">
            <v>176.45</v>
          </cell>
          <cell r="R38">
            <v>183</v>
          </cell>
          <cell r="S38">
            <v>0.55100000000000005</v>
          </cell>
          <cell r="T38">
            <v>0.54500000000000004</v>
          </cell>
          <cell r="U38">
            <v>0.436</v>
          </cell>
          <cell r="V38">
            <v>0.44500000000000001</v>
          </cell>
          <cell r="W38">
            <v>8741.7999999999993</v>
          </cell>
          <cell r="X38">
            <v>11825</v>
          </cell>
          <cell r="Y38">
            <v>9.8000000000000004E-2</v>
          </cell>
          <cell r="Z38">
            <v>9.5000000000000001E-2</v>
          </cell>
          <cell r="AA38">
            <v>0.105</v>
          </cell>
          <cell r="AB38">
            <v>0.105</v>
          </cell>
          <cell r="AC38">
            <v>7.4999999999999997E-2</v>
          </cell>
          <cell r="AD38">
            <v>7.0000000000000007E-2</v>
          </cell>
          <cell r="AE38">
            <v>0.06</v>
          </cell>
        </row>
        <row r="39">
          <cell r="B39" t="str">
            <v>NVE</v>
          </cell>
          <cell r="C39" t="str">
            <v>NV Energy, Inc.</v>
          </cell>
          <cell r="E39">
            <v>0.48</v>
          </cell>
          <cell r="F39">
            <v>20</v>
          </cell>
          <cell r="G39">
            <v>14</v>
          </cell>
          <cell r="H39">
            <v>0.75</v>
          </cell>
          <cell r="I39">
            <v>1.1000000000000001</v>
          </cell>
          <cell r="J39">
            <v>1.5</v>
          </cell>
          <cell r="K39">
            <v>0.48</v>
          </cell>
          <cell r="L39">
            <v>0.53999999999999992</v>
          </cell>
          <cell r="M39">
            <v>0.75</v>
          </cell>
          <cell r="N39">
            <v>14.5</v>
          </cell>
          <cell r="O39">
            <v>15.1</v>
          </cell>
          <cell r="P39">
            <v>17.25</v>
          </cell>
          <cell r="Q39">
            <v>235.32</v>
          </cell>
          <cell r="R39">
            <v>250</v>
          </cell>
          <cell r="S39">
            <v>0.59499999999999997</v>
          </cell>
          <cell r="T39">
            <v>0.53999999999999992</v>
          </cell>
          <cell r="U39">
            <v>0.40500000000000003</v>
          </cell>
          <cell r="V39">
            <v>0.45999999999999996</v>
          </cell>
          <cell r="W39">
            <v>8274.9</v>
          </cell>
          <cell r="X39">
            <v>9375</v>
          </cell>
          <cell r="Y39">
            <v>6.8000000000000005E-2</v>
          </cell>
          <cell r="Z39">
            <v>5.5E-2</v>
          </cell>
          <cell r="AA39">
            <v>7.0000000000000007E-2</v>
          </cell>
          <cell r="AB39">
            <v>0.09</v>
          </cell>
          <cell r="AC39">
            <v>9.5000000000000001E-2</v>
          </cell>
          <cell r="AD39">
            <v>0.10999999999999999</v>
          </cell>
          <cell r="AE39">
            <v>3.9999999999999994E-2</v>
          </cell>
        </row>
        <row r="40">
          <cell r="B40" t="str">
            <v>OGE</v>
          </cell>
          <cell r="C40" t="str">
            <v>OGE Energy Corp.</v>
          </cell>
          <cell r="E40">
            <v>1.5199999999999998</v>
          </cell>
          <cell r="F40">
            <v>60</v>
          </cell>
          <cell r="G40">
            <v>45</v>
          </cell>
          <cell r="H40">
            <v>3.5</v>
          </cell>
          <cell r="I40">
            <v>3.3499999999999996</v>
          </cell>
          <cell r="J40">
            <v>4</v>
          </cell>
          <cell r="K40">
            <v>1.5199999999999998</v>
          </cell>
          <cell r="L40">
            <v>1.5799999999999998</v>
          </cell>
          <cell r="M40">
            <v>1.7999999999999998</v>
          </cell>
          <cell r="N40">
            <v>25.549999999999997</v>
          </cell>
          <cell r="O40">
            <v>27.4</v>
          </cell>
          <cell r="P40">
            <v>33.75</v>
          </cell>
          <cell r="Q40">
            <v>97.6</v>
          </cell>
          <cell r="R40">
            <v>100</v>
          </cell>
          <cell r="S40">
            <v>0.50800000000000001</v>
          </cell>
          <cell r="T40">
            <v>0.50499999999999989</v>
          </cell>
          <cell r="U40">
            <v>0.49199999999999999</v>
          </cell>
          <cell r="V40">
            <v>0.495</v>
          </cell>
          <cell r="W40">
            <v>4652.5</v>
          </cell>
          <cell r="X40">
            <v>6800</v>
          </cell>
          <cell r="Y40">
            <v>0.12899999999999998</v>
          </cell>
          <cell r="Z40">
            <v>0.14000000000000001</v>
          </cell>
          <cell r="AA40">
            <v>0.125</v>
          </cell>
          <cell r="AB40">
            <v>0.12</v>
          </cell>
          <cell r="AC40">
            <v>6.5000000000000002E-2</v>
          </cell>
          <cell r="AD40">
            <v>3.9999999999999994E-2</v>
          </cell>
          <cell r="AE40">
            <v>7.4999999999999997E-2</v>
          </cell>
        </row>
        <row r="41">
          <cell r="B41" t="str">
            <v>OTTR</v>
          </cell>
          <cell r="C41" t="str">
            <v>Otter Tail Corp.</v>
          </cell>
          <cell r="E41">
            <v>1.19</v>
          </cell>
          <cell r="F41">
            <v>25</v>
          </cell>
          <cell r="G41">
            <v>18</v>
          </cell>
          <cell r="H41">
            <v>0.7</v>
          </cell>
          <cell r="I41">
            <v>1</v>
          </cell>
          <cell r="J41">
            <v>1.5</v>
          </cell>
          <cell r="K41">
            <v>1.19</v>
          </cell>
          <cell r="L41">
            <v>1.19</v>
          </cell>
          <cell r="M41">
            <v>1.2999999999999998</v>
          </cell>
          <cell r="N41">
            <v>17.850000000000001</v>
          </cell>
          <cell r="O41">
            <v>18.399999999999999</v>
          </cell>
          <cell r="P41">
            <v>20.25</v>
          </cell>
          <cell r="Q41">
            <v>36</v>
          </cell>
          <cell r="R41">
            <v>42</v>
          </cell>
          <cell r="S41">
            <v>0.40799999999999997</v>
          </cell>
          <cell r="T41">
            <v>0.40500000000000003</v>
          </cell>
          <cell r="U41">
            <v>0.59199999999999997</v>
          </cell>
          <cell r="V41">
            <v>0.59499999999999997</v>
          </cell>
          <cell r="W41">
            <v>1067.3</v>
          </cell>
          <cell r="X41">
            <v>1425</v>
          </cell>
          <cell r="Y41">
            <v>2.1999999999999999E-2</v>
          </cell>
          <cell r="Z41">
            <v>3.9999999999999994E-2</v>
          </cell>
          <cell r="AA41">
            <v>4.9999999999999996E-2</v>
          </cell>
          <cell r="AB41">
            <v>7.0000000000000007E-2</v>
          </cell>
          <cell r="AC41">
            <v>0.12999999999999998</v>
          </cell>
          <cell r="AD41">
            <v>1.4999999999999999E-2</v>
          </cell>
          <cell r="AE41">
            <v>1.4999999999999999E-2</v>
          </cell>
        </row>
        <row r="42">
          <cell r="B42" t="str">
            <v>PCG</v>
          </cell>
          <cell r="C42" t="str">
            <v>PG&amp;E Corp.</v>
          </cell>
          <cell r="E42">
            <v>1.8199999999999998</v>
          </cell>
          <cell r="F42">
            <v>55</v>
          </cell>
          <cell r="G42">
            <v>40</v>
          </cell>
          <cell r="H42">
            <v>2.75</v>
          </cell>
          <cell r="I42">
            <v>3.55</v>
          </cell>
          <cell r="J42">
            <v>4.25</v>
          </cell>
          <cell r="K42">
            <v>1.8199999999999998</v>
          </cell>
          <cell r="L42">
            <v>1.8199999999999998</v>
          </cell>
          <cell r="M42">
            <v>2.2000000000000002</v>
          </cell>
          <cell r="N42">
            <v>29.799999999999997</v>
          </cell>
          <cell r="O42">
            <v>32</v>
          </cell>
          <cell r="P42">
            <v>38</v>
          </cell>
          <cell r="Q42">
            <v>395.22999999999996</v>
          </cell>
          <cell r="R42">
            <v>425</v>
          </cell>
          <cell r="S42">
            <v>0.496</v>
          </cell>
          <cell r="T42">
            <v>0.45500000000000002</v>
          </cell>
          <cell r="U42">
            <v>0.49299999999999999</v>
          </cell>
          <cell r="V42">
            <v>0.53500000000000003</v>
          </cell>
          <cell r="W42">
            <v>22863</v>
          </cell>
          <cell r="X42">
            <v>30200</v>
          </cell>
          <cell r="Y42">
            <v>9.7000000000000003E-2</v>
          </cell>
          <cell r="Z42">
            <v>0.09</v>
          </cell>
          <cell r="AA42">
            <v>0.10999999999999999</v>
          </cell>
          <cell r="AB42">
            <v>0.11499999999999999</v>
          </cell>
          <cell r="AC42">
            <v>0.06</v>
          </cell>
          <cell r="AD42">
            <v>4.4999999999999998E-2</v>
          </cell>
          <cell r="AE42">
            <v>5.5E-2</v>
          </cell>
        </row>
        <row r="43">
          <cell r="B43" t="str">
            <v>PEG</v>
          </cell>
          <cell r="C43" t="str">
            <v>Pub Sv Enterprise Grp</v>
          </cell>
          <cell r="E43">
            <v>1.3699999999999999</v>
          </cell>
          <cell r="F43">
            <v>45</v>
          </cell>
          <cell r="G43">
            <v>35</v>
          </cell>
          <cell r="H43">
            <v>2.75</v>
          </cell>
          <cell r="I43">
            <v>2.5499999999999998</v>
          </cell>
          <cell r="J43">
            <v>3.25</v>
          </cell>
          <cell r="K43">
            <v>1.3699999999999999</v>
          </cell>
          <cell r="L43">
            <v>1.3699999999999999</v>
          </cell>
          <cell r="M43">
            <v>1.45</v>
          </cell>
          <cell r="N43">
            <v>20.25</v>
          </cell>
          <cell r="O43">
            <v>21.45</v>
          </cell>
          <cell r="P43">
            <v>26</v>
          </cell>
          <cell r="Q43">
            <v>505.96999999999997</v>
          </cell>
          <cell r="R43">
            <v>505.9</v>
          </cell>
          <cell r="S43">
            <v>0.44800000000000001</v>
          </cell>
          <cell r="T43">
            <v>0.44999999999999996</v>
          </cell>
          <cell r="U43">
            <v>0.55200000000000005</v>
          </cell>
          <cell r="V43">
            <v>0.55000000000000004</v>
          </cell>
          <cell r="W43">
            <v>17452</v>
          </cell>
          <cell r="X43">
            <v>24000</v>
          </cell>
          <cell r="Y43">
            <v>0.16200000000000001</v>
          </cell>
          <cell r="Z43">
            <v>0.13500000000000001</v>
          </cell>
          <cell r="AA43">
            <v>0.12</v>
          </cell>
          <cell r="AB43">
            <v>0.125</v>
          </cell>
          <cell r="AC43">
            <v>9.9999999999999985E-3</v>
          </cell>
          <cell r="AD43">
            <v>1.4999999999999999E-2</v>
          </cell>
          <cell r="AE43">
            <v>7.4999999999999997E-2</v>
          </cell>
        </row>
        <row r="44">
          <cell r="B44" t="str">
            <v>PGN</v>
          </cell>
          <cell r="C44" t="str">
            <v>Progress Energy</v>
          </cell>
          <cell r="E44">
            <v>2.48</v>
          </cell>
          <cell r="F44">
            <v>50</v>
          </cell>
          <cell r="G44">
            <v>35</v>
          </cell>
          <cell r="H44">
            <v>3.0999999999999996</v>
          </cell>
          <cell r="I44">
            <v>3.15</v>
          </cell>
          <cell r="J44">
            <v>3.5999999999999996</v>
          </cell>
          <cell r="K44">
            <v>2.48</v>
          </cell>
          <cell r="L44">
            <v>2.5199999999999996</v>
          </cell>
          <cell r="M44">
            <v>2.5999999999999996</v>
          </cell>
          <cell r="N44">
            <v>36.15</v>
          </cell>
          <cell r="O44">
            <v>36.9</v>
          </cell>
          <cell r="P44">
            <v>40.5</v>
          </cell>
          <cell r="Q44">
            <v>293</v>
          </cell>
          <cell r="R44">
            <v>300</v>
          </cell>
          <cell r="S44">
            <v>0.55000000000000004</v>
          </cell>
          <cell r="T44">
            <v>0.52999999999999992</v>
          </cell>
          <cell r="U44">
            <v>0.44600000000000001</v>
          </cell>
          <cell r="V44">
            <v>0.47</v>
          </cell>
          <cell r="W44">
            <v>22253</v>
          </cell>
          <cell r="X44">
            <v>26000</v>
          </cell>
          <cell r="Y44">
            <v>8.5999999999999993E-2</v>
          </cell>
          <cell r="Z44">
            <v>8.5000000000000006E-2</v>
          </cell>
          <cell r="AA44">
            <v>8.5000000000000006E-2</v>
          </cell>
          <cell r="AB44">
            <v>0.09</v>
          </cell>
          <cell r="AC44">
            <v>3.5000000000000003E-2</v>
          </cell>
          <cell r="AD44">
            <v>9.9999999999999985E-3</v>
          </cell>
          <cell r="AE44">
            <v>3.5000000000000003E-2</v>
          </cell>
        </row>
        <row r="45">
          <cell r="B45" t="str">
            <v>PNM</v>
          </cell>
          <cell r="C45" t="str">
            <v>PNM Resources</v>
          </cell>
          <cell r="E45">
            <v>0.5</v>
          </cell>
          <cell r="F45">
            <v>20</v>
          </cell>
          <cell r="G45">
            <v>14</v>
          </cell>
          <cell r="H45">
            <v>1</v>
          </cell>
          <cell r="I45">
            <v>1.2</v>
          </cell>
          <cell r="J45">
            <v>1.5</v>
          </cell>
          <cell r="K45">
            <v>0.5</v>
          </cell>
          <cell r="L45">
            <v>0.6</v>
          </cell>
          <cell r="M45">
            <v>0.79999999999999993</v>
          </cell>
          <cell r="N45">
            <v>17.799999999999997</v>
          </cell>
          <cell r="O45">
            <v>18.7</v>
          </cell>
          <cell r="P45">
            <v>22.299999999999997</v>
          </cell>
          <cell r="Q45">
            <v>86.669999999999987</v>
          </cell>
          <cell r="R45">
            <v>87</v>
          </cell>
          <cell r="S45">
            <v>0.50399999999999989</v>
          </cell>
          <cell r="T45">
            <v>0.47499999999999998</v>
          </cell>
          <cell r="U45">
            <v>0.49199999999999999</v>
          </cell>
          <cell r="V45">
            <v>0.52500000000000002</v>
          </cell>
          <cell r="W45">
            <v>3100.2999999999997</v>
          </cell>
          <cell r="X45">
            <v>3700</v>
          </cell>
          <cell r="Y45">
            <v>4.2999999999999997E-2</v>
          </cell>
          <cell r="Z45">
            <v>5.5E-2</v>
          </cell>
          <cell r="AA45">
            <v>6.5000000000000002E-2</v>
          </cell>
          <cell r="AB45">
            <v>6.5000000000000002E-2</v>
          </cell>
          <cell r="AC45">
            <v>0.19500000000000001</v>
          </cell>
          <cell r="AD45">
            <v>7.0000000000000007E-2</v>
          </cell>
          <cell r="AE45">
            <v>0.03</v>
          </cell>
        </row>
        <row r="46">
          <cell r="B46" t="str">
            <v>PNW</v>
          </cell>
          <cell r="C46" t="str">
            <v>Pinnacle West Capital</v>
          </cell>
          <cell r="E46">
            <v>2.0999999999999996</v>
          </cell>
          <cell r="F46">
            <v>50</v>
          </cell>
          <cell r="G46">
            <v>35</v>
          </cell>
          <cell r="H46">
            <v>2.75</v>
          </cell>
          <cell r="I46">
            <v>3.25</v>
          </cell>
          <cell r="J46">
            <v>3.5</v>
          </cell>
          <cell r="K46">
            <v>2.0999999999999996</v>
          </cell>
          <cell r="L46">
            <v>2.0999999999999996</v>
          </cell>
          <cell r="M46">
            <v>2.2999999999999998</v>
          </cell>
          <cell r="N46">
            <v>34.5</v>
          </cell>
          <cell r="O46">
            <v>35.599999999999994</v>
          </cell>
          <cell r="P46">
            <v>39.25</v>
          </cell>
          <cell r="Q46">
            <v>108.77</v>
          </cell>
          <cell r="R46">
            <v>123</v>
          </cell>
          <cell r="S46">
            <v>0.45300000000000001</v>
          </cell>
          <cell r="T46">
            <v>0.45999999999999996</v>
          </cell>
          <cell r="U46">
            <v>0.54700000000000004</v>
          </cell>
          <cell r="V46">
            <v>0.53999999999999992</v>
          </cell>
          <cell r="W46">
            <v>6729.0999999999995</v>
          </cell>
          <cell r="X46">
            <v>8950</v>
          </cell>
          <cell r="Y46">
            <v>0.09</v>
          </cell>
          <cell r="Z46">
            <v>7.9999999999999988E-2</v>
          </cell>
          <cell r="AA46">
            <v>0.09</v>
          </cell>
          <cell r="AB46">
            <v>0.09</v>
          </cell>
          <cell r="AC46">
            <v>0.06</v>
          </cell>
          <cell r="AD46">
            <v>1.4999999999999999E-2</v>
          </cell>
          <cell r="AE46">
            <v>2.5000000000000001E-2</v>
          </cell>
        </row>
        <row r="47">
          <cell r="B47" t="str">
            <v>POM</v>
          </cell>
          <cell r="C47" t="str">
            <v>Pepco Holdings</v>
          </cell>
          <cell r="E47">
            <v>1.0799999999999998</v>
          </cell>
          <cell r="F47">
            <v>30</v>
          </cell>
          <cell r="G47">
            <v>18</v>
          </cell>
          <cell r="H47">
            <v>1.25</v>
          </cell>
          <cell r="I47">
            <v>1.2</v>
          </cell>
          <cell r="J47">
            <v>1.65</v>
          </cell>
          <cell r="K47">
            <v>1.0799999999999998</v>
          </cell>
          <cell r="L47">
            <v>1.0799999999999998</v>
          </cell>
          <cell r="M47">
            <v>1.1599999999999999</v>
          </cell>
          <cell r="N47">
            <v>19</v>
          </cell>
          <cell r="O47">
            <v>20</v>
          </cell>
          <cell r="P47">
            <v>21.2</v>
          </cell>
          <cell r="Q47">
            <v>225.07999999999998</v>
          </cell>
          <cell r="R47">
            <v>250</v>
          </cell>
          <cell r="S47">
            <v>0.49</v>
          </cell>
          <cell r="T47">
            <v>0.48</v>
          </cell>
          <cell r="U47">
            <v>0.5099999999999999</v>
          </cell>
          <cell r="V47">
            <v>0.51999999999999991</v>
          </cell>
          <cell r="W47">
            <v>8292</v>
          </cell>
          <cell r="X47">
            <v>10200</v>
          </cell>
          <cell r="Y47">
            <v>6.5000000000000002E-2</v>
          </cell>
          <cell r="Z47">
            <v>6.5000000000000002E-2</v>
          </cell>
          <cell r="AA47">
            <v>0.06</v>
          </cell>
          <cell r="AB47">
            <v>7.4999999999999997E-2</v>
          </cell>
          <cell r="AC47">
            <v>2.5000000000000001E-2</v>
          </cell>
          <cell r="AD47">
            <v>9.9999999999999985E-3</v>
          </cell>
          <cell r="AE47">
            <v>1.9999999999999997E-2</v>
          </cell>
        </row>
        <row r="48">
          <cell r="B48" t="str">
            <v>POR</v>
          </cell>
          <cell r="C48" t="str">
            <v>Portland General Elec.</v>
          </cell>
          <cell r="E48">
            <v>1.0599999999999998</v>
          </cell>
          <cell r="F48">
            <v>30</v>
          </cell>
          <cell r="G48">
            <v>20</v>
          </cell>
          <cell r="H48">
            <v>2</v>
          </cell>
          <cell r="I48">
            <v>2.0499999999999998</v>
          </cell>
          <cell r="J48">
            <v>2.25</v>
          </cell>
          <cell r="K48">
            <v>1.0599999999999998</v>
          </cell>
          <cell r="L48">
            <v>1.0799999999999998</v>
          </cell>
          <cell r="M48">
            <v>1.2</v>
          </cell>
          <cell r="N48">
            <v>22.049999999999997</v>
          </cell>
          <cell r="O48">
            <v>22.95</v>
          </cell>
          <cell r="P48">
            <v>25.75</v>
          </cell>
          <cell r="Q48">
            <v>75.319999999999993</v>
          </cell>
          <cell r="R48">
            <v>76.5</v>
          </cell>
          <cell r="S48">
            <v>0.52999999999999992</v>
          </cell>
          <cell r="T48">
            <v>0.51999999999999991</v>
          </cell>
          <cell r="U48">
            <v>0.47</v>
          </cell>
          <cell r="V48">
            <v>0.48</v>
          </cell>
          <cell r="W48">
            <v>3390</v>
          </cell>
          <cell r="X48">
            <v>4100</v>
          </cell>
          <cell r="Y48">
            <v>7.9000000000000001E-2</v>
          </cell>
          <cell r="Z48">
            <v>0.09</v>
          </cell>
          <cell r="AA48">
            <v>0.09</v>
          </cell>
          <cell r="AB48">
            <v>0.09</v>
          </cell>
          <cell r="AC48">
            <v>7.4999999999999997E-2</v>
          </cell>
          <cell r="AD48">
            <v>0.03</v>
          </cell>
          <cell r="AE48">
            <v>3.5000000000000003E-2</v>
          </cell>
        </row>
        <row r="49">
          <cell r="B49" t="str">
            <v>PPL</v>
          </cell>
          <cell r="C49" t="str">
            <v>PPL Corp.</v>
          </cell>
          <cell r="E49">
            <v>1.4</v>
          </cell>
          <cell r="F49">
            <v>45</v>
          </cell>
          <cell r="G49">
            <v>30</v>
          </cell>
          <cell r="H49">
            <v>2.5499999999999998</v>
          </cell>
          <cell r="I49">
            <v>2.6999999999999997</v>
          </cell>
          <cell r="J49">
            <v>3</v>
          </cell>
          <cell r="K49">
            <v>1.4</v>
          </cell>
          <cell r="L49">
            <v>1.4</v>
          </cell>
          <cell r="M49">
            <v>1.7</v>
          </cell>
          <cell r="N49">
            <v>19.350000000000001</v>
          </cell>
          <cell r="O49">
            <v>20.7</v>
          </cell>
          <cell r="P49">
            <v>26</v>
          </cell>
          <cell r="Q49">
            <v>483.39</v>
          </cell>
          <cell r="R49">
            <v>680</v>
          </cell>
          <cell r="S49">
            <v>0.59</v>
          </cell>
          <cell r="T49">
            <v>0.5</v>
          </cell>
          <cell r="U49">
            <v>0.39800000000000002</v>
          </cell>
          <cell r="V49">
            <v>0.495</v>
          </cell>
          <cell r="W49">
            <v>20621</v>
          </cell>
          <cell r="X49">
            <v>36000</v>
          </cell>
          <cell r="Y49">
            <v>0.12</v>
          </cell>
          <cell r="Z49">
            <v>0.125</v>
          </cell>
          <cell r="AA49">
            <v>0.12999999999999998</v>
          </cell>
          <cell r="AB49">
            <v>0.12</v>
          </cell>
          <cell r="AC49">
            <v>7.0000000000000007E-2</v>
          </cell>
          <cell r="AD49">
            <v>3.5000000000000003E-2</v>
          </cell>
          <cell r="AE49">
            <v>9.5000000000000001E-2</v>
          </cell>
        </row>
        <row r="50">
          <cell r="B50" t="str">
            <v>SCG</v>
          </cell>
          <cell r="C50" t="str">
            <v>SCANA Corp.</v>
          </cell>
          <cell r="E50">
            <v>1.94</v>
          </cell>
          <cell r="F50">
            <v>55</v>
          </cell>
          <cell r="G50">
            <v>40</v>
          </cell>
          <cell r="H50">
            <v>3.05</v>
          </cell>
          <cell r="I50">
            <v>3.15</v>
          </cell>
          <cell r="J50">
            <v>3.5</v>
          </cell>
          <cell r="K50">
            <v>1.94</v>
          </cell>
          <cell r="L50">
            <v>1.98</v>
          </cell>
          <cell r="M50">
            <v>2.0999999999999996</v>
          </cell>
          <cell r="N50">
            <v>30.4</v>
          </cell>
          <cell r="O50">
            <v>32.049999999999997</v>
          </cell>
          <cell r="P50">
            <v>37.25</v>
          </cell>
          <cell r="Q50">
            <v>127</v>
          </cell>
          <cell r="R50">
            <v>155</v>
          </cell>
          <cell r="S50">
            <v>0.52900000000000003</v>
          </cell>
          <cell r="T50">
            <v>0.50499999999999989</v>
          </cell>
          <cell r="U50">
            <v>0.47099999999999997</v>
          </cell>
          <cell r="V50">
            <v>0.495</v>
          </cell>
          <cell r="W50">
            <v>7854</v>
          </cell>
          <cell r="X50">
            <v>11650</v>
          </cell>
          <cell r="Y50">
            <v>0.10199999999999999</v>
          </cell>
          <cell r="Z50">
            <v>9.9999999999999992E-2</v>
          </cell>
          <cell r="AA50">
            <v>9.5000000000000001E-2</v>
          </cell>
          <cell r="AB50">
            <v>0.09</v>
          </cell>
          <cell r="AC50">
            <v>0.03</v>
          </cell>
          <cell r="AD50">
            <v>1.9999999999999997E-2</v>
          </cell>
          <cell r="AE50">
            <v>4.9999999999999996E-2</v>
          </cell>
        </row>
        <row r="51">
          <cell r="B51" t="str">
            <v>SO</v>
          </cell>
          <cell r="C51" t="str">
            <v>Southern Company</v>
          </cell>
          <cell r="E51">
            <v>1.8699999999999999</v>
          </cell>
          <cell r="F51">
            <v>50</v>
          </cell>
          <cell r="G51">
            <v>40</v>
          </cell>
          <cell r="H51">
            <v>2.5499999999999998</v>
          </cell>
          <cell r="I51">
            <v>2.6999999999999997</v>
          </cell>
          <cell r="J51">
            <v>3.25</v>
          </cell>
          <cell r="K51">
            <v>1.8699999999999999</v>
          </cell>
          <cell r="L51">
            <v>1.94</v>
          </cell>
          <cell r="M51">
            <v>2.2000000000000002</v>
          </cell>
          <cell r="N51">
            <v>20.149999999999999</v>
          </cell>
          <cell r="O51">
            <v>21.25</v>
          </cell>
          <cell r="P51">
            <v>25</v>
          </cell>
          <cell r="Q51">
            <v>843.33999999999992</v>
          </cell>
          <cell r="R51">
            <v>910</v>
          </cell>
          <cell r="S51">
            <v>0.51200000000000001</v>
          </cell>
          <cell r="T51">
            <v>0.52500000000000002</v>
          </cell>
          <cell r="U51">
            <v>0.45700000000000002</v>
          </cell>
          <cell r="V51">
            <v>0.45500000000000002</v>
          </cell>
          <cell r="W51">
            <v>35438</v>
          </cell>
          <cell r="X51">
            <v>49800</v>
          </cell>
          <cell r="Y51">
            <v>0.122</v>
          </cell>
          <cell r="Z51">
            <v>0.125</v>
          </cell>
          <cell r="AA51">
            <v>0.125</v>
          </cell>
          <cell r="AB51">
            <v>0.12999999999999998</v>
          </cell>
          <cell r="AC51">
            <v>0.06</v>
          </cell>
          <cell r="AD51">
            <v>3.9999999999999994E-2</v>
          </cell>
          <cell r="AE51">
            <v>5.5E-2</v>
          </cell>
        </row>
        <row r="52">
          <cell r="B52" t="str">
            <v>SRE</v>
          </cell>
          <cell r="C52" t="str">
            <v>Sempra Energy</v>
          </cell>
          <cell r="E52">
            <v>1.92</v>
          </cell>
          <cell r="F52">
            <v>80</v>
          </cell>
          <cell r="G52">
            <v>60</v>
          </cell>
          <cell r="H52">
            <v>4.1999999999999993</v>
          </cell>
          <cell r="I52">
            <v>4.5</v>
          </cell>
          <cell r="J52">
            <v>5.5</v>
          </cell>
          <cell r="K52">
            <v>1.92</v>
          </cell>
          <cell r="L52">
            <v>2.0799999999999996</v>
          </cell>
          <cell r="M52">
            <v>2.5</v>
          </cell>
          <cell r="N52">
            <v>41.05</v>
          </cell>
          <cell r="O52">
            <v>43.5</v>
          </cell>
          <cell r="P52">
            <v>52.25</v>
          </cell>
          <cell r="Q52">
            <v>240.45</v>
          </cell>
          <cell r="R52">
            <v>246</v>
          </cell>
          <cell r="S52">
            <v>0.49399999999999999</v>
          </cell>
          <cell r="T52">
            <v>0.49</v>
          </cell>
          <cell r="U52">
            <v>0.496</v>
          </cell>
          <cell r="V52">
            <v>0.5099999999999999</v>
          </cell>
          <cell r="W52">
            <v>18186</v>
          </cell>
          <cell r="X52">
            <v>25200</v>
          </cell>
          <cell r="Y52">
            <v>0.11099999999999999</v>
          </cell>
          <cell r="Z52">
            <v>0.105</v>
          </cell>
          <cell r="AA52">
            <v>0.105</v>
          </cell>
          <cell r="AB52">
            <v>0.105</v>
          </cell>
          <cell r="AC52">
            <v>3.5000000000000003E-2</v>
          </cell>
          <cell r="AD52">
            <v>0.09</v>
          </cell>
          <cell r="AE52">
            <v>6.5000000000000002E-2</v>
          </cell>
        </row>
        <row r="53">
          <cell r="B53" t="str">
            <v>TE</v>
          </cell>
          <cell r="C53" t="str">
            <v>TECO Energy</v>
          </cell>
          <cell r="E53">
            <v>0.85</v>
          </cell>
          <cell r="F53">
            <v>25</v>
          </cell>
          <cell r="G53">
            <v>18</v>
          </cell>
          <cell r="H53">
            <v>1.2999999999999998</v>
          </cell>
          <cell r="I53">
            <v>1.45</v>
          </cell>
          <cell r="J53">
            <v>1.75</v>
          </cell>
          <cell r="K53">
            <v>0.85</v>
          </cell>
          <cell r="L53">
            <v>0.8899999999999999</v>
          </cell>
          <cell r="M53">
            <v>1.0499999999999998</v>
          </cell>
          <cell r="N53">
            <v>10.549999999999999</v>
          </cell>
          <cell r="O53">
            <v>11.1</v>
          </cell>
          <cell r="P53">
            <v>13.25</v>
          </cell>
          <cell r="Q53">
            <v>214.89999999999998</v>
          </cell>
          <cell r="R53">
            <v>220</v>
          </cell>
          <cell r="S53">
            <v>0.59199999999999997</v>
          </cell>
          <cell r="T53">
            <v>0.52500000000000002</v>
          </cell>
          <cell r="U53">
            <v>0.40799999999999997</v>
          </cell>
          <cell r="V53">
            <v>0.47499999999999998</v>
          </cell>
          <cell r="W53">
            <v>5317.7999999999993</v>
          </cell>
          <cell r="X53">
            <v>6125</v>
          </cell>
          <cell r="Y53">
            <v>0.11199999999999999</v>
          </cell>
          <cell r="Z53">
            <v>0.125</v>
          </cell>
          <cell r="AA53">
            <v>0.12999999999999998</v>
          </cell>
          <cell r="AB53">
            <v>0.14000000000000001</v>
          </cell>
          <cell r="AC53">
            <v>0.105</v>
          </cell>
          <cell r="AD53">
            <v>4.4999999999999998E-2</v>
          </cell>
          <cell r="AE53">
            <v>4.9999999999999996E-2</v>
          </cell>
        </row>
        <row r="54">
          <cell r="B54" t="str">
            <v>TEG</v>
          </cell>
          <cell r="C54" t="str">
            <v>Integrys Energy Group</v>
          </cell>
          <cell r="E54">
            <v>2.7199999999999998</v>
          </cell>
          <cell r="F54">
            <v>55</v>
          </cell>
          <cell r="G54">
            <v>40</v>
          </cell>
          <cell r="H54">
            <v>3.3</v>
          </cell>
          <cell r="I54">
            <v>3.5</v>
          </cell>
          <cell r="J54">
            <v>4</v>
          </cell>
          <cell r="K54">
            <v>2.7199999999999998</v>
          </cell>
          <cell r="L54">
            <v>2.7199999999999998</v>
          </cell>
          <cell r="M54">
            <v>2.7199999999999998</v>
          </cell>
          <cell r="N54">
            <v>37.799999999999997</v>
          </cell>
          <cell r="O54">
            <v>38.65</v>
          </cell>
          <cell r="P54">
            <v>41.75</v>
          </cell>
          <cell r="Q54">
            <v>77.349999999999994</v>
          </cell>
          <cell r="R54">
            <v>78.3</v>
          </cell>
          <cell r="S54">
            <v>0.42199999999999999</v>
          </cell>
          <cell r="T54">
            <v>0.44999999999999996</v>
          </cell>
          <cell r="U54">
            <v>0.56799999999999995</v>
          </cell>
          <cell r="V54">
            <v>0.54500000000000004</v>
          </cell>
          <cell r="W54">
            <v>5118.5</v>
          </cell>
          <cell r="X54">
            <v>6025</v>
          </cell>
          <cell r="Y54">
            <v>8.6999999999999994E-2</v>
          </cell>
          <cell r="Z54">
            <v>0.09</v>
          </cell>
          <cell r="AA54">
            <v>0.09</v>
          </cell>
          <cell r="AB54">
            <v>9.5000000000000001E-2</v>
          </cell>
          <cell r="AC54">
            <v>0.09</v>
          </cell>
          <cell r="AD54">
            <v>0</v>
          </cell>
          <cell r="AE54">
            <v>1.4999999999999999E-2</v>
          </cell>
        </row>
        <row r="55">
          <cell r="B55" t="str">
            <v>UIL</v>
          </cell>
          <cell r="C55" t="str">
            <v>UIL Holdings</v>
          </cell>
          <cell r="E55">
            <v>1.73</v>
          </cell>
          <cell r="F55">
            <v>45</v>
          </cell>
          <cell r="G55">
            <v>30</v>
          </cell>
          <cell r="H55">
            <v>1.95</v>
          </cell>
          <cell r="I55">
            <v>2.2000000000000002</v>
          </cell>
          <cell r="J55">
            <v>2.3499999999999996</v>
          </cell>
          <cell r="K55">
            <v>1.73</v>
          </cell>
          <cell r="L55">
            <v>1.73</v>
          </cell>
          <cell r="M55">
            <v>1.73</v>
          </cell>
          <cell r="N55">
            <v>24</v>
          </cell>
          <cell r="O55">
            <v>24.599999999999998</v>
          </cell>
          <cell r="P55">
            <v>27</v>
          </cell>
          <cell r="Q55">
            <v>50.51</v>
          </cell>
          <cell r="R55">
            <v>50</v>
          </cell>
          <cell r="S55">
            <v>0.58399999999999996</v>
          </cell>
          <cell r="T55">
            <v>0.58499999999999996</v>
          </cell>
          <cell r="U55">
            <v>0.41599999999999998</v>
          </cell>
          <cell r="V55">
            <v>0.41499999999999998</v>
          </cell>
          <cell r="W55">
            <v>2587.8999999999996</v>
          </cell>
          <cell r="X55">
            <v>3250</v>
          </cell>
          <cell r="Y55">
            <v>6.5000000000000002E-2</v>
          </cell>
          <cell r="Z55">
            <v>8.5000000000000006E-2</v>
          </cell>
          <cell r="AA55">
            <v>0.09</v>
          </cell>
          <cell r="AB55">
            <v>0.09</v>
          </cell>
          <cell r="AC55">
            <v>0.03</v>
          </cell>
          <cell r="AD55">
            <v>0</v>
          </cell>
          <cell r="AE55">
            <v>5.5E-2</v>
          </cell>
        </row>
        <row r="56">
          <cell r="B56" t="str">
            <v>UNS</v>
          </cell>
          <cell r="C56" t="str">
            <v>Unisource Energy</v>
          </cell>
          <cell r="E56">
            <v>1.68</v>
          </cell>
          <cell r="F56">
            <v>75</v>
          </cell>
          <cell r="G56">
            <v>50</v>
          </cell>
          <cell r="H56">
            <v>2.75</v>
          </cell>
          <cell r="I56">
            <v>2.6999999999999997</v>
          </cell>
          <cell r="J56">
            <v>3.4</v>
          </cell>
          <cell r="K56">
            <v>1.68</v>
          </cell>
          <cell r="L56">
            <v>1.7599999999999998</v>
          </cell>
          <cell r="M56">
            <v>2.0799999999999996</v>
          </cell>
          <cell r="N56">
            <v>23.25</v>
          </cell>
          <cell r="O56">
            <v>24.45</v>
          </cell>
          <cell r="P56">
            <v>27.65</v>
          </cell>
          <cell r="Q56">
            <v>36.54</v>
          </cell>
          <cell r="R56">
            <v>38</v>
          </cell>
          <cell r="S56">
            <v>0.68500000000000005</v>
          </cell>
          <cell r="T56">
            <v>0.62</v>
          </cell>
          <cell r="U56">
            <v>0.31499999999999995</v>
          </cell>
          <cell r="V56">
            <v>0.37999999999999995</v>
          </cell>
          <cell r="W56">
            <v>2602.8000000000002</v>
          </cell>
          <cell r="X56">
            <v>2750</v>
          </cell>
          <cell r="Y56">
            <v>0.13600000000000001</v>
          </cell>
          <cell r="Z56">
            <v>0.11499999999999999</v>
          </cell>
          <cell r="AA56">
            <v>0.11499999999999999</v>
          </cell>
          <cell r="AB56">
            <v>0.125</v>
          </cell>
          <cell r="AC56">
            <v>9.5000000000000001E-2</v>
          </cell>
          <cell r="AD56">
            <v>0.09</v>
          </cell>
          <cell r="AE56">
            <v>4.9999999999999996E-2</v>
          </cell>
        </row>
        <row r="57">
          <cell r="B57" t="str">
            <v>VVC</v>
          </cell>
          <cell r="C57" t="str">
            <v>Vectren Corp.</v>
          </cell>
          <cell r="E57">
            <v>1.39</v>
          </cell>
          <cell r="F57">
            <v>40</v>
          </cell>
          <cell r="G57">
            <v>30</v>
          </cell>
          <cell r="H57">
            <v>1.72</v>
          </cell>
          <cell r="I57">
            <v>1.9</v>
          </cell>
          <cell r="J57">
            <v>2.2999999999999998</v>
          </cell>
          <cell r="K57">
            <v>1.39</v>
          </cell>
          <cell r="L57">
            <v>1.41</v>
          </cell>
          <cell r="M57">
            <v>1.5999999999999999</v>
          </cell>
          <cell r="N57">
            <v>17.899999999999999</v>
          </cell>
          <cell r="O57">
            <v>18.649999999999999</v>
          </cell>
          <cell r="P57">
            <v>21.2</v>
          </cell>
          <cell r="Q57">
            <v>81.699999999999989</v>
          </cell>
          <cell r="R57">
            <v>85</v>
          </cell>
          <cell r="S57">
            <v>0.499</v>
          </cell>
          <cell r="T57">
            <v>0.5</v>
          </cell>
          <cell r="U57">
            <v>0.50099999999999989</v>
          </cell>
          <cell r="V57">
            <v>0.5</v>
          </cell>
          <cell r="W57">
            <v>2874</v>
          </cell>
          <cell r="X57">
            <v>3600</v>
          </cell>
          <cell r="Y57">
            <v>9.2999999999999999E-2</v>
          </cell>
          <cell r="Z57">
            <v>9.5000000000000001E-2</v>
          </cell>
          <cell r="AA57">
            <v>9.9999999999999992E-2</v>
          </cell>
          <cell r="AB57">
            <v>0.10999999999999999</v>
          </cell>
          <cell r="AC57">
            <v>5.5E-2</v>
          </cell>
          <cell r="AD57">
            <v>0.03</v>
          </cell>
          <cell r="AE57">
            <v>3.5000000000000003E-2</v>
          </cell>
        </row>
        <row r="58">
          <cell r="B58" t="str">
            <v>WEC</v>
          </cell>
          <cell r="C58" t="str">
            <v>Wisconsin Energy</v>
          </cell>
          <cell r="E58">
            <v>1.0399999999999998</v>
          </cell>
          <cell r="F58">
            <v>45</v>
          </cell>
          <cell r="G58">
            <v>35</v>
          </cell>
          <cell r="H58">
            <v>2.15</v>
          </cell>
          <cell r="I58">
            <v>2.25</v>
          </cell>
          <cell r="J58">
            <v>2.75</v>
          </cell>
          <cell r="K58">
            <v>1.0399999999999998</v>
          </cell>
          <cell r="L58">
            <v>1.1399999999999999</v>
          </cell>
          <cell r="M58">
            <v>1.65</v>
          </cell>
          <cell r="N58">
            <v>17.049999999999997</v>
          </cell>
          <cell r="O58">
            <v>17.600000000000001</v>
          </cell>
          <cell r="P58">
            <v>19.75</v>
          </cell>
          <cell r="Q58">
            <v>233.76999999999998</v>
          </cell>
          <cell r="R58">
            <v>224</v>
          </cell>
          <cell r="S58">
            <v>0.50600000000000001</v>
          </cell>
          <cell r="T58">
            <v>0.53500000000000003</v>
          </cell>
          <cell r="U58">
            <v>0.49</v>
          </cell>
          <cell r="V58">
            <v>0.46500000000000002</v>
          </cell>
          <cell r="W58">
            <v>7764.5</v>
          </cell>
          <cell r="X58">
            <v>9475</v>
          </cell>
          <cell r="Y58">
            <v>0.12</v>
          </cell>
          <cell r="Z58">
            <v>0.12999999999999998</v>
          </cell>
          <cell r="AA58">
            <v>0.12999999999999998</v>
          </cell>
          <cell r="AB58">
            <v>0.14000000000000001</v>
          </cell>
          <cell r="AC58">
            <v>8.5000000000000006E-2</v>
          </cell>
          <cell r="AD58">
            <v>0.15999999999999998</v>
          </cell>
          <cell r="AE58">
            <v>4.4999999999999998E-2</v>
          </cell>
        </row>
        <row r="59">
          <cell r="B59" t="str">
            <v>WR</v>
          </cell>
          <cell r="C59" t="str">
            <v>Westar Energy</v>
          </cell>
          <cell r="E59">
            <v>1.2799999999999998</v>
          </cell>
          <cell r="F59">
            <v>35</v>
          </cell>
          <cell r="G59">
            <v>25</v>
          </cell>
          <cell r="H59">
            <v>1.68</v>
          </cell>
          <cell r="I59">
            <v>1.9</v>
          </cell>
          <cell r="J59">
            <v>2.4</v>
          </cell>
          <cell r="K59">
            <v>1.2799999999999998</v>
          </cell>
          <cell r="L59">
            <v>1.3199999999999998</v>
          </cell>
          <cell r="M59">
            <v>1.44</v>
          </cell>
          <cell r="N59">
            <v>21.599999999999998</v>
          </cell>
          <cell r="O59">
            <v>22.099999999999998</v>
          </cell>
          <cell r="P59">
            <v>23.45</v>
          </cell>
          <cell r="Q59">
            <v>112.13</v>
          </cell>
          <cell r="R59">
            <v>128</v>
          </cell>
          <cell r="S59">
            <v>0.53600000000000003</v>
          </cell>
          <cell r="T59">
            <v>0.53999999999999992</v>
          </cell>
          <cell r="U59">
            <v>0.46400000000000002</v>
          </cell>
          <cell r="V59">
            <v>0.45999999999999996</v>
          </cell>
          <cell r="W59">
            <v>5180.7999999999993</v>
          </cell>
          <cell r="X59">
            <v>6500</v>
          </cell>
          <cell r="Y59">
            <v>8.2000000000000003E-2</v>
          </cell>
          <cell r="Z59">
            <v>7.4999999999999997E-2</v>
          </cell>
          <cell r="AA59">
            <v>8.5000000000000006E-2</v>
          </cell>
          <cell r="AB59">
            <v>9.9999999999999992E-2</v>
          </cell>
          <cell r="AC59">
            <v>8.5000000000000006E-2</v>
          </cell>
          <cell r="AD59">
            <v>0.03</v>
          </cell>
          <cell r="AE59">
            <v>1.9999999999999997E-2</v>
          </cell>
        </row>
        <row r="60">
          <cell r="B60" t="str">
            <v>XEL</v>
          </cell>
          <cell r="C60" t="str">
            <v>Xcel Energy, Inc.</v>
          </cell>
          <cell r="E60">
            <v>1.0299999999999998</v>
          </cell>
          <cell r="F60">
            <v>30</v>
          </cell>
          <cell r="G60">
            <v>20</v>
          </cell>
          <cell r="H60">
            <v>1.75</v>
          </cell>
          <cell r="I60">
            <v>1.8499999999999999</v>
          </cell>
          <cell r="J60">
            <v>2</v>
          </cell>
          <cell r="K60">
            <v>1.0299999999999998</v>
          </cell>
          <cell r="L60">
            <v>1.0599999999999998</v>
          </cell>
          <cell r="M60">
            <v>1.1499999999999999</v>
          </cell>
          <cell r="N60">
            <v>17.5</v>
          </cell>
          <cell r="O60">
            <v>18.299999999999997</v>
          </cell>
          <cell r="P60">
            <v>21</v>
          </cell>
          <cell r="Q60">
            <v>482.33</v>
          </cell>
          <cell r="R60">
            <v>498</v>
          </cell>
          <cell r="S60">
            <v>0.53100000000000003</v>
          </cell>
          <cell r="T60">
            <v>0.51500000000000001</v>
          </cell>
          <cell r="U60">
            <v>0.46300000000000002</v>
          </cell>
          <cell r="V60">
            <v>0.48499999999999999</v>
          </cell>
          <cell r="W60">
            <v>17452</v>
          </cell>
          <cell r="X60">
            <v>21500</v>
          </cell>
          <cell r="Y60">
            <v>8.8999999999999996E-2</v>
          </cell>
          <cell r="Z60">
            <v>9.9999999999999992E-2</v>
          </cell>
          <cell r="AA60">
            <v>9.9999999999999992E-2</v>
          </cell>
          <cell r="AB60">
            <v>9.9999999999999992E-2</v>
          </cell>
          <cell r="AC60">
            <v>4.9999999999999996E-2</v>
          </cell>
          <cell r="AD60">
            <v>0.03</v>
          </cell>
          <cell r="AE60">
            <v>4.4999999999999998E-2</v>
          </cell>
        </row>
      </sheetData>
      <sheetData sheetId="36" refreshError="1">
        <row r="11">
          <cell r="B11" t="str">
            <v>AEE</v>
          </cell>
          <cell r="C11" t="str">
            <v>Ameren Corp.</v>
          </cell>
          <cell r="D11">
            <v>269</v>
          </cell>
          <cell r="E11">
            <v>155</v>
          </cell>
          <cell r="F11">
            <v>6853</v>
          </cell>
          <cell r="G11">
            <v>0</v>
          </cell>
          <cell r="H11">
            <v>154</v>
          </cell>
          <cell r="I11">
            <v>7730</v>
          </cell>
        </row>
        <row r="12">
          <cell r="B12" t="str">
            <v>AEP</v>
          </cell>
          <cell r="C12" t="str">
            <v>American Elec Pwr</v>
          </cell>
          <cell r="D12">
            <v>1346</v>
          </cell>
          <cell r="E12">
            <v>1309</v>
          </cell>
          <cell r="F12">
            <v>15502</v>
          </cell>
          <cell r="G12">
            <v>60</v>
          </cell>
          <cell r="H12">
            <v>0</v>
          </cell>
          <cell r="I12">
            <v>13622</v>
          </cell>
        </row>
        <row r="13">
          <cell r="B13" t="str">
            <v>ALE</v>
          </cell>
          <cell r="C13" t="str">
            <v>ALLETE</v>
          </cell>
          <cell r="D13">
            <v>1</v>
          </cell>
          <cell r="E13">
            <v>13.399999999999999</v>
          </cell>
          <cell r="F13">
            <v>771.59999999999991</v>
          </cell>
          <cell r="G13">
            <v>0</v>
          </cell>
          <cell r="H13">
            <v>9</v>
          </cell>
          <cell r="I13">
            <v>976</v>
          </cell>
        </row>
        <row r="14">
          <cell r="B14" t="str">
            <v>AVA</v>
          </cell>
          <cell r="C14" t="str">
            <v>Avista Corp.</v>
          </cell>
          <cell r="D14">
            <v>110</v>
          </cell>
          <cell r="E14">
            <v>0.35799999999999998</v>
          </cell>
          <cell r="F14">
            <v>1101.499</v>
          </cell>
          <cell r="G14">
            <v>51.546999999999997</v>
          </cell>
          <cell r="H14">
            <v>46.122</v>
          </cell>
          <cell r="I14">
            <v>1125.7840000000001</v>
          </cell>
        </row>
        <row r="15">
          <cell r="B15" t="str">
            <v>AYE</v>
          </cell>
          <cell r="C15" t="str">
            <v>Allegheny Energy</v>
          </cell>
        </row>
        <row r="16">
          <cell r="B16" t="str">
            <v>BKH</v>
          </cell>
          <cell r="C16" t="str">
            <v>Black Hills Corp.</v>
          </cell>
          <cell r="D16">
            <v>249</v>
          </cell>
          <cell r="E16">
            <v>5.1809999999999992</v>
          </cell>
          <cell r="F16">
            <v>1186.05</v>
          </cell>
          <cell r="G16">
            <v>0</v>
          </cell>
          <cell r="H16">
            <v>0</v>
          </cell>
          <cell r="I16">
            <v>1100.27</v>
          </cell>
        </row>
        <row r="17">
          <cell r="B17" t="str">
            <v>CEG</v>
          </cell>
          <cell r="C17" t="str">
            <v>Constellation Energy</v>
          </cell>
          <cell r="D17">
            <v>32.4</v>
          </cell>
          <cell r="E17">
            <v>245.6</v>
          </cell>
          <cell r="F17">
            <v>4054.2</v>
          </cell>
          <cell r="G17">
            <v>190</v>
          </cell>
          <cell r="H17">
            <v>88.8</v>
          </cell>
          <cell r="I17">
            <v>7829.2</v>
          </cell>
        </row>
        <row r="18">
          <cell r="B18" t="str">
            <v>CHG</v>
          </cell>
          <cell r="C18" t="str">
            <v>CH Energy Group</v>
          </cell>
        </row>
        <row r="19">
          <cell r="B19" t="str">
            <v>CMS</v>
          </cell>
          <cell r="C19" t="str">
            <v>CMS Energy</v>
          </cell>
          <cell r="D19">
            <v>0</v>
          </cell>
          <cell r="E19">
            <v>750</v>
          </cell>
          <cell r="F19">
            <v>6448</v>
          </cell>
          <cell r="G19">
            <v>0</v>
          </cell>
          <cell r="H19">
            <v>44</v>
          </cell>
          <cell r="I19">
            <v>2793</v>
          </cell>
        </row>
        <row r="20">
          <cell r="B20" t="str">
            <v>CNL</v>
          </cell>
          <cell r="C20" t="str">
            <v>Cleco Corp.</v>
          </cell>
          <cell r="D20">
            <v>150</v>
          </cell>
          <cell r="E20">
            <v>12.268999999999998</v>
          </cell>
          <cell r="F20">
            <v>1399.7090000000001</v>
          </cell>
          <cell r="G20">
            <v>1.0289999999999999</v>
          </cell>
          <cell r="H20">
            <v>0</v>
          </cell>
          <cell r="I20">
            <v>1317.1780000000001</v>
          </cell>
        </row>
        <row r="21">
          <cell r="B21" t="str">
            <v>CNP</v>
          </cell>
          <cell r="C21" t="str">
            <v>CenterPoint Energy</v>
          </cell>
          <cell r="D21">
            <v>53</v>
          </cell>
          <cell r="E21">
            <v>428</v>
          </cell>
          <cell r="F21">
            <v>9001</v>
          </cell>
          <cell r="G21">
            <v>0</v>
          </cell>
          <cell r="H21">
            <v>0</v>
          </cell>
          <cell r="I21">
            <v>3198</v>
          </cell>
        </row>
        <row r="22">
          <cell r="B22" t="str">
            <v>CV</v>
          </cell>
          <cell r="C22" t="str">
            <v xml:space="preserve">Central Vermont P S </v>
          </cell>
        </row>
        <row r="23">
          <cell r="B23" t="str">
            <v>D</v>
          </cell>
          <cell r="C23" t="str">
            <v>Dominion Resources</v>
          </cell>
          <cell r="D23">
            <v>1386</v>
          </cell>
          <cell r="E23">
            <v>497</v>
          </cell>
          <cell r="F23">
            <v>15758</v>
          </cell>
          <cell r="G23">
            <v>257</v>
          </cell>
          <cell r="H23">
            <v>0</v>
          </cell>
          <cell r="I23">
            <v>11997</v>
          </cell>
        </row>
        <row r="24">
          <cell r="B24" t="str">
            <v>DPL</v>
          </cell>
          <cell r="C24" t="str">
            <v>DPL, Inc.</v>
          </cell>
          <cell r="D24">
            <v>0</v>
          </cell>
          <cell r="E24">
            <v>297.5</v>
          </cell>
          <cell r="F24">
            <v>1026.5999999999999</v>
          </cell>
          <cell r="G24">
            <v>22.9</v>
          </cell>
          <cell r="H24">
            <v>0</v>
          </cell>
          <cell r="I24">
            <v>1218.5</v>
          </cell>
        </row>
        <row r="25">
          <cell r="B25" t="str">
            <v>DTE</v>
          </cell>
          <cell r="C25" t="str">
            <v>DTE Energy Co.</v>
          </cell>
          <cell r="D25">
            <v>150</v>
          </cell>
          <cell r="E25">
            <v>925</v>
          </cell>
          <cell r="F25">
            <v>6114</v>
          </cell>
          <cell r="G25">
            <v>289</v>
          </cell>
          <cell r="H25">
            <v>45</v>
          </cell>
          <cell r="I25">
            <v>6722</v>
          </cell>
        </row>
        <row r="26">
          <cell r="B26" t="str">
            <v>DUK</v>
          </cell>
          <cell r="C26" t="str">
            <v>Duke Energy Corp.</v>
          </cell>
        </row>
        <row r="27">
          <cell r="B27" t="str">
            <v>ED</v>
          </cell>
          <cell r="C27" t="str">
            <v>Consolidated Edison</v>
          </cell>
          <cell r="D27">
            <v>0</v>
          </cell>
          <cell r="E27">
            <v>5</v>
          </cell>
          <cell r="F27">
            <v>10671</v>
          </cell>
          <cell r="G27">
            <v>213</v>
          </cell>
          <cell r="H27">
            <v>0</v>
          </cell>
          <cell r="I27">
            <v>11061</v>
          </cell>
        </row>
        <row r="28">
          <cell r="B28" t="str">
            <v>EDE</v>
          </cell>
          <cell r="C28" t="str">
            <v>Empire District Elec</v>
          </cell>
          <cell r="D28">
            <v>24</v>
          </cell>
          <cell r="E28">
            <v>0.88100000000000001</v>
          </cell>
          <cell r="F28">
            <v>693.07199999999989</v>
          </cell>
          <cell r="G28">
            <v>0</v>
          </cell>
          <cell r="H28">
            <v>0</v>
          </cell>
          <cell r="I28">
            <v>657.62400000000002</v>
          </cell>
        </row>
        <row r="29">
          <cell r="B29" t="str">
            <v>EE</v>
          </cell>
          <cell r="C29" t="str">
            <v>El Paso Electric</v>
          </cell>
        </row>
        <row r="30">
          <cell r="B30" t="str">
            <v>EIX</v>
          </cell>
          <cell r="C30" t="str">
            <v>Edison International</v>
          </cell>
          <cell r="D30">
            <v>115</v>
          </cell>
          <cell r="E30">
            <v>48</v>
          </cell>
          <cell r="F30">
            <v>12371</v>
          </cell>
          <cell r="G30">
            <v>907</v>
          </cell>
          <cell r="H30">
            <v>4</v>
          </cell>
          <cell r="I30">
            <v>10583</v>
          </cell>
        </row>
        <row r="31">
          <cell r="B31" t="str">
            <v>ETR</v>
          </cell>
          <cell r="C31" t="str">
            <v>Entergy Corp.</v>
          </cell>
          <cell r="D31">
            <v>154.13499999999999</v>
          </cell>
          <cell r="E31">
            <v>299.54799999999994</v>
          </cell>
          <cell r="F31">
            <v>10386.026</v>
          </cell>
          <cell r="G31">
            <v>310.738</v>
          </cell>
          <cell r="H31">
            <v>0</v>
          </cell>
          <cell r="I31">
            <v>8496.4</v>
          </cell>
        </row>
        <row r="32">
          <cell r="B32" t="str">
            <v>EXC</v>
          </cell>
          <cell r="C32" t="str">
            <v>Exelon Corp.</v>
          </cell>
          <cell r="D32">
            <v>225</v>
          </cell>
          <cell r="E32">
            <v>599</v>
          </cell>
          <cell r="F32">
            <v>11614</v>
          </cell>
          <cell r="G32">
            <v>87</v>
          </cell>
          <cell r="H32">
            <v>3</v>
          </cell>
          <cell r="I32">
            <v>13560</v>
          </cell>
        </row>
        <row r="33">
          <cell r="B33" t="str">
            <v>FE</v>
          </cell>
          <cell r="C33" t="str">
            <v>FirstEnergy Corp.</v>
          </cell>
          <cell r="D33">
            <v>700</v>
          </cell>
          <cell r="E33">
            <v>1486</v>
          </cell>
          <cell r="F33">
            <v>12579</v>
          </cell>
          <cell r="G33">
            <v>0</v>
          </cell>
          <cell r="H33">
            <v>-32</v>
          </cell>
          <cell r="I33">
            <v>8545</v>
          </cell>
        </row>
        <row r="34">
          <cell r="B34" t="str">
            <v>GXP</v>
          </cell>
          <cell r="C34" t="str">
            <v>Great Plains Energy</v>
          </cell>
          <cell r="D34">
            <v>368</v>
          </cell>
          <cell r="E34">
            <v>485.7</v>
          </cell>
          <cell r="F34">
            <v>2942.7</v>
          </cell>
          <cell r="G34">
            <v>39</v>
          </cell>
          <cell r="H34">
            <v>1.2</v>
          </cell>
          <cell r="I34">
            <v>2885.8999999999996</v>
          </cell>
        </row>
        <row r="35">
          <cell r="B35" t="str">
            <v>HE</v>
          </cell>
          <cell r="C35" t="str">
            <v>Hawaiian Elec.</v>
          </cell>
          <cell r="D35">
            <v>24.922999999999998</v>
          </cell>
          <cell r="E35">
            <v>0</v>
          </cell>
          <cell r="F35">
            <v>1364.942</v>
          </cell>
          <cell r="G35">
            <v>34.292999999999999</v>
          </cell>
          <cell r="H35">
            <v>0</v>
          </cell>
          <cell r="I35">
            <v>1483.6369999999999</v>
          </cell>
        </row>
        <row r="36">
          <cell r="B36" t="str">
            <v>IDA</v>
          </cell>
          <cell r="C36" t="str">
            <v>IDACORP, Inc.</v>
          </cell>
          <cell r="D36">
            <v>66.900000000000006</v>
          </cell>
          <cell r="E36">
            <v>122.57199999999999</v>
          </cell>
          <cell r="F36">
            <v>1488.287</v>
          </cell>
          <cell r="G36">
            <v>0</v>
          </cell>
          <cell r="H36">
            <v>3.871</v>
          </cell>
          <cell r="I36">
            <v>1532.1130000000001</v>
          </cell>
        </row>
        <row r="37">
          <cell r="B37" t="str">
            <v>ITC</v>
          </cell>
          <cell r="C37" t="str">
            <v>ITC Holdings Corp.</v>
          </cell>
          <cell r="D37">
            <v>0</v>
          </cell>
          <cell r="E37">
            <v>0</v>
          </cell>
          <cell r="F37">
            <v>2496.8960000000002</v>
          </cell>
          <cell r="G37">
            <v>0</v>
          </cell>
          <cell r="H37">
            <v>0</v>
          </cell>
          <cell r="I37">
            <v>1117.433</v>
          </cell>
        </row>
        <row r="38">
          <cell r="B38" t="str">
            <v>LNT</v>
          </cell>
          <cell r="C38" t="str">
            <v>Alliant Energy</v>
          </cell>
          <cell r="D38">
            <v>47.4</v>
          </cell>
          <cell r="E38">
            <v>1.2999999999999998</v>
          </cell>
          <cell r="F38">
            <v>2703.3999999999996</v>
          </cell>
          <cell r="G38">
            <v>243.79999999999998</v>
          </cell>
          <cell r="H38">
            <v>2</v>
          </cell>
          <cell r="I38">
            <v>2893.6</v>
          </cell>
        </row>
        <row r="39">
          <cell r="B39" t="str">
            <v>MGEE</v>
          </cell>
          <cell r="C39" t="str">
            <v>MGE Energy</v>
          </cell>
        </row>
        <row r="40">
          <cell r="B40" t="str">
            <v>NEE</v>
          </cell>
          <cell r="C40" t="str">
            <v>NextEra Energy</v>
          </cell>
          <cell r="D40">
            <v>889</v>
          </cell>
          <cell r="E40">
            <v>1920</v>
          </cell>
          <cell r="F40">
            <v>18013</v>
          </cell>
          <cell r="G40">
            <v>0</v>
          </cell>
          <cell r="H40">
            <v>0</v>
          </cell>
          <cell r="I40">
            <v>14461</v>
          </cell>
        </row>
        <row r="41">
          <cell r="B41" t="str">
            <v>NST</v>
          </cell>
          <cell r="C41" t="str">
            <v>NSTAR</v>
          </cell>
        </row>
        <row r="42">
          <cell r="B42" t="str">
            <v>NU</v>
          </cell>
          <cell r="C42" t="str">
            <v>Northeast Utilities</v>
          </cell>
        </row>
        <row r="43">
          <cell r="B43" t="str">
            <v>NVE</v>
          </cell>
          <cell r="C43" t="str">
            <v>NV Energy, Inc.</v>
          </cell>
        </row>
        <row r="44">
          <cell r="B44" t="str">
            <v>OGE</v>
          </cell>
          <cell r="C44" t="str">
            <v>OGE Energy Corp.</v>
          </cell>
          <cell r="D44">
            <v>145</v>
          </cell>
          <cell r="E44">
            <v>0</v>
          </cell>
          <cell r="F44">
            <v>2362.8999999999996</v>
          </cell>
          <cell r="G44">
            <v>0</v>
          </cell>
          <cell r="H44">
            <v>110.39999999999999</v>
          </cell>
          <cell r="I44">
            <v>2289.6</v>
          </cell>
        </row>
        <row r="45">
          <cell r="B45" t="str">
            <v>OTTR</v>
          </cell>
          <cell r="C45" t="str">
            <v>Otter Tail Corp.</v>
          </cell>
          <cell r="D45">
            <v>79.489999999999995</v>
          </cell>
          <cell r="E45">
            <v>0.60399999999999998</v>
          </cell>
          <cell r="F45">
            <v>435.44600000000003</v>
          </cell>
          <cell r="G45">
            <v>15.5</v>
          </cell>
          <cell r="H45">
            <v>0</v>
          </cell>
          <cell r="I45">
            <v>631.86300000000006</v>
          </cell>
        </row>
        <row r="46">
          <cell r="B46" t="str">
            <v>PCG</v>
          </cell>
          <cell r="C46" t="str">
            <v>PG&amp;E Corp.</v>
          </cell>
          <cell r="D46">
            <v>853</v>
          </cell>
          <cell r="E46">
            <v>809</v>
          </cell>
          <cell r="F46">
            <v>10906</v>
          </cell>
          <cell r="G46">
            <v>252</v>
          </cell>
          <cell r="H46">
            <v>0</v>
          </cell>
          <cell r="I46">
            <v>11282</v>
          </cell>
        </row>
        <row r="47">
          <cell r="B47" t="str">
            <v>PEG</v>
          </cell>
          <cell r="C47" t="str">
            <v>P S Enterprise Group</v>
          </cell>
          <cell r="D47">
            <v>64</v>
          </cell>
          <cell r="E47">
            <v>1121</v>
          </cell>
          <cell r="F47">
            <v>7819</v>
          </cell>
          <cell r="G47">
            <v>0</v>
          </cell>
          <cell r="H47">
            <v>8</v>
          </cell>
          <cell r="I47">
            <v>9633</v>
          </cell>
        </row>
        <row r="48">
          <cell r="B48" t="str">
            <v>PGN</v>
          </cell>
          <cell r="C48" t="str">
            <v>Progress Energy</v>
          </cell>
        </row>
        <row r="49">
          <cell r="B49" t="str">
            <v>PNM</v>
          </cell>
          <cell r="C49" t="str">
            <v>PNM Resources</v>
          </cell>
          <cell r="D49">
            <v>222</v>
          </cell>
          <cell r="E49">
            <v>2.2519999999999998</v>
          </cell>
          <cell r="F49">
            <v>1563.595</v>
          </cell>
          <cell r="G49">
            <v>11.529</v>
          </cell>
          <cell r="H49">
            <v>85.177000000000007</v>
          </cell>
          <cell r="I49">
            <v>1536.742</v>
          </cell>
        </row>
        <row r="50">
          <cell r="B50" t="str">
            <v>PNW</v>
          </cell>
          <cell r="C50" t="str">
            <v>Pinnacle West Capital</v>
          </cell>
          <cell r="D50">
            <v>16.600000000000001</v>
          </cell>
          <cell r="E50">
            <v>631.87900000000002</v>
          </cell>
          <cell r="F50">
            <v>3045.7939999999999</v>
          </cell>
          <cell r="G50">
            <v>0</v>
          </cell>
          <cell r="H50">
            <v>91.899000000000001</v>
          </cell>
          <cell r="I50">
            <v>3683.3270000000002</v>
          </cell>
        </row>
        <row r="51">
          <cell r="B51" t="str">
            <v>POM</v>
          </cell>
          <cell r="C51" t="str">
            <v>Pepco Holdings</v>
          </cell>
          <cell r="D51">
            <v>534</v>
          </cell>
          <cell r="E51">
            <v>75</v>
          </cell>
          <cell r="F51">
            <v>3629</v>
          </cell>
          <cell r="G51">
            <v>0</v>
          </cell>
          <cell r="H51">
            <v>6</v>
          </cell>
          <cell r="I51">
            <v>4230</v>
          </cell>
        </row>
        <row r="52">
          <cell r="B52" t="str">
            <v>POR</v>
          </cell>
          <cell r="C52" t="str">
            <v>Portland General Elec.</v>
          </cell>
          <cell r="D52">
            <v>19</v>
          </cell>
          <cell r="E52">
            <v>10</v>
          </cell>
          <cell r="F52">
            <v>1798</v>
          </cell>
          <cell r="G52">
            <v>0</v>
          </cell>
          <cell r="H52">
            <v>7</v>
          </cell>
          <cell r="I52">
            <v>1592</v>
          </cell>
        </row>
        <row r="53">
          <cell r="B53" t="str">
            <v>PPL</v>
          </cell>
          <cell r="C53" t="str">
            <v>PPL Corp.</v>
          </cell>
          <cell r="D53">
            <v>694</v>
          </cell>
          <cell r="E53">
            <v>502</v>
          </cell>
          <cell r="F53">
            <v>12161</v>
          </cell>
          <cell r="G53">
            <v>0</v>
          </cell>
          <cell r="H53">
            <v>268</v>
          </cell>
          <cell r="I53">
            <v>8210</v>
          </cell>
        </row>
        <row r="54">
          <cell r="B54" t="str">
            <v>SCG</v>
          </cell>
          <cell r="C54" t="str">
            <v>SCANA Corp.</v>
          </cell>
          <cell r="D54">
            <v>420</v>
          </cell>
          <cell r="E54">
            <v>337</v>
          </cell>
          <cell r="F54">
            <v>4152</v>
          </cell>
          <cell r="G54">
            <v>0</v>
          </cell>
          <cell r="H54">
            <v>0</v>
          </cell>
          <cell r="I54">
            <v>3702</v>
          </cell>
        </row>
        <row r="55">
          <cell r="B55" t="str">
            <v>SO</v>
          </cell>
          <cell r="C55" t="str">
            <v>Southern Company</v>
          </cell>
          <cell r="D55">
            <v>1297</v>
          </cell>
          <cell r="E55">
            <v>1301</v>
          </cell>
          <cell r="F55">
            <v>18154</v>
          </cell>
          <cell r="G55">
            <v>1082</v>
          </cell>
          <cell r="H55">
            <v>0</v>
          </cell>
          <cell r="I55">
            <v>16202</v>
          </cell>
        </row>
        <row r="56">
          <cell r="B56" t="str">
            <v>SRE</v>
          </cell>
          <cell r="C56" t="str">
            <v>Sempra Energy</v>
          </cell>
          <cell r="D56">
            <v>158</v>
          </cell>
          <cell r="E56">
            <v>349</v>
          </cell>
          <cell r="F56">
            <v>8980</v>
          </cell>
          <cell r="G56">
            <v>100</v>
          </cell>
          <cell r="H56">
            <v>111</v>
          </cell>
          <cell r="I56">
            <v>9027</v>
          </cell>
        </row>
        <row r="57">
          <cell r="B57" t="str">
            <v>TE</v>
          </cell>
          <cell r="C57" t="str">
            <v>TECO Energy</v>
          </cell>
          <cell r="D57">
            <v>12</v>
          </cell>
          <cell r="E57">
            <v>67.099999999999994</v>
          </cell>
          <cell r="F57">
            <v>3114.6</v>
          </cell>
          <cell r="G57">
            <v>0</v>
          </cell>
          <cell r="H57">
            <v>0.89999999999999991</v>
          </cell>
          <cell r="I57">
            <v>2169.6999999999998</v>
          </cell>
        </row>
        <row r="58">
          <cell r="B58" t="str">
            <v>TEG</v>
          </cell>
          <cell r="C58" t="str">
            <v>Integrys Energy Group</v>
          </cell>
          <cell r="D58">
            <v>10</v>
          </cell>
          <cell r="E58">
            <v>476.9</v>
          </cell>
          <cell r="F58">
            <v>2161.6</v>
          </cell>
          <cell r="G58">
            <v>0</v>
          </cell>
          <cell r="H58">
            <v>0</v>
          </cell>
          <cell r="I58">
            <v>2905.7999999999997</v>
          </cell>
        </row>
        <row r="59">
          <cell r="B59" t="str">
            <v>UIL</v>
          </cell>
          <cell r="C59" t="str">
            <v>UIL Holdings</v>
          </cell>
          <cell r="D59">
            <v>7</v>
          </cell>
          <cell r="E59">
            <v>154.11399999999998</v>
          </cell>
          <cell r="F59">
            <v>1511.768</v>
          </cell>
          <cell r="G59">
            <v>0.82799999999999996</v>
          </cell>
          <cell r="H59">
            <v>0</v>
          </cell>
          <cell r="I59">
            <v>1076.1420000000001</v>
          </cell>
        </row>
        <row r="60">
          <cell r="B60" t="str">
            <v>UNS</v>
          </cell>
          <cell r="C60" t="str">
            <v>Unisource Energy</v>
          </cell>
        </row>
        <row r="61">
          <cell r="B61" t="str">
            <v>VVC</v>
          </cell>
          <cell r="C61" t="str">
            <v>Vectren Corp.</v>
          </cell>
          <cell r="D61">
            <v>118.3</v>
          </cell>
          <cell r="E61">
            <v>250.7</v>
          </cell>
          <cell r="F61">
            <v>1435.1999999999998</v>
          </cell>
          <cell r="G61">
            <v>0</v>
          </cell>
          <cell r="H61">
            <v>0</v>
          </cell>
          <cell r="I61">
            <v>1438.8999999999999</v>
          </cell>
        </row>
        <row r="62">
          <cell r="B62" t="str">
            <v>WEC</v>
          </cell>
          <cell r="C62" t="str">
            <v>Wisconsin Energy</v>
          </cell>
          <cell r="D62">
            <v>657.9</v>
          </cell>
          <cell r="E62">
            <v>473.4</v>
          </cell>
          <cell r="F62">
            <v>3932</v>
          </cell>
          <cell r="G62">
            <v>30.4</v>
          </cell>
          <cell r="H62">
            <v>0</v>
          </cell>
          <cell r="I62">
            <v>3802.1</v>
          </cell>
        </row>
        <row r="63">
          <cell r="B63" t="str">
            <v>WR</v>
          </cell>
          <cell r="C63" t="str">
            <v>Westar Energy</v>
          </cell>
          <cell r="D63">
            <v>226.7</v>
          </cell>
          <cell r="E63">
            <v>91.155000000000001</v>
          </cell>
          <cell r="F63">
            <v>2769.0329999999999</v>
          </cell>
          <cell r="G63">
            <v>21.436</v>
          </cell>
          <cell r="H63">
            <v>6.0699999999999994</v>
          </cell>
          <cell r="I63">
            <v>2382.8669999999997</v>
          </cell>
        </row>
        <row r="64">
          <cell r="B64" t="str">
            <v>XEL</v>
          </cell>
          <cell r="C64" t="str">
            <v>Xcel Energy, Inc.</v>
          </cell>
          <cell r="D64">
            <v>466.4</v>
          </cell>
          <cell r="E64">
            <v>55.414999999999999</v>
          </cell>
          <cell r="F64">
            <v>9263.1440000000002</v>
          </cell>
          <cell r="G64">
            <v>104.97999999999999</v>
          </cell>
          <cell r="H64">
            <v>0</v>
          </cell>
          <cell r="I64">
            <v>8083.5190000000002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QTR RECON"/>
      <sheetName val="RECONS Variance"/>
      <sheetName val="O_INC_DED"/>
      <sheetName val="MTHLY RECON"/>
      <sheetName val="OTHER"/>
      <sheetName val="INCOME STAT."/>
      <sheetName val="OTHER INC."/>
      <sheetName val="BALANCE SH."/>
      <sheetName val="BALANCE SH. (new)"/>
      <sheetName val="BS ACCTS"/>
      <sheetName val="IS ACCTS"/>
      <sheetName val="CASH FLOWS"/>
      <sheetName val="CASH FLOWS BKUP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OOR"/>
      <sheetName val="CAPITAL"/>
      <sheetName val="OTHER (2)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ROE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07 CF BUD WKST"/>
      <sheetName val="CF to TECO"/>
      <sheetName val="Unadj. CF fr. TECO"/>
      <sheetName val="2007 BS A Budget (FINAL)"/>
      <sheetName val="2007 BS L Budget (FINAL)"/>
      <sheetName val="BS TO TECO"/>
      <sheetName val="2007 IS Budget  (FINAL)"/>
      <sheetName val="IS TO TECO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  <sheetName val="2007 BUDGET tax py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TRANS SEP"/>
      <sheetName val="New Sep Factors"/>
      <sheetName val="WC INPUTS"/>
      <sheetName val="WC"/>
      <sheetName val="PRINTING"/>
      <sheetName val="NOTE"/>
      <sheetName val="RB vs CAP"/>
      <sheetName val="COMPARISON to Bud"/>
      <sheetName val="COMPARISON to Act"/>
      <sheetName val="ROE Ratios"/>
      <sheetName val="ROR Adjustments"/>
      <sheetName val="Equity Adjustments"/>
      <sheetName val="Book-Surv Summary"/>
      <sheetName val="ROE Recon"/>
      <sheetName val="ROE Recon w-Budget"/>
      <sheetName val="Recon verbal descrip"/>
      <sheetName val="historical compare"/>
      <sheetName val="Recon Summary"/>
      <sheetName val="NI Summary"/>
      <sheetName val="Rev_Exp_Variances"/>
      <sheetName val="Test Wrkst"/>
      <sheetName val="Meeting Notes"/>
    </sheetNames>
    <sheetDataSet>
      <sheetData sheetId="0" refreshError="1">
        <row r="1">
          <cell r="A1" t="str">
            <v>FERC</v>
          </cell>
          <cell r="B1" t="str">
            <v>Current Balance</v>
          </cell>
          <cell r="C1" t="str">
            <v>2 Month Average</v>
          </cell>
          <cell r="D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  <cell r="D2" t="str">
            <v>-or- 12 Month Total</v>
          </cell>
        </row>
        <row r="3">
          <cell r="A3">
            <v>101</v>
          </cell>
          <cell r="B3">
            <v>4867517754</v>
          </cell>
          <cell r="C3">
            <v>4824961895</v>
          </cell>
          <cell r="D3">
            <v>4784722623</v>
          </cell>
        </row>
        <row r="4">
          <cell r="A4">
            <v>102</v>
          </cell>
          <cell r="B4">
            <v>0</v>
          </cell>
          <cell r="C4">
            <v>0</v>
          </cell>
          <cell r="D4">
            <v>-10353</v>
          </cell>
        </row>
        <row r="5">
          <cell r="A5">
            <v>105</v>
          </cell>
          <cell r="B5">
            <v>36967522</v>
          </cell>
          <cell r="C5">
            <v>36706718</v>
          </cell>
          <cell r="D5">
            <v>35912731</v>
          </cell>
        </row>
        <row r="6">
          <cell r="A6">
            <v>106</v>
          </cell>
          <cell r="B6">
            <v>154742327</v>
          </cell>
          <cell r="C6">
            <v>168066089</v>
          </cell>
          <cell r="D6">
            <v>156408122</v>
          </cell>
        </row>
        <row r="7">
          <cell r="A7">
            <v>107</v>
          </cell>
          <cell r="B7">
            <v>262513266</v>
          </cell>
          <cell r="C7">
            <v>272707228</v>
          </cell>
          <cell r="D7">
            <v>193258782</v>
          </cell>
        </row>
        <row r="8">
          <cell r="A8">
            <v>108</v>
          </cell>
          <cell r="B8">
            <v>-1910446808</v>
          </cell>
          <cell r="C8">
            <v>-1908505129</v>
          </cell>
          <cell r="D8">
            <v>-1866789326</v>
          </cell>
        </row>
        <row r="9">
          <cell r="A9">
            <v>111</v>
          </cell>
          <cell r="B9">
            <v>-14693607</v>
          </cell>
          <cell r="C9">
            <v>-14552603</v>
          </cell>
          <cell r="D9">
            <v>-16349894</v>
          </cell>
        </row>
        <row r="10">
          <cell r="A10">
            <v>114</v>
          </cell>
          <cell r="B10">
            <v>4528374</v>
          </cell>
          <cell r="C10">
            <v>4538533</v>
          </cell>
          <cell r="D10">
            <v>4650272</v>
          </cell>
        </row>
        <row r="11">
          <cell r="A11">
            <v>115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121</v>
          </cell>
          <cell r="B12">
            <v>6941229</v>
          </cell>
          <cell r="C12">
            <v>6893256</v>
          </cell>
          <cell r="D12">
            <v>6543210</v>
          </cell>
        </row>
        <row r="13">
          <cell r="A13">
            <v>122</v>
          </cell>
          <cell r="B13">
            <v>-3430473</v>
          </cell>
          <cell r="C13">
            <v>-3412160</v>
          </cell>
          <cell r="D13">
            <v>-3291962</v>
          </cell>
        </row>
        <row r="14">
          <cell r="A14">
            <v>123</v>
          </cell>
          <cell r="B14">
            <v>273668</v>
          </cell>
          <cell r="C14">
            <v>273668</v>
          </cell>
          <cell r="D14">
            <v>273668</v>
          </cell>
        </row>
        <row r="15">
          <cell r="A15">
            <v>124</v>
          </cell>
          <cell r="B15">
            <v>0</v>
          </cell>
          <cell r="C15">
            <v>0</v>
          </cell>
          <cell r="D15">
            <v>462</v>
          </cell>
        </row>
        <row r="16">
          <cell r="A16">
            <v>125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128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129</v>
          </cell>
          <cell r="B18">
            <v>0</v>
          </cell>
          <cell r="C18">
            <v>0</v>
          </cell>
          <cell r="D18">
            <v>6611538</v>
          </cell>
        </row>
        <row r="19">
          <cell r="A19">
            <v>131</v>
          </cell>
          <cell r="B19">
            <v>1497940</v>
          </cell>
          <cell r="C19">
            <v>284498</v>
          </cell>
          <cell r="D19">
            <v>10119870</v>
          </cell>
        </row>
        <row r="20">
          <cell r="A20">
            <v>134</v>
          </cell>
          <cell r="B20">
            <v>35695</v>
          </cell>
          <cell r="C20">
            <v>35695</v>
          </cell>
          <cell r="D20">
            <v>35695</v>
          </cell>
        </row>
        <row r="21">
          <cell r="A21">
            <v>135</v>
          </cell>
          <cell r="B21">
            <v>84912</v>
          </cell>
          <cell r="C21">
            <v>84912</v>
          </cell>
          <cell r="D21">
            <v>85270</v>
          </cell>
        </row>
        <row r="22">
          <cell r="A22">
            <v>136</v>
          </cell>
          <cell r="B22">
            <v>776270</v>
          </cell>
          <cell r="C22">
            <v>20750107</v>
          </cell>
          <cell r="D22">
            <v>15077387</v>
          </cell>
        </row>
        <row r="23">
          <cell r="A23">
            <v>141</v>
          </cell>
          <cell r="B23">
            <v>0</v>
          </cell>
          <cell r="C23">
            <v>0</v>
          </cell>
          <cell r="D23">
            <v>334615</v>
          </cell>
        </row>
        <row r="24">
          <cell r="A24">
            <v>142</v>
          </cell>
          <cell r="B24">
            <v>137777218</v>
          </cell>
          <cell r="C24">
            <v>133178722</v>
          </cell>
          <cell r="D24">
            <v>138078270</v>
          </cell>
        </row>
        <row r="25">
          <cell r="A25">
            <v>143</v>
          </cell>
          <cell r="B25">
            <v>20121024</v>
          </cell>
          <cell r="C25">
            <v>15669984</v>
          </cell>
          <cell r="D25">
            <v>15649679</v>
          </cell>
        </row>
        <row r="26">
          <cell r="A26">
            <v>144</v>
          </cell>
          <cell r="B26">
            <v>-606453</v>
          </cell>
          <cell r="C26">
            <v>-753184</v>
          </cell>
          <cell r="D26">
            <v>-1020214</v>
          </cell>
        </row>
        <row r="27">
          <cell r="A27">
            <v>145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146</v>
          </cell>
          <cell r="B28">
            <v>5224587</v>
          </cell>
          <cell r="C28">
            <v>18232055</v>
          </cell>
          <cell r="D28">
            <v>16412860</v>
          </cell>
        </row>
        <row r="29">
          <cell r="A29">
            <v>151</v>
          </cell>
          <cell r="B29">
            <v>63630698</v>
          </cell>
          <cell r="C29">
            <v>67476941</v>
          </cell>
          <cell r="D29">
            <v>66043175</v>
          </cell>
        </row>
        <row r="30">
          <cell r="A30">
            <v>152</v>
          </cell>
          <cell r="B30">
            <v>0</v>
          </cell>
          <cell r="C30">
            <v>20</v>
          </cell>
          <cell r="D30">
            <v>13</v>
          </cell>
        </row>
        <row r="31">
          <cell r="A31">
            <v>153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154</v>
          </cell>
          <cell r="B32">
            <v>50190162</v>
          </cell>
          <cell r="C32">
            <v>49879556</v>
          </cell>
          <cell r="D32">
            <v>47158706</v>
          </cell>
        </row>
        <row r="33">
          <cell r="A33">
            <v>156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158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163</v>
          </cell>
          <cell r="B35">
            <v>171</v>
          </cell>
          <cell r="C35">
            <v>171</v>
          </cell>
          <cell r="D35">
            <v>96103</v>
          </cell>
        </row>
        <row r="36">
          <cell r="A36">
            <v>165</v>
          </cell>
          <cell r="B36">
            <v>10021382</v>
          </cell>
          <cell r="C36">
            <v>9255380</v>
          </cell>
          <cell r="D36">
            <v>9653791</v>
          </cell>
        </row>
        <row r="37">
          <cell r="A37">
            <v>171</v>
          </cell>
          <cell r="B37">
            <v>-47925</v>
          </cell>
          <cell r="C37">
            <v>107741</v>
          </cell>
          <cell r="D37">
            <v>169746</v>
          </cell>
        </row>
        <row r="38">
          <cell r="A38">
            <v>173</v>
          </cell>
          <cell r="B38">
            <v>32747106</v>
          </cell>
          <cell r="C38">
            <v>33967127</v>
          </cell>
          <cell r="D38">
            <v>36364119</v>
          </cell>
        </row>
        <row r="39">
          <cell r="A39">
            <v>176</v>
          </cell>
          <cell r="B39">
            <v>54169640</v>
          </cell>
          <cell r="C39">
            <v>32710732</v>
          </cell>
          <cell r="D39">
            <v>33262843</v>
          </cell>
        </row>
        <row r="40">
          <cell r="A40">
            <v>181</v>
          </cell>
          <cell r="B40">
            <v>18789141</v>
          </cell>
          <cell r="C40">
            <v>18890987</v>
          </cell>
          <cell r="D40">
            <v>18142441</v>
          </cell>
        </row>
        <row r="41">
          <cell r="A41">
            <v>182</v>
          </cell>
          <cell r="B41">
            <v>373884308</v>
          </cell>
          <cell r="C41">
            <v>317818134</v>
          </cell>
          <cell r="D41">
            <v>306249079</v>
          </cell>
        </row>
        <row r="42">
          <cell r="A42">
            <v>183</v>
          </cell>
          <cell r="B42">
            <v>6563840</v>
          </cell>
          <cell r="C42">
            <v>5280137</v>
          </cell>
          <cell r="D42">
            <v>3007087</v>
          </cell>
        </row>
        <row r="43">
          <cell r="A43">
            <v>184</v>
          </cell>
          <cell r="B43">
            <v>44011</v>
          </cell>
          <cell r="C43">
            <v>75959</v>
          </cell>
          <cell r="D43">
            <v>32278</v>
          </cell>
        </row>
        <row r="44">
          <cell r="A44">
            <v>186</v>
          </cell>
          <cell r="B44">
            <v>1922679</v>
          </cell>
          <cell r="C44">
            <v>17915516</v>
          </cell>
          <cell r="D44">
            <v>21781649</v>
          </cell>
        </row>
        <row r="45">
          <cell r="A45">
            <v>187</v>
          </cell>
          <cell r="B45">
            <v>0</v>
          </cell>
          <cell r="C45">
            <v>0</v>
          </cell>
          <cell r="D45">
            <v>0</v>
          </cell>
        </row>
        <row r="46">
          <cell r="A46">
            <v>188</v>
          </cell>
          <cell r="B46">
            <v>0</v>
          </cell>
          <cell r="C46">
            <v>0</v>
          </cell>
          <cell r="D46">
            <v>0</v>
          </cell>
        </row>
        <row r="47">
          <cell r="A47">
            <v>189</v>
          </cell>
          <cell r="B47">
            <v>0</v>
          </cell>
          <cell r="C47">
            <v>0</v>
          </cell>
          <cell r="D47">
            <v>0</v>
          </cell>
        </row>
        <row r="48">
          <cell r="A48">
            <v>190</v>
          </cell>
          <cell r="B48">
            <v>201892216</v>
          </cell>
          <cell r="C48">
            <v>166376788</v>
          </cell>
          <cell r="D48">
            <v>133289972</v>
          </cell>
        </row>
        <row r="49">
          <cell r="A49">
            <v>201</v>
          </cell>
          <cell r="B49">
            <v>-119696788</v>
          </cell>
          <cell r="C49">
            <v>-119696788</v>
          </cell>
          <cell r="D49">
            <v>-119696788</v>
          </cell>
        </row>
        <row r="50">
          <cell r="A50">
            <v>204</v>
          </cell>
          <cell r="B50">
            <v>0</v>
          </cell>
          <cell r="C50">
            <v>0</v>
          </cell>
          <cell r="D50">
            <v>0</v>
          </cell>
        </row>
        <row r="51">
          <cell r="A51">
            <v>207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210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211</v>
          </cell>
          <cell r="B53">
            <v>-1154040249</v>
          </cell>
          <cell r="C53">
            <v>-1154040249</v>
          </cell>
          <cell r="D53">
            <v>-1110209480</v>
          </cell>
        </row>
        <row r="54">
          <cell r="A54">
            <v>214</v>
          </cell>
          <cell r="B54">
            <v>700921</v>
          </cell>
          <cell r="C54">
            <v>700921</v>
          </cell>
          <cell r="D54">
            <v>700921</v>
          </cell>
        </row>
        <row r="55">
          <cell r="A55">
            <v>216</v>
          </cell>
          <cell r="B55">
            <v>-35741210</v>
          </cell>
          <cell r="C55">
            <v>-35741210</v>
          </cell>
          <cell r="D55">
            <v>-102771767</v>
          </cell>
        </row>
        <row r="56">
          <cell r="A56">
            <v>219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221</v>
          </cell>
          <cell r="B57">
            <v>-1598840000</v>
          </cell>
          <cell r="C57">
            <v>-1598840000</v>
          </cell>
          <cell r="D57">
            <v>-1509297692</v>
          </cell>
        </row>
        <row r="58">
          <cell r="A58">
            <v>224</v>
          </cell>
          <cell r="B58">
            <v>0</v>
          </cell>
          <cell r="C58">
            <v>0</v>
          </cell>
          <cell r="D58">
            <v>0</v>
          </cell>
        </row>
        <row r="59">
          <cell r="A59">
            <v>225</v>
          </cell>
          <cell r="B59">
            <v>-636598</v>
          </cell>
          <cell r="C59">
            <v>-640527</v>
          </cell>
          <cell r="D59">
            <v>-683753</v>
          </cell>
        </row>
        <row r="60">
          <cell r="A60">
            <v>226</v>
          </cell>
          <cell r="B60">
            <v>4370988</v>
          </cell>
          <cell r="C60">
            <v>4393686</v>
          </cell>
          <cell r="D60">
            <v>4038400</v>
          </cell>
        </row>
        <row r="61">
          <cell r="A61">
            <v>228</v>
          </cell>
          <cell r="B61">
            <v>-245177395</v>
          </cell>
          <cell r="C61">
            <v>-193479003</v>
          </cell>
          <cell r="D61">
            <v>-147239748</v>
          </cell>
        </row>
        <row r="62">
          <cell r="A62">
            <v>229</v>
          </cell>
          <cell r="B62">
            <v>0</v>
          </cell>
          <cell r="C62">
            <v>0</v>
          </cell>
          <cell r="D62">
            <v>0</v>
          </cell>
        </row>
        <row r="63">
          <cell r="A63">
            <v>230</v>
          </cell>
          <cell r="B63">
            <v>-26611224</v>
          </cell>
          <cell r="C63">
            <v>-22841566</v>
          </cell>
          <cell r="D63">
            <v>-19496143</v>
          </cell>
        </row>
        <row r="64">
          <cell r="A64">
            <v>231</v>
          </cell>
          <cell r="B64">
            <v>-4280000</v>
          </cell>
          <cell r="C64">
            <v>-2140000</v>
          </cell>
          <cell r="D64">
            <v>-69302308</v>
          </cell>
        </row>
        <row r="65">
          <cell r="A65">
            <v>232</v>
          </cell>
          <cell r="B65">
            <v>-156480805</v>
          </cell>
          <cell r="C65">
            <v>-177310130</v>
          </cell>
          <cell r="D65">
            <v>-137498024</v>
          </cell>
        </row>
        <row r="66">
          <cell r="A66">
            <v>233</v>
          </cell>
          <cell r="B66">
            <v>0</v>
          </cell>
          <cell r="C66">
            <v>0</v>
          </cell>
          <cell r="D66">
            <v>0</v>
          </cell>
        </row>
        <row r="67">
          <cell r="A67">
            <v>234</v>
          </cell>
          <cell r="B67">
            <v>-11833994</v>
          </cell>
          <cell r="C67">
            <v>-13970919</v>
          </cell>
          <cell r="D67">
            <v>-15830132</v>
          </cell>
        </row>
        <row r="68">
          <cell r="A68">
            <v>235</v>
          </cell>
          <cell r="B68">
            <v>-95425232</v>
          </cell>
          <cell r="C68">
            <v>-94746678</v>
          </cell>
          <cell r="D68">
            <v>-89771890</v>
          </cell>
        </row>
        <row r="69">
          <cell r="A69">
            <v>236</v>
          </cell>
          <cell r="B69">
            <v>-12661693</v>
          </cell>
          <cell r="C69">
            <v>-10146470</v>
          </cell>
          <cell r="D69">
            <v>-26528758</v>
          </cell>
        </row>
        <row r="70">
          <cell r="A70">
            <v>237</v>
          </cell>
          <cell r="B70">
            <v>-22393749</v>
          </cell>
          <cell r="C70">
            <v>-25239272</v>
          </cell>
          <cell r="D70">
            <v>-25183092</v>
          </cell>
        </row>
        <row r="71">
          <cell r="A71">
            <v>238</v>
          </cell>
          <cell r="B71">
            <v>0</v>
          </cell>
          <cell r="C71">
            <v>0</v>
          </cell>
          <cell r="D71">
            <v>-10775941</v>
          </cell>
        </row>
        <row r="72">
          <cell r="A72">
            <v>241</v>
          </cell>
          <cell r="B72">
            <v>-5231031</v>
          </cell>
          <cell r="C72">
            <v>-5029431</v>
          </cell>
          <cell r="D72">
            <v>-5796051</v>
          </cell>
        </row>
        <row r="73">
          <cell r="A73">
            <v>242</v>
          </cell>
          <cell r="B73">
            <v>-12647803</v>
          </cell>
          <cell r="C73">
            <v>-12598463</v>
          </cell>
          <cell r="D73">
            <v>-12290582</v>
          </cell>
        </row>
        <row r="74">
          <cell r="A74">
            <v>245</v>
          </cell>
          <cell r="B74">
            <v>-54169640</v>
          </cell>
          <cell r="C74">
            <v>-31899749</v>
          </cell>
          <cell r="D74">
            <v>-37765836</v>
          </cell>
        </row>
        <row r="75">
          <cell r="A75">
            <v>246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247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248</v>
          </cell>
          <cell r="B77">
            <v>0</v>
          </cell>
          <cell r="C77">
            <v>0</v>
          </cell>
          <cell r="D77">
            <v>0</v>
          </cell>
        </row>
        <row r="78">
          <cell r="A78">
            <v>249</v>
          </cell>
          <cell r="B78">
            <v>0</v>
          </cell>
          <cell r="C78">
            <v>0</v>
          </cell>
          <cell r="D78">
            <v>0</v>
          </cell>
        </row>
        <row r="79">
          <cell r="A79">
            <v>253</v>
          </cell>
          <cell r="B79">
            <v>-12933449</v>
          </cell>
          <cell r="C79">
            <v>-11324174</v>
          </cell>
          <cell r="D79">
            <v>-9269034</v>
          </cell>
        </row>
        <row r="80">
          <cell r="A80">
            <v>254</v>
          </cell>
          <cell r="B80">
            <v>-51806065</v>
          </cell>
          <cell r="C80">
            <v>-56282873</v>
          </cell>
          <cell r="D80">
            <v>-98803579</v>
          </cell>
        </row>
        <row r="81">
          <cell r="A81">
            <v>255</v>
          </cell>
          <cell r="B81">
            <v>-14456183</v>
          </cell>
          <cell r="C81">
            <v>-14559520</v>
          </cell>
          <cell r="D81">
            <v>-15707800</v>
          </cell>
        </row>
        <row r="82">
          <cell r="A82">
            <v>256</v>
          </cell>
          <cell r="B82">
            <v>-1170877</v>
          </cell>
          <cell r="C82">
            <v>-1162350</v>
          </cell>
          <cell r="D82">
            <v>-613858</v>
          </cell>
        </row>
        <row r="83">
          <cell r="A83">
            <v>257</v>
          </cell>
          <cell r="B83">
            <v>-338</v>
          </cell>
          <cell r="C83">
            <v>-423</v>
          </cell>
          <cell r="D83">
            <v>-1352</v>
          </cell>
        </row>
        <row r="84">
          <cell r="A84">
            <v>262</v>
          </cell>
          <cell r="B84">
            <v>0</v>
          </cell>
          <cell r="C84">
            <v>0</v>
          </cell>
          <cell r="D84">
            <v>0</v>
          </cell>
        </row>
        <row r="85">
          <cell r="A85">
            <v>281</v>
          </cell>
          <cell r="B85">
            <v>-8951635</v>
          </cell>
          <cell r="C85">
            <v>-8978267</v>
          </cell>
          <cell r="D85">
            <v>-9271222</v>
          </cell>
        </row>
        <row r="86">
          <cell r="A86">
            <v>282</v>
          </cell>
          <cell r="B86">
            <v>-518043873</v>
          </cell>
          <cell r="C86">
            <v>-516157216</v>
          </cell>
          <cell r="D86">
            <v>-509740642</v>
          </cell>
        </row>
        <row r="87">
          <cell r="A87">
            <v>283</v>
          </cell>
          <cell r="B87">
            <v>-89610194</v>
          </cell>
          <cell r="C87">
            <v>-58127795</v>
          </cell>
          <cell r="D87">
            <v>-25837447</v>
          </cell>
        </row>
        <row r="88">
          <cell r="A88">
            <v>299</v>
          </cell>
          <cell r="B88">
            <v>-135863758</v>
          </cell>
          <cell r="C88">
            <v>-135057004</v>
          </cell>
          <cell r="D88">
            <v>-67320709</v>
          </cell>
        </row>
        <row r="89">
          <cell r="A89">
            <v>10100</v>
          </cell>
          <cell r="B89">
            <v>4860338520</v>
          </cell>
          <cell r="C89">
            <v>4819306876</v>
          </cell>
          <cell r="D89">
            <v>4780378925</v>
          </cell>
        </row>
        <row r="90">
          <cell r="A90">
            <v>10102</v>
          </cell>
          <cell r="B90">
            <v>7179234</v>
          </cell>
          <cell r="C90">
            <v>5655019</v>
          </cell>
          <cell r="D90">
            <v>4343699</v>
          </cell>
        </row>
        <row r="91">
          <cell r="A91">
            <v>10120</v>
          </cell>
          <cell r="B91">
            <v>0</v>
          </cell>
          <cell r="C91">
            <v>0</v>
          </cell>
          <cell r="D91">
            <v>0</v>
          </cell>
        </row>
        <row r="92">
          <cell r="A92">
            <v>10200</v>
          </cell>
          <cell r="B92">
            <v>0</v>
          </cell>
          <cell r="C92">
            <v>0</v>
          </cell>
          <cell r="D92">
            <v>-10353</v>
          </cell>
        </row>
        <row r="93">
          <cell r="A93">
            <v>10201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10202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10501</v>
          </cell>
          <cell r="B95">
            <v>726109</v>
          </cell>
          <cell r="C95">
            <v>726109</v>
          </cell>
          <cell r="D95">
            <v>726109</v>
          </cell>
        </row>
        <row r="96">
          <cell r="A96">
            <v>10502</v>
          </cell>
          <cell r="B96">
            <v>592868</v>
          </cell>
          <cell r="C96">
            <v>592868</v>
          </cell>
          <cell r="D96">
            <v>594359</v>
          </cell>
        </row>
        <row r="97">
          <cell r="A97">
            <v>10503</v>
          </cell>
          <cell r="B97">
            <v>23747015</v>
          </cell>
          <cell r="C97">
            <v>23747028</v>
          </cell>
          <cell r="D97">
            <v>23223175</v>
          </cell>
        </row>
        <row r="98">
          <cell r="A98">
            <v>10504</v>
          </cell>
          <cell r="B98">
            <v>968745</v>
          </cell>
          <cell r="C98">
            <v>968745</v>
          </cell>
          <cell r="D98">
            <v>968745</v>
          </cell>
        </row>
        <row r="99">
          <cell r="A99">
            <v>10505</v>
          </cell>
          <cell r="B99">
            <v>368967</v>
          </cell>
          <cell r="C99">
            <v>368967</v>
          </cell>
          <cell r="D99">
            <v>368967</v>
          </cell>
        </row>
        <row r="100">
          <cell r="A100">
            <v>10506</v>
          </cell>
          <cell r="B100">
            <v>2296854</v>
          </cell>
          <cell r="C100">
            <v>2296854</v>
          </cell>
          <cell r="D100">
            <v>2296854</v>
          </cell>
        </row>
        <row r="101">
          <cell r="A101">
            <v>10507</v>
          </cell>
          <cell r="B101">
            <v>1203101</v>
          </cell>
          <cell r="C101">
            <v>1203101</v>
          </cell>
          <cell r="D101">
            <v>1203101</v>
          </cell>
        </row>
        <row r="102">
          <cell r="A102">
            <v>10508</v>
          </cell>
          <cell r="B102">
            <v>735</v>
          </cell>
          <cell r="C102">
            <v>735</v>
          </cell>
          <cell r="D102">
            <v>735</v>
          </cell>
        </row>
        <row r="103">
          <cell r="A103">
            <v>10509</v>
          </cell>
          <cell r="B103">
            <v>544928</v>
          </cell>
          <cell r="C103">
            <v>544966</v>
          </cell>
          <cell r="D103">
            <v>541774</v>
          </cell>
        </row>
        <row r="104">
          <cell r="A104">
            <v>10510</v>
          </cell>
          <cell r="B104">
            <v>9</v>
          </cell>
          <cell r="C104">
            <v>9</v>
          </cell>
          <cell r="D104">
            <v>9</v>
          </cell>
        </row>
        <row r="105">
          <cell r="A105">
            <v>10511</v>
          </cell>
          <cell r="B105">
            <v>775800</v>
          </cell>
          <cell r="C105">
            <v>774267</v>
          </cell>
          <cell r="D105">
            <v>768621</v>
          </cell>
        </row>
        <row r="106">
          <cell r="A106">
            <v>10512</v>
          </cell>
          <cell r="B106">
            <v>786338</v>
          </cell>
          <cell r="C106">
            <v>786338</v>
          </cell>
          <cell r="D106">
            <v>786338</v>
          </cell>
        </row>
        <row r="107">
          <cell r="A107">
            <v>10513</v>
          </cell>
          <cell r="B107">
            <v>4718</v>
          </cell>
          <cell r="C107">
            <v>4718</v>
          </cell>
          <cell r="D107">
            <v>4718</v>
          </cell>
        </row>
        <row r="108">
          <cell r="A108">
            <v>10514</v>
          </cell>
          <cell r="B108">
            <v>217</v>
          </cell>
          <cell r="C108">
            <v>217</v>
          </cell>
          <cell r="D108">
            <v>217</v>
          </cell>
        </row>
        <row r="109">
          <cell r="A109">
            <v>10515</v>
          </cell>
          <cell r="B109">
            <v>72852</v>
          </cell>
          <cell r="C109">
            <v>72852</v>
          </cell>
          <cell r="D109">
            <v>72852</v>
          </cell>
        </row>
        <row r="110">
          <cell r="A110">
            <v>10516</v>
          </cell>
          <cell r="B110">
            <v>68043</v>
          </cell>
          <cell r="C110">
            <v>68043</v>
          </cell>
          <cell r="D110">
            <v>68043</v>
          </cell>
        </row>
        <row r="111">
          <cell r="A111">
            <v>10517</v>
          </cell>
          <cell r="B111">
            <v>1159</v>
          </cell>
          <cell r="C111">
            <v>1159</v>
          </cell>
          <cell r="D111">
            <v>1159</v>
          </cell>
        </row>
        <row r="112">
          <cell r="A112">
            <v>10518</v>
          </cell>
          <cell r="B112">
            <v>110</v>
          </cell>
          <cell r="C112">
            <v>110</v>
          </cell>
          <cell r="D112">
            <v>26</v>
          </cell>
        </row>
        <row r="113">
          <cell r="A113">
            <v>10519</v>
          </cell>
          <cell r="B113">
            <v>581477</v>
          </cell>
          <cell r="C113">
            <v>322349</v>
          </cell>
          <cell r="D113">
            <v>61474</v>
          </cell>
        </row>
        <row r="114">
          <cell r="A114">
            <v>10520</v>
          </cell>
          <cell r="B114">
            <v>889</v>
          </cell>
          <cell r="C114">
            <v>630</v>
          </cell>
          <cell r="D114">
            <v>97</v>
          </cell>
        </row>
        <row r="115">
          <cell r="A115">
            <v>10521</v>
          </cell>
          <cell r="B115">
            <v>1201</v>
          </cell>
          <cell r="C115">
            <v>1264</v>
          </cell>
          <cell r="D115">
            <v>246</v>
          </cell>
        </row>
        <row r="116">
          <cell r="A116">
            <v>10522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10523</v>
          </cell>
          <cell r="B117">
            <v>69144</v>
          </cell>
          <cell r="C117">
            <v>69144</v>
          </cell>
          <cell r="D117">
            <v>69144</v>
          </cell>
        </row>
        <row r="118">
          <cell r="A118">
            <v>10524</v>
          </cell>
          <cell r="B118">
            <v>52400</v>
          </cell>
          <cell r="C118">
            <v>52400</v>
          </cell>
          <cell r="D118">
            <v>52400</v>
          </cell>
        </row>
        <row r="119">
          <cell r="A119">
            <v>10525</v>
          </cell>
          <cell r="B119">
            <v>1438076</v>
          </cell>
          <cell r="C119">
            <v>1438076</v>
          </cell>
          <cell r="D119">
            <v>1438076</v>
          </cell>
        </row>
        <row r="120">
          <cell r="A120">
            <v>10526</v>
          </cell>
          <cell r="B120">
            <v>0</v>
          </cell>
          <cell r="C120">
            <v>0</v>
          </cell>
          <cell r="D120">
            <v>0</v>
          </cell>
        </row>
        <row r="121">
          <cell r="A121">
            <v>10527</v>
          </cell>
          <cell r="B121">
            <v>618704</v>
          </cell>
          <cell r="C121">
            <v>618704</v>
          </cell>
          <cell r="D121">
            <v>618704</v>
          </cell>
        </row>
        <row r="122">
          <cell r="A122">
            <v>10528</v>
          </cell>
          <cell r="B122">
            <v>1244134</v>
          </cell>
          <cell r="C122">
            <v>1244134</v>
          </cell>
          <cell r="D122">
            <v>1244134</v>
          </cell>
        </row>
        <row r="123">
          <cell r="A123">
            <v>10529</v>
          </cell>
          <cell r="B123">
            <v>66278</v>
          </cell>
          <cell r="C123">
            <v>66278</v>
          </cell>
          <cell r="D123">
            <v>66278</v>
          </cell>
        </row>
        <row r="124">
          <cell r="A124">
            <v>10530</v>
          </cell>
          <cell r="B124">
            <v>368097</v>
          </cell>
          <cell r="C124">
            <v>368097</v>
          </cell>
          <cell r="D124">
            <v>368097</v>
          </cell>
        </row>
        <row r="125">
          <cell r="A125">
            <v>10531</v>
          </cell>
          <cell r="B125">
            <v>71471</v>
          </cell>
          <cell r="C125">
            <v>71471</v>
          </cell>
          <cell r="D125">
            <v>71471</v>
          </cell>
        </row>
        <row r="126">
          <cell r="A126">
            <v>10532</v>
          </cell>
          <cell r="B126">
            <v>233</v>
          </cell>
          <cell r="C126">
            <v>233</v>
          </cell>
          <cell r="D126">
            <v>89</v>
          </cell>
        </row>
        <row r="127">
          <cell r="A127">
            <v>10533</v>
          </cell>
          <cell r="B127">
            <v>505</v>
          </cell>
          <cell r="C127">
            <v>505</v>
          </cell>
          <cell r="D127">
            <v>505</v>
          </cell>
        </row>
        <row r="128">
          <cell r="A128">
            <v>10534</v>
          </cell>
          <cell r="B128">
            <v>0</v>
          </cell>
          <cell r="C128">
            <v>0</v>
          </cell>
          <cell r="D128">
            <v>0</v>
          </cell>
        </row>
        <row r="129">
          <cell r="A129">
            <v>10535</v>
          </cell>
          <cell r="B129">
            <v>0</v>
          </cell>
          <cell r="C129">
            <v>0</v>
          </cell>
          <cell r="D129">
            <v>0</v>
          </cell>
        </row>
        <row r="130">
          <cell r="A130">
            <v>10536</v>
          </cell>
          <cell r="B130">
            <v>13155</v>
          </cell>
          <cell r="C130">
            <v>13155</v>
          </cell>
          <cell r="D130">
            <v>13155</v>
          </cell>
        </row>
        <row r="131">
          <cell r="A131">
            <v>10537</v>
          </cell>
          <cell r="B131">
            <v>0</v>
          </cell>
          <cell r="C131">
            <v>0</v>
          </cell>
          <cell r="D131">
            <v>0</v>
          </cell>
        </row>
        <row r="132">
          <cell r="A132">
            <v>10538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10539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10540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10541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10542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10543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10544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10545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10546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10547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10548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10549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10550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10551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10552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10553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10556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10557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10558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10559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10560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10561</v>
          </cell>
          <cell r="B153">
            <v>83185</v>
          </cell>
          <cell r="C153">
            <v>83185</v>
          </cell>
          <cell r="D153">
            <v>83185</v>
          </cell>
        </row>
        <row r="154">
          <cell r="A154">
            <v>10562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10563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10564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10565</v>
          </cell>
          <cell r="B157">
            <v>33337</v>
          </cell>
          <cell r="C157">
            <v>33337</v>
          </cell>
          <cell r="D157">
            <v>33337</v>
          </cell>
        </row>
        <row r="158">
          <cell r="A158">
            <v>10567</v>
          </cell>
          <cell r="B158">
            <v>106084</v>
          </cell>
          <cell r="C158">
            <v>106084</v>
          </cell>
          <cell r="D158">
            <v>106084</v>
          </cell>
        </row>
        <row r="159">
          <cell r="A159">
            <v>10569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10570</v>
          </cell>
          <cell r="B160">
            <v>39724</v>
          </cell>
          <cell r="C160">
            <v>39724</v>
          </cell>
          <cell r="D160">
            <v>39724</v>
          </cell>
        </row>
        <row r="161">
          <cell r="A161">
            <v>10571</v>
          </cell>
          <cell r="B161">
            <v>4697</v>
          </cell>
          <cell r="C161">
            <v>4697</v>
          </cell>
          <cell r="D161">
            <v>4564</v>
          </cell>
        </row>
        <row r="162">
          <cell r="A162">
            <v>10572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10573</v>
          </cell>
          <cell r="B163">
            <v>16162</v>
          </cell>
          <cell r="C163">
            <v>16162</v>
          </cell>
          <cell r="D163">
            <v>16162</v>
          </cell>
        </row>
        <row r="164">
          <cell r="A164">
            <v>10592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10598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10600</v>
          </cell>
          <cell r="B166">
            <v>154742327</v>
          </cell>
          <cell r="C166">
            <v>168066089</v>
          </cell>
          <cell r="D166">
            <v>156408122</v>
          </cell>
        </row>
        <row r="167">
          <cell r="A167">
            <v>10700</v>
          </cell>
          <cell r="B167">
            <v>262513266</v>
          </cell>
          <cell r="C167">
            <v>272707228</v>
          </cell>
          <cell r="D167">
            <v>193258782</v>
          </cell>
        </row>
        <row r="168">
          <cell r="A168">
            <v>10703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10704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10705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10801</v>
          </cell>
          <cell r="B171">
            <v>-1846308025</v>
          </cell>
          <cell r="C171">
            <v>-1873005229</v>
          </cell>
          <cell r="D171">
            <v>-1815721477</v>
          </cell>
        </row>
        <row r="172">
          <cell r="A172">
            <v>10802</v>
          </cell>
          <cell r="B172">
            <v>32096494</v>
          </cell>
          <cell r="C172">
            <v>63634258</v>
          </cell>
          <cell r="D172">
            <v>49050975</v>
          </cell>
        </row>
        <row r="173">
          <cell r="A173">
            <v>10803</v>
          </cell>
          <cell r="B173">
            <v>-92327643</v>
          </cell>
          <cell r="C173">
            <v>-95216982</v>
          </cell>
          <cell r="D173">
            <v>-96021579</v>
          </cell>
        </row>
        <row r="174">
          <cell r="A174">
            <v>10804</v>
          </cell>
          <cell r="B174">
            <v>-3387266</v>
          </cell>
          <cell r="C174">
            <v>-3404908</v>
          </cell>
          <cell r="D174">
            <v>-3598971</v>
          </cell>
        </row>
        <row r="175">
          <cell r="A175">
            <v>10805</v>
          </cell>
          <cell r="B175">
            <v>-520368</v>
          </cell>
          <cell r="C175">
            <v>-512267</v>
          </cell>
          <cell r="D175">
            <v>-498273</v>
          </cell>
        </row>
        <row r="176">
          <cell r="A176">
            <v>10808</v>
          </cell>
          <cell r="B176">
            <v>438961471</v>
          </cell>
          <cell r="C176">
            <v>440872853</v>
          </cell>
          <cell r="D176">
            <v>434561933</v>
          </cell>
        </row>
        <row r="177">
          <cell r="A177">
            <v>10809</v>
          </cell>
          <cell r="B177">
            <v>-438961471</v>
          </cell>
          <cell r="C177">
            <v>-440872853</v>
          </cell>
          <cell r="D177">
            <v>-434561933</v>
          </cell>
        </row>
        <row r="178">
          <cell r="A178">
            <v>10820</v>
          </cell>
          <cell r="B178">
            <v>0</v>
          </cell>
          <cell r="C178">
            <v>0</v>
          </cell>
          <cell r="D178">
            <v>0</v>
          </cell>
        </row>
        <row r="179">
          <cell r="A179">
            <v>11100</v>
          </cell>
          <cell r="B179">
            <v>-14693607</v>
          </cell>
          <cell r="C179">
            <v>-14552603</v>
          </cell>
          <cell r="D179">
            <v>-16349894</v>
          </cell>
        </row>
        <row r="180">
          <cell r="A180">
            <v>11401</v>
          </cell>
          <cell r="B180">
            <v>3715722</v>
          </cell>
          <cell r="C180">
            <v>3724445</v>
          </cell>
          <cell r="D180">
            <v>3820391</v>
          </cell>
        </row>
        <row r="181">
          <cell r="A181">
            <v>11402</v>
          </cell>
          <cell r="B181">
            <v>812652</v>
          </cell>
          <cell r="C181">
            <v>814088</v>
          </cell>
          <cell r="D181">
            <v>829882</v>
          </cell>
        </row>
        <row r="182">
          <cell r="A182">
            <v>11501</v>
          </cell>
          <cell r="B182">
            <v>0</v>
          </cell>
          <cell r="C182">
            <v>0</v>
          </cell>
          <cell r="D182">
            <v>0</v>
          </cell>
        </row>
        <row r="183">
          <cell r="A183">
            <v>12102</v>
          </cell>
          <cell r="B183">
            <v>9188</v>
          </cell>
          <cell r="C183">
            <v>9188</v>
          </cell>
          <cell r="D183">
            <v>9188</v>
          </cell>
        </row>
        <row r="184">
          <cell r="A184">
            <v>12103</v>
          </cell>
          <cell r="B184">
            <v>0</v>
          </cell>
          <cell r="C184">
            <v>0</v>
          </cell>
          <cell r="D184">
            <v>0</v>
          </cell>
        </row>
        <row r="185">
          <cell r="A185">
            <v>12105</v>
          </cell>
          <cell r="B185">
            <v>0</v>
          </cell>
          <cell r="C185">
            <v>0</v>
          </cell>
          <cell r="D185">
            <v>0</v>
          </cell>
        </row>
        <row r="186">
          <cell r="A186">
            <v>12106</v>
          </cell>
          <cell r="B186">
            <v>11687</v>
          </cell>
          <cell r="C186">
            <v>11687</v>
          </cell>
          <cell r="D186">
            <v>11687</v>
          </cell>
        </row>
        <row r="187">
          <cell r="A187">
            <v>12107</v>
          </cell>
          <cell r="B187">
            <v>0</v>
          </cell>
          <cell r="C187">
            <v>0</v>
          </cell>
          <cell r="D187">
            <v>0</v>
          </cell>
        </row>
        <row r="188">
          <cell r="A188">
            <v>12108</v>
          </cell>
          <cell r="B188">
            <v>2483</v>
          </cell>
          <cell r="C188">
            <v>2483</v>
          </cell>
          <cell r="D188">
            <v>2483</v>
          </cell>
        </row>
        <row r="189">
          <cell r="A189">
            <v>12109</v>
          </cell>
          <cell r="B189">
            <v>0</v>
          </cell>
          <cell r="C189">
            <v>0</v>
          </cell>
          <cell r="D189">
            <v>0</v>
          </cell>
        </row>
        <row r="190">
          <cell r="A190">
            <v>12111</v>
          </cell>
          <cell r="B190">
            <v>0</v>
          </cell>
          <cell r="C190">
            <v>0</v>
          </cell>
          <cell r="D190">
            <v>0</v>
          </cell>
        </row>
        <row r="191">
          <cell r="A191">
            <v>12112</v>
          </cell>
          <cell r="B191">
            <v>5122745</v>
          </cell>
          <cell r="C191">
            <v>5121831</v>
          </cell>
          <cell r="D191">
            <v>4812049</v>
          </cell>
        </row>
        <row r="192">
          <cell r="A192">
            <v>12114</v>
          </cell>
          <cell r="B192">
            <v>565996</v>
          </cell>
          <cell r="C192">
            <v>567589</v>
          </cell>
          <cell r="D192">
            <v>646318</v>
          </cell>
        </row>
        <row r="193">
          <cell r="A193">
            <v>12115</v>
          </cell>
          <cell r="B193">
            <v>0</v>
          </cell>
          <cell r="C193">
            <v>0</v>
          </cell>
          <cell r="D193">
            <v>0</v>
          </cell>
        </row>
        <row r="194">
          <cell r="A194">
            <v>12116</v>
          </cell>
          <cell r="B194">
            <v>0</v>
          </cell>
          <cell r="C194">
            <v>0</v>
          </cell>
          <cell r="D194">
            <v>0</v>
          </cell>
        </row>
        <row r="195">
          <cell r="A195">
            <v>12117</v>
          </cell>
          <cell r="B195">
            <v>164280</v>
          </cell>
          <cell r="C195">
            <v>164280</v>
          </cell>
          <cell r="D195">
            <v>164280</v>
          </cell>
        </row>
        <row r="196">
          <cell r="A196">
            <v>12118</v>
          </cell>
          <cell r="B196">
            <v>0</v>
          </cell>
          <cell r="C196">
            <v>0</v>
          </cell>
          <cell r="D196">
            <v>0</v>
          </cell>
        </row>
        <row r="197">
          <cell r="A197">
            <v>12122</v>
          </cell>
          <cell r="B197">
            <v>102099</v>
          </cell>
          <cell r="C197">
            <v>67107</v>
          </cell>
          <cell r="D197">
            <v>12929</v>
          </cell>
        </row>
        <row r="198">
          <cell r="A198">
            <v>12125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12126</v>
          </cell>
          <cell r="B199">
            <v>73933</v>
          </cell>
          <cell r="C199">
            <v>73933</v>
          </cell>
          <cell r="D199">
            <v>73933</v>
          </cell>
        </row>
        <row r="200">
          <cell r="A200">
            <v>12127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12130</v>
          </cell>
          <cell r="B201">
            <v>90479</v>
          </cell>
          <cell r="C201">
            <v>76821</v>
          </cell>
          <cell r="D201">
            <v>12006</v>
          </cell>
        </row>
        <row r="202">
          <cell r="A202">
            <v>12141</v>
          </cell>
          <cell r="B202">
            <v>1085</v>
          </cell>
          <cell r="C202">
            <v>1085</v>
          </cell>
          <cell r="D202">
            <v>1085</v>
          </cell>
        </row>
        <row r="203">
          <cell r="A203">
            <v>12142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12143</v>
          </cell>
          <cell r="B204">
            <v>6002</v>
          </cell>
          <cell r="C204">
            <v>6002</v>
          </cell>
          <cell r="D204">
            <v>6002</v>
          </cell>
        </row>
        <row r="205">
          <cell r="A205">
            <v>12144</v>
          </cell>
          <cell r="B205">
            <v>2891</v>
          </cell>
          <cell r="C205">
            <v>2891</v>
          </cell>
          <cell r="D205">
            <v>2891</v>
          </cell>
        </row>
        <row r="206">
          <cell r="A206">
            <v>12150</v>
          </cell>
          <cell r="B206">
            <v>785303</v>
          </cell>
          <cell r="C206">
            <v>785303</v>
          </cell>
          <cell r="D206">
            <v>785303</v>
          </cell>
        </row>
        <row r="207">
          <cell r="A207">
            <v>12160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12161</v>
          </cell>
          <cell r="B208">
            <v>283</v>
          </cell>
          <cell r="C208">
            <v>283</v>
          </cell>
          <cell r="D208">
            <v>283</v>
          </cell>
        </row>
        <row r="209">
          <cell r="A209">
            <v>12162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12163</v>
          </cell>
          <cell r="B210">
            <v>1127</v>
          </cell>
          <cell r="C210">
            <v>1127</v>
          </cell>
          <cell r="D210">
            <v>1127</v>
          </cell>
        </row>
        <row r="211">
          <cell r="A211">
            <v>12164</v>
          </cell>
          <cell r="B211">
            <v>1009</v>
          </cell>
          <cell r="C211">
            <v>1009</v>
          </cell>
          <cell r="D211">
            <v>1009</v>
          </cell>
        </row>
        <row r="212">
          <cell r="A212">
            <v>12165</v>
          </cell>
          <cell r="B212">
            <v>638</v>
          </cell>
          <cell r="C212">
            <v>638</v>
          </cell>
          <cell r="D212">
            <v>638</v>
          </cell>
        </row>
        <row r="213">
          <cell r="A213">
            <v>12166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12167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12168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12201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12202</v>
          </cell>
          <cell r="B217">
            <v>0</v>
          </cell>
          <cell r="C217">
            <v>0</v>
          </cell>
          <cell r="D217">
            <v>0</v>
          </cell>
        </row>
        <row r="218">
          <cell r="A218">
            <v>12203</v>
          </cell>
          <cell r="B218">
            <v>0</v>
          </cell>
          <cell r="C218">
            <v>0</v>
          </cell>
          <cell r="D218">
            <v>0</v>
          </cell>
        </row>
        <row r="219">
          <cell r="A219">
            <v>12212</v>
          </cell>
          <cell r="B219">
            <v>-3024421</v>
          </cell>
          <cell r="C219">
            <v>-3009663</v>
          </cell>
          <cell r="D219">
            <v>-2858484</v>
          </cell>
        </row>
        <row r="220">
          <cell r="A220">
            <v>12214</v>
          </cell>
          <cell r="B220">
            <v>-351835</v>
          </cell>
          <cell r="C220">
            <v>-348896</v>
          </cell>
          <cell r="D220">
            <v>-386654</v>
          </cell>
        </row>
        <row r="221">
          <cell r="A221">
            <v>12222</v>
          </cell>
          <cell r="B221">
            <v>0</v>
          </cell>
          <cell r="C221">
            <v>0</v>
          </cell>
          <cell r="D221">
            <v>0</v>
          </cell>
        </row>
        <row r="222">
          <cell r="A222">
            <v>12225</v>
          </cell>
          <cell r="B222">
            <v>0</v>
          </cell>
          <cell r="C222">
            <v>0</v>
          </cell>
          <cell r="D222">
            <v>0</v>
          </cell>
        </row>
        <row r="223">
          <cell r="A223">
            <v>12226</v>
          </cell>
          <cell r="B223">
            <v>-54217</v>
          </cell>
          <cell r="C223">
            <v>-53601</v>
          </cell>
          <cell r="D223">
            <v>-46824</v>
          </cell>
        </row>
        <row r="224">
          <cell r="A224">
            <v>12227</v>
          </cell>
          <cell r="B224">
            <v>0</v>
          </cell>
          <cell r="C224">
            <v>0</v>
          </cell>
          <cell r="D224">
            <v>0</v>
          </cell>
        </row>
        <row r="225">
          <cell r="A225">
            <v>12230</v>
          </cell>
          <cell r="B225">
            <v>0</v>
          </cell>
          <cell r="C225">
            <v>0</v>
          </cell>
          <cell r="D225">
            <v>0</v>
          </cell>
        </row>
        <row r="226">
          <cell r="A226">
            <v>12268</v>
          </cell>
          <cell r="B226">
            <v>0</v>
          </cell>
          <cell r="C226">
            <v>0</v>
          </cell>
          <cell r="D226">
            <v>0</v>
          </cell>
        </row>
        <row r="227">
          <cell r="A227">
            <v>12301</v>
          </cell>
          <cell r="B227">
            <v>0</v>
          </cell>
          <cell r="C227">
            <v>0</v>
          </cell>
          <cell r="D227">
            <v>0</v>
          </cell>
        </row>
        <row r="228">
          <cell r="A228">
            <v>12302</v>
          </cell>
          <cell r="B228">
            <v>273668</v>
          </cell>
          <cell r="C228">
            <v>273668</v>
          </cell>
          <cell r="D228">
            <v>273668</v>
          </cell>
        </row>
        <row r="229">
          <cell r="A229">
            <v>12401</v>
          </cell>
          <cell r="B229">
            <v>0</v>
          </cell>
          <cell r="C229">
            <v>0</v>
          </cell>
          <cell r="D229">
            <v>462</v>
          </cell>
        </row>
        <row r="230">
          <cell r="A230">
            <v>12504</v>
          </cell>
          <cell r="B230">
            <v>0</v>
          </cell>
          <cell r="C230">
            <v>0</v>
          </cell>
          <cell r="D230">
            <v>0</v>
          </cell>
        </row>
        <row r="231">
          <cell r="A231">
            <v>12510</v>
          </cell>
          <cell r="B231">
            <v>0</v>
          </cell>
          <cell r="C231">
            <v>0</v>
          </cell>
          <cell r="D231">
            <v>0</v>
          </cell>
        </row>
        <row r="232">
          <cell r="A232">
            <v>12801</v>
          </cell>
          <cell r="B232">
            <v>0</v>
          </cell>
          <cell r="C232">
            <v>0</v>
          </cell>
          <cell r="D232">
            <v>0</v>
          </cell>
        </row>
        <row r="233">
          <cell r="A233">
            <v>12901</v>
          </cell>
          <cell r="B233">
            <v>0</v>
          </cell>
          <cell r="C233">
            <v>0</v>
          </cell>
          <cell r="D233">
            <v>6611538</v>
          </cell>
        </row>
        <row r="234">
          <cell r="A234">
            <v>13101</v>
          </cell>
          <cell r="B234">
            <v>0</v>
          </cell>
          <cell r="C234">
            <v>0</v>
          </cell>
          <cell r="D234">
            <v>-510508</v>
          </cell>
        </row>
        <row r="235">
          <cell r="A235">
            <v>13102</v>
          </cell>
          <cell r="B235">
            <v>-912449</v>
          </cell>
          <cell r="C235">
            <v>-456224</v>
          </cell>
          <cell r="D235">
            <v>-132917</v>
          </cell>
        </row>
        <row r="236">
          <cell r="A236">
            <v>13103</v>
          </cell>
          <cell r="B236">
            <v>0</v>
          </cell>
          <cell r="C236">
            <v>0</v>
          </cell>
          <cell r="D236">
            <v>0</v>
          </cell>
        </row>
        <row r="237">
          <cell r="A237">
            <v>13104</v>
          </cell>
          <cell r="B237">
            <v>0</v>
          </cell>
          <cell r="C237">
            <v>0</v>
          </cell>
          <cell r="D237">
            <v>0</v>
          </cell>
        </row>
        <row r="238">
          <cell r="A238">
            <v>13105</v>
          </cell>
          <cell r="B238">
            <v>0</v>
          </cell>
          <cell r="C238">
            <v>0</v>
          </cell>
          <cell r="D238">
            <v>237</v>
          </cell>
        </row>
        <row r="239">
          <cell r="A239">
            <v>13106</v>
          </cell>
          <cell r="B239">
            <v>0</v>
          </cell>
          <cell r="C239">
            <v>0</v>
          </cell>
          <cell r="D239">
            <v>1978229</v>
          </cell>
        </row>
        <row r="240">
          <cell r="A240">
            <v>13107</v>
          </cell>
          <cell r="B240">
            <v>-5954217</v>
          </cell>
          <cell r="C240">
            <v>-2964961</v>
          </cell>
          <cell r="D240">
            <v>-236684</v>
          </cell>
        </row>
        <row r="241">
          <cell r="A241">
            <v>13108</v>
          </cell>
          <cell r="B241">
            <v>-28065</v>
          </cell>
          <cell r="C241">
            <v>-23725</v>
          </cell>
          <cell r="D241">
            <v>-147996</v>
          </cell>
        </row>
        <row r="242">
          <cell r="A242">
            <v>13109</v>
          </cell>
          <cell r="B242">
            <v>-12217</v>
          </cell>
          <cell r="C242">
            <v>-35396</v>
          </cell>
          <cell r="D242">
            <v>-959250</v>
          </cell>
        </row>
        <row r="243">
          <cell r="A243">
            <v>13110</v>
          </cell>
          <cell r="B243">
            <v>0</v>
          </cell>
          <cell r="C243">
            <v>0</v>
          </cell>
          <cell r="D243">
            <v>-785</v>
          </cell>
        </row>
        <row r="244">
          <cell r="A244">
            <v>13111</v>
          </cell>
          <cell r="B244">
            <v>0</v>
          </cell>
          <cell r="C244">
            <v>0</v>
          </cell>
          <cell r="D244">
            <v>0</v>
          </cell>
        </row>
        <row r="245">
          <cell r="A245">
            <v>13115</v>
          </cell>
          <cell r="B245">
            <v>6810350</v>
          </cell>
          <cell r="C245">
            <v>28255988</v>
          </cell>
          <cell r="D245">
            <v>4347075</v>
          </cell>
        </row>
        <row r="246">
          <cell r="A246">
            <v>13116</v>
          </cell>
          <cell r="B246">
            <v>2643423</v>
          </cell>
          <cell r="C246">
            <v>3096298</v>
          </cell>
          <cell r="D246">
            <v>4300998</v>
          </cell>
        </row>
        <row r="247">
          <cell r="A247">
            <v>13117</v>
          </cell>
          <cell r="B247">
            <v>6722796</v>
          </cell>
          <cell r="C247">
            <v>3767690</v>
          </cell>
          <cell r="D247">
            <v>-876896</v>
          </cell>
        </row>
        <row r="248">
          <cell r="A248">
            <v>13118</v>
          </cell>
          <cell r="B248">
            <v>-853916</v>
          </cell>
          <cell r="C248">
            <v>-1406833</v>
          </cell>
          <cell r="D248">
            <v>-1423195</v>
          </cell>
        </row>
        <row r="249">
          <cell r="A249">
            <v>13119</v>
          </cell>
          <cell r="B249">
            <v>-14031098</v>
          </cell>
          <cell r="C249">
            <v>-36491702</v>
          </cell>
          <cell r="D249">
            <v>-11920961</v>
          </cell>
        </row>
        <row r="250">
          <cell r="A250">
            <v>13120</v>
          </cell>
          <cell r="B250">
            <v>0</v>
          </cell>
          <cell r="C250">
            <v>0</v>
          </cell>
          <cell r="D250">
            <v>-359188</v>
          </cell>
        </row>
        <row r="251">
          <cell r="A251">
            <v>13121</v>
          </cell>
          <cell r="B251">
            <v>0</v>
          </cell>
          <cell r="C251">
            <v>0</v>
          </cell>
          <cell r="D251">
            <v>0</v>
          </cell>
        </row>
        <row r="252">
          <cell r="A252">
            <v>13125</v>
          </cell>
          <cell r="B252">
            <v>-253705</v>
          </cell>
          <cell r="C252">
            <v>-267867</v>
          </cell>
          <cell r="D252">
            <v>4635059</v>
          </cell>
        </row>
        <row r="253">
          <cell r="A253">
            <v>13126</v>
          </cell>
          <cell r="B253">
            <v>7367037</v>
          </cell>
          <cell r="C253">
            <v>6811228</v>
          </cell>
          <cell r="D253">
            <v>11426653</v>
          </cell>
        </row>
        <row r="254">
          <cell r="A254">
            <v>13401</v>
          </cell>
          <cell r="B254">
            <v>1533</v>
          </cell>
          <cell r="C254">
            <v>1533</v>
          </cell>
          <cell r="D254">
            <v>1533</v>
          </cell>
        </row>
        <row r="255">
          <cell r="A255">
            <v>13402</v>
          </cell>
          <cell r="B255">
            <v>0</v>
          </cell>
          <cell r="C255">
            <v>0</v>
          </cell>
          <cell r="D255">
            <v>0</v>
          </cell>
        </row>
        <row r="256">
          <cell r="A256">
            <v>13403</v>
          </cell>
          <cell r="B256">
            <v>1850</v>
          </cell>
          <cell r="C256">
            <v>1850</v>
          </cell>
          <cell r="D256">
            <v>1850</v>
          </cell>
        </row>
        <row r="257">
          <cell r="A257">
            <v>13404</v>
          </cell>
          <cell r="B257">
            <v>27913</v>
          </cell>
          <cell r="C257">
            <v>27913</v>
          </cell>
          <cell r="D257">
            <v>27913</v>
          </cell>
        </row>
        <row r="258">
          <cell r="A258">
            <v>13406</v>
          </cell>
          <cell r="B258">
            <v>3400</v>
          </cell>
          <cell r="C258">
            <v>3400</v>
          </cell>
          <cell r="D258">
            <v>3400</v>
          </cell>
        </row>
        <row r="259">
          <cell r="A259">
            <v>13407</v>
          </cell>
          <cell r="B259">
            <v>1000</v>
          </cell>
          <cell r="C259">
            <v>1000</v>
          </cell>
          <cell r="D259">
            <v>1000</v>
          </cell>
        </row>
        <row r="260">
          <cell r="A260">
            <v>13408</v>
          </cell>
          <cell r="B260">
            <v>0</v>
          </cell>
          <cell r="C260">
            <v>0</v>
          </cell>
          <cell r="D260">
            <v>0</v>
          </cell>
        </row>
        <row r="261">
          <cell r="A261">
            <v>13409</v>
          </cell>
          <cell r="B261">
            <v>0</v>
          </cell>
          <cell r="C261">
            <v>0</v>
          </cell>
          <cell r="D261">
            <v>0</v>
          </cell>
        </row>
        <row r="262">
          <cell r="A262">
            <v>13501</v>
          </cell>
          <cell r="B262">
            <v>79097</v>
          </cell>
          <cell r="C262">
            <v>79097</v>
          </cell>
          <cell r="D262">
            <v>79455</v>
          </cell>
        </row>
        <row r="263">
          <cell r="A263">
            <v>13502</v>
          </cell>
          <cell r="B263">
            <v>0</v>
          </cell>
          <cell r="C263">
            <v>0</v>
          </cell>
          <cell r="D263">
            <v>0</v>
          </cell>
        </row>
        <row r="264">
          <cell r="A264">
            <v>13503</v>
          </cell>
          <cell r="B264">
            <v>0</v>
          </cell>
          <cell r="C264">
            <v>0</v>
          </cell>
          <cell r="D264">
            <v>0</v>
          </cell>
        </row>
        <row r="265">
          <cell r="A265">
            <v>13504</v>
          </cell>
          <cell r="B265">
            <v>5000</v>
          </cell>
          <cell r="C265">
            <v>5000</v>
          </cell>
          <cell r="D265">
            <v>5000</v>
          </cell>
        </row>
        <row r="266">
          <cell r="A266">
            <v>13505</v>
          </cell>
          <cell r="B266">
            <v>815</v>
          </cell>
          <cell r="C266">
            <v>815</v>
          </cell>
          <cell r="D266">
            <v>815</v>
          </cell>
        </row>
        <row r="267">
          <cell r="A267">
            <v>13506</v>
          </cell>
          <cell r="B267">
            <v>0</v>
          </cell>
          <cell r="C267">
            <v>0</v>
          </cell>
          <cell r="D267">
            <v>0</v>
          </cell>
        </row>
        <row r="268">
          <cell r="A268">
            <v>13601</v>
          </cell>
          <cell r="B268">
            <v>0</v>
          </cell>
          <cell r="C268">
            <v>0</v>
          </cell>
          <cell r="D268">
            <v>0</v>
          </cell>
        </row>
        <row r="269">
          <cell r="A269">
            <v>13602</v>
          </cell>
          <cell r="B269">
            <v>0</v>
          </cell>
          <cell r="C269">
            <v>0</v>
          </cell>
          <cell r="D269">
            <v>0</v>
          </cell>
        </row>
        <row r="270">
          <cell r="A270">
            <v>13603</v>
          </cell>
          <cell r="B270">
            <v>0</v>
          </cell>
          <cell r="C270">
            <v>0</v>
          </cell>
          <cell r="D270">
            <v>0</v>
          </cell>
        </row>
        <row r="271">
          <cell r="A271">
            <v>13610</v>
          </cell>
          <cell r="B271">
            <v>0</v>
          </cell>
          <cell r="C271">
            <v>0</v>
          </cell>
          <cell r="D271">
            <v>0</v>
          </cell>
        </row>
        <row r="272">
          <cell r="A272">
            <v>13620</v>
          </cell>
          <cell r="B272">
            <v>737786</v>
          </cell>
          <cell r="C272">
            <v>833365</v>
          </cell>
          <cell r="D272">
            <v>12013273</v>
          </cell>
        </row>
        <row r="273">
          <cell r="A273">
            <v>13621</v>
          </cell>
          <cell r="B273">
            <v>38484</v>
          </cell>
          <cell r="C273">
            <v>19916742</v>
          </cell>
          <cell r="D273">
            <v>3064114</v>
          </cell>
        </row>
        <row r="274">
          <cell r="A274">
            <v>14101</v>
          </cell>
          <cell r="B274">
            <v>0</v>
          </cell>
          <cell r="C274">
            <v>0</v>
          </cell>
          <cell r="D274">
            <v>334615</v>
          </cell>
        </row>
        <row r="275">
          <cell r="A275">
            <v>14201</v>
          </cell>
          <cell r="B275">
            <v>180114</v>
          </cell>
          <cell r="C275">
            <v>934847</v>
          </cell>
          <cell r="D275">
            <v>-38407</v>
          </cell>
        </row>
        <row r="276">
          <cell r="A276">
            <v>14202</v>
          </cell>
          <cell r="B276">
            <v>137290112</v>
          </cell>
          <cell r="C276">
            <v>131936943</v>
          </cell>
          <cell r="D276">
            <v>137809304</v>
          </cell>
        </row>
        <row r="277">
          <cell r="A277">
            <v>14203</v>
          </cell>
          <cell r="B277">
            <v>306993</v>
          </cell>
          <cell r="C277">
            <v>306931</v>
          </cell>
          <cell r="D277">
            <v>307374</v>
          </cell>
        </row>
        <row r="278">
          <cell r="A278">
            <v>14204</v>
          </cell>
          <cell r="B278">
            <v>0</v>
          </cell>
          <cell r="C278">
            <v>0</v>
          </cell>
          <cell r="D278">
            <v>0</v>
          </cell>
        </row>
        <row r="279">
          <cell r="A279">
            <v>14205</v>
          </cell>
          <cell r="B279">
            <v>0</v>
          </cell>
          <cell r="C279">
            <v>0</v>
          </cell>
          <cell r="D279">
            <v>0</v>
          </cell>
        </row>
        <row r="280">
          <cell r="A280">
            <v>14301</v>
          </cell>
          <cell r="B280">
            <v>1647257</v>
          </cell>
          <cell r="C280">
            <v>1759947</v>
          </cell>
          <cell r="D280">
            <v>2916694</v>
          </cell>
        </row>
        <row r="281">
          <cell r="A281">
            <v>14302</v>
          </cell>
          <cell r="B281">
            <v>12791046</v>
          </cell>
          <cell r="C281">
            <v>6395523</v>
          </cell>
          <cell r="D281">
            <v>3546266</v>
          </cell>
        </row>
        <row r="282">
          <cell r="A282">
            <v>14303</v>
          </cell>
          <cell r="B282">
            <v>0</v>
          </cell>
          <cell r="C282">
            <v>0</v>
          </cell>
          <cell r="D282">
            <v>0</v>
          </cell>
        </row>
        <row r="283">
          <cell r="A283">
            <v>14304</v>
          </cell>
          <cell r="B283">
            <v>0</v>
          </cell>
          <cell r="C283">
            <v>0</v>
          </cell>
          <cell r="D283">
            <v>0</v>
          </cell>
        </row>
        <row r="284">
          <cell r="A284">
            <v>14305</v>
          </cell>
          <cell r="B284">
            <v>16045</v>
          </cell>
          <cell r="C284">
            <v>16274</v>
          </cell>
          <cell r="D284">
            <v>19739</v>
          </cell>
        </row>
        <row r="285">
          <cell r="A285">
            <v>14306</v>
          </cell>
          <cell r="B285">
            <v>0</v>
          </cell>
          <cell r="C285">
            <v>0</v>
          </cell>
          <cell r="D285">
            <v>0</v>
          </cell>
        </row>
        <row r="286">
          <cell r="A286">
            <v>14307</v>
          </cell>
          <cell r="B286">
            <v>0</v>
          </cell>
          <cell r="C286">
            <v>0</v>
          </cell>
          <cell r="D286">
            <v>0</v>
          </cell>
        </row>
        <row r="287">
          <cell r="A287">
            <v>14308</v>
          </cell>
          <cell r="B287">
            <v>0</v>
          </cell>
          <cell r="C287">
            <v>0</v>
          </cell>
          <cell r="D287">
            <v>0</v>
          </cell>
        </row>
        <row r="288">
          <cell r="A288">
            <v>14309</v>
          </cell>
          <cell r="B288">
            <v>0</v>
          </cell>
          <cell r="C288">
            <v>0</v>
          </cell>
          <cell r="D288">
            <v>0</v>
          </cell>
        </row>
        <row r="289">
          <cell r="A289">
            <v>14310</v>
          </cell>
          <cell r="B289">
            <v>0</v>
          </cell>
          <cell r="C289">
            <v>0</v>
          </cell>
          <cell r="D289">
            <v>0</v>
          </cell>
        </row>
        <row r="290">
          <cell r="A290">
            <v>14311</v>
          </cell>
          <cell r="B290">
            <v>11250</v>
          </cell>
          <cell r="C290">
            <v>6875</v>
          </cell>
          <cell r="D290">
            <v>11420</v>
          </cell>
        </row>
        <row r="291">
          <cell r="A291">
            <v>14312</v>
          </cell>
          <cell r="B291">
            <v>2195975</v>
          </cell>
          <cell r="C291">
            <v>2253860</v>
          </cell>
          <cell r="D291">
            <v>2436348</v>
          </cell>
        </row>
        <row r="292">
          <cell r="A292">
            <v>14313</v>
          </cell>
          <cell r="B292">
            <v>48002</v>
          </cell>
          <cell r="C292">
            <v>281989</v>
          </cell>
          <cell r="D292">
            <v>145419</v>
          </cell>
        </row>
        <row r="293">
          <cell r="A293">
            <v>14314</v>
          </cell>
          <cell r="B293">
            <v>0</v>
          </cell>
          <cell r="C293">
            <v>0</v>
          </cell>
          <cell r="D293">
            <v>0</v>
          </cell>
        </row>
        <row r="294">
          <cell r="A294">
            <v>14315</v>
          </cell>
          <cell r="B294">
            <v>0</v>
          </cell>
          <cell r="C294">
            <v>0</v>
          </cell>
          <cell r="D294">
            <v>0</v>
          </cell>
        </row>
        <row r="295">
          <cell r="A295">
            <v>14316</v>
          </cell>
          <cell r="B295">
            <v>0</v>
          </cell>
          <cell r="C295">
            <v>0</v>
          </cell>
          <cell r="D295">
            <v>-40830</v>
          </cell>
        </row>
        <row r="296">
          <cell r="A296">
            <v>14317</v>
          </cell>
          <cell r="B296">
            <v>0</v>
          </cell>
          <cell r="C296">
            <v>0</v>
          </cell>
          <cell r="D296">
            <v>0</v>
          </cell>
        </row>
        <row r="297">
          <cell r="A297">
            <v>14318</v>
          </cell>
          <cell r="B297">
            <v>0</v>
          </cell>
          <cell r="C297">
            <v>1396</v>
          </cell>
          <cell r="D297">
            <v>13064</v>
          </cell>
        </row>
        <row r="298">
          <cell r="A298">
            <v>14319</v>
          </cell>
          <cell r="B298">
            <v>0</v>
          </cell>
          <cell r="C298">
            <v>0</v>
          </cell>
          <cell r="D298">
            <v>0</v>
          </cell>
        </row>
        <row r="299">
          <cell r="A299">
            <v>14320</v>
          </cell>
          <cell r="B299">
            <v>0</v>
          </cell>
          <cell r="C299">
            <v>0</v>
          </cell>
          <cell r="D299">
            <v>0</v>
          </cell>
        </row>
        <row r="300">
          <cell r="A300">
            <v>14321</v>
          </cell>
          <cell r="B300">
            <v>0</v>
          </cell>
          <cell r="C300">
            <v>0</v>
          </cell>
          <cell r="D300">
            <v>383</v>
          </cell>
        </row>
        <row r="301">
          <cell r="A301">
            <v>14322</v>
          </cell>
          <cell r="B301">
            <v>498532</v>
          </cell>
          <cell r="C301">
            <v>603790</v>
          </cell>
          <cell r="D301">
            <v>622620</v>
          </cell>
        </row>
        <row r="302">
          <cell r="A302">
            <v>14323</v>
          </cell>
          <cell r="B302">
            <v>0</v>
          </cell>
          <cell r="C302">
            <v>0</v>
          </cell>
          <cell r="D302">
            <v>0</v>
          </cell>
        </row>
        <row r="303">
          <cell r="A303">
            <v>14324</v>
          </cell>
          <cell r="B303">
            <v>0</v>
          </cell>
          <cell r="C303">
            <v>0</v>
          </cell>
          <cell r="D303">
            <v>0</v>
          </cell>
        </row>
        <row r="304">
          <cell r="A304">
            <v>14325</v>
          </cell>
          <cell r="B304">
            <v>375348</v>
          </cell>
          <cell r="C304">
            <v>392455</v>
          </cell>
          <cell r="D304">
            <v>501782</v>
          </cell>
        </row>
        <row r="305">
          <cell r="A305">
            <v>14326</v>
          </cell>
          <cell r="B305">
            <v>0</v>
          </cell>
          <cell r="C305">
            <v>0</v>
          </cell>
          <cell r="D305">
            <v>7477</v>
          </cell>
        </row>
        <row r="306">
          <cell r="A306">
            <v>14327</v>
          </cell>
          <cell r="B306">
            <v>25841</v>
          </cell>
          <cell r="C306">
            <v>46148</v>
          </cell>
          <cell r="D306">
            <v>47027</v>
          </cell>
        </row>
        <row r="307">
          <cell r="A307">
            <v>14328</v>
          </cell>
          <cell r="B307">
            <v>0</v>
          </cell>
          <cell r="C307">
            <v>0</v>
          </cell>
          <cell r="D307">
            <v>0</v>
          </cell>
        </row>
        <row r="308">
          <cell r="A308">
            <v>14329</v>
          </cell>
          <cell r="B308">
            <v>0</v>
          </cell>
          <cell r="C308">
            <v>0</v>
          </cell>
          <cell r="D308">
            <v>0</v>
          </cell>
        </row>
        <row r="309">
          <cell r="A309">
            <v>14330</v>
          </cell>
          <cell r="B309">
            <v>0</v>
          </cell>
          <cell r="C309">
            <v>0</v>
          </cell>
          <cell r="D309">
            <v>0</v>
          </cell>
        </row>
        <row r="310">
          <cell r="A310">
            <v>14331</v>
          </cell>
          <cell r="B310">
            <v>889882</v>
          </cell>
          <cell r="C310">
            <v>1172524</v>
          </cell>
          <cell r="D310">
            <v>1137264</v>
          </cell>
        </row>
        <row r="311">
          <cell r="A311">
            <v>14332</v>
          </cell>
          <cell r="B311">
            <v>389981</v>
          </cell>
          <cell r="C311">
            <v>389487</v>
          </cell>
          <cell r="D311">
            <v>473452</v>
          </cell>
        </row>
        <row r="312">
          <cell r="A312">
            <v>14333</v>
          </cell>
          <cell r="B312">
            <v>0</v>
          </cell>
          <cell r="C312">
            <v>0</v>
          </cell>
          <cell r="D312">
            <v>0</v>
          </cell>
        </row>
        <row r="313">
          <cell r="A313">
            <v>14334</v>
          </cell>
          <cell r="B313">
            <v>-12076</v>
          </cell>
          <cell r="C313">
            <v>129035</v>
          </cell>
          <cell r="D313">
            <v>293762</v>
          </cell>
        </row>
        <row r="314">
          <cell r="A314">
            <v>14335</v>
          </cell>
          <cell r="B314">
            <v>0</v>
          </cell>
          <cell r="C314">
            <v>0</v>
          </cell>
          <cell r="D314">
            <v>0</v>
          </cell>
        </row>
        <row r="315">
          <cell r="A315">
            <v>14336</v>
          </cell>
          <cell r="B315">
            <v>0</v>
          </cell>
          <cell r="C315">
            <v>0</v>
          </cell>
          <cell r="D315">
            <v>0</v>
          </cell>
        </row>
        <row r="316">
          <cell r="A316">
            <v>14337</v>
          </cell>
          <cell r="B316">
            <v>0</v>
          </cell>
          <cell r="C316">
            <v>0</v>
          </cell>
          <cell r="D316">
            <v>0</v>
          </cell>
        </row>
        <row r="317">
          <cell r="A317">
            <v>14338</v>
          </cell>
          <cell r="B317">
            <v>878505</v>
          </cell>
          <cell r="C317">
            <v>824332</v>
          </cell>
          <cell r="D317">
            <v>885397</v>
          </cell>
        </row>
        <row r="318">
          <cell r="A318">
            <v>14339</v>
          </cell>
          <cell r="B318">
            <v>0</v>
          </cell>
          <cell r="C318">
            <v>0</v>
          </cell>
          <cell r="D318">
            <v>0</v>
          </cell>
        </row>
        <row r="319">
          <cell r="A319">
            <v>14340</v>
          </cell>
          <cell r="B319">
            <v>0</v>
          </cell>
          <cell r="C319">
            <v>0</v>
          </cell>
          <cell r="D319">
            <v>628</v>
          </cell>
        </row>
        <row r="320">
          <cell r="A320">
            <v>14341</v>
          </cell>
          <cell r="B320">
            <v>0</v>
          </cell>
          <cell r="C320">
            <v>0</v>
          </cell>
          <cell r="D320">
            <v>0</v>
          </cell>
        </row>
        <row r="321">
          <cell r="A321">
            <v>14342</v>
          </cell>
          <cell r="B321">
            <v>0</v>
          </cell>
          <cell r="C321">
            <v>0</v>
          </cell>
          <cell r="D321">
            <v>425</v>
          </cell>
        </row>
        <row r="322">
          <cell r="A322">
            <v>14343</v>
          </cell>
          <cell r="B322">
            <v>0</v>
          </cell>
          <cell r="C322">
            <v>0</v>
          </cell>
          <cell r="D322">
            <v>0</v>
          </cell>
        </row>
        <row r="323">
          <cell r="A323">
            <v>14344</v>
          </cell>
          <cell r="B323">
            <v>0</v>
          </cell>
          <cell r="C323">
            <v>0</v>
          </cell>
          <cell r="D323">
            <v>0</v>
          </cell>
        </row>
        <row r="324">
          <cell r="A324">
            <v>14345</v>
          </cell>
          <cell r="B324">
            <v>0</v>
          </cell>
          <cell r="C324">
            <v>0</v>
          </cell>
          <cell r="D324">
            <v>3481</v>
          </cell>
        </row>
        <row r="325">
          <cell r="A325">
            <v>14346</v>
          </cell>
          <cell r="B325">
            <v>0</v>
          </cell>
          <cell r="C325">
            <v>0</v>
          </cell>
          <cell r="D325">
            <v>0</v>
          </cell>
        </row>
        <row r="326">
          <cell r="A326">
            <v>14347</v>
          </cell>
          <cell r="B326">
            <v>0</v>
          </cell>
          <cell r="C326">
            <v>0</v>
          </cell>
          <cell r="D326">
            <v>0</v>
          </cell>
        </row>
        <row r="327">
          <cell r="A327">
            <v>14348</v>
          </cell>
          <cell r="B327">
            <v>0</v>
          </cell>
          <cell r="C327">
            <v>0</v>
          </cell>
          <cell r="D327">
            <v>0</v>
          </cell>
        </row>
        <row r="328">
          <cell r="A328">
            <v>14349</v>
          </cell>
          <cell r="B328">
            <v>0</v>
          </cell>
          <cell r="C328">
            <v>0</v>
          </cell>
          <cell r="D328">
            <v>0</v>
          </cell>
        </row>
        <row r="329">
          <cell r="A329">
            <v>14350</v>
          </cell>
          <cell r="B329">
            <v>0</v>
          </cell>
          <cell r="C329">
            <v>0</v>
          </cell>
          <cell r="D329">
            <v>0</v>
          </cell>
        </row>
        <row r="330">
          <cell r="A330">
            <v>14351</v>
          </cell>
          <cell r="B330">
            <v>0</v>
          </cell>
          <cell r="C330">
            <v>0</v>
          </cell>
          <cell r="D330">
            <v>0</v>
          </cell>
        </row>
        <row r="331">
          <cell r="A331">
            <v>14352</v>
          </cell>
          <cell r="B331">
            <v>1152</v>
          </cell>
          <cell r="C331">
            <v>2019</v>
          </cell>
          <cell r="D331">
            <v>10470</v>
          </cell>
        </row>
        <row r="332">
          <cell r="A332">
            <v>14353</v>
          </cell>
          <cell r="B332">
            <v>0</v>
          </cell>
          <cell r="C332">
            <v>0</v>
          </cell>
          <cell r="D332">
            <v>0</v>
          </cell>
        </row>
        <row r="333">
          <cell r="A333">
            <v>14355</v>
          </cell>
          <cell r="B333">
            <v>0</v>
          </cell>
          <cell r="C333">
            <v>0</v>
          </cell>
          <cell r="D333">
            <v>0</v>
          </cell>
        </row>
        <row r="334">
          <cell r="A334">
            <v>14356</v>
          </cell>
          <cell r="B334">
            <v>0</v>
          </cell>
          <cell r="C334">
            <v>0</v>
          </cell>
          <cell r="D334">
            <v>0</v>
          </cell>
        </row>
        <row r="335">
          <cell r="A335">
            <v>14357</v>
          </cell>
          <cell r="B335">
            <v>0</v>
          </cell>
          <cell r="C335">
            <v>0</v>
          </cell>
          <cell r="D335">
            <v>0</v>
          </cell>
        </row>
        <row r="336">
          <cell r="A336">
            <v>14358</v>
          </cell>
          <cell r="B336">
            <v>0</v>
          </cell>
          <cell r="C336">
            <v>0</v>
          </cell>
          <cell r="D336">
            <v>0</v>
          </cell>
        </row>
        <row r="337">
          <cell r="A337">
            <v>14360</v>
          </cell>
          <cell r="B337">
            <v>0</v>
          </cell>
          <cell r="C337">
            <v>0</v>
          </cell>
          <cell r="D337">
            <v>0</v>
          </cell>
        </row>
        <row r="338">
          <cell r="A338">
            <v>14361</v>
          </cell>
          <cell r="B338">
            <v>0</v>
          </cell>
          <cell r="C338">
            <v>0</v>
          </cell>
          <cell r="D338">
            <v>0</v>
          </cell>
        </row>
        <row r="339">
          <cell r="A339">
            <v>14362</v>
          </cell>
          <cell r="B339">
            <v>0</v>
          </cell>
          <cell r="C339">
            <v>0</v>
          </cell>
          <cell r="D339">
            <v>0</v>
          </cell>
        </row>
        <row r="340">
          <cell r="A340">
            <v>14363</v>
          </cell>
          <cell r="B340">
            <v>0</v>
          </cell>
          <cell r="C340">
            <v>0</v>
          </cell>
          <cell r="D340">
            <v>0</v>
          </cell>
        </row>
        <row r="341">
          <cell r="A341">
            <v>14364</v>
          </cell>
          <cell r="B341">
            <v>364285</v>
          </cell>
          <cell r="C341">
            <v>1394329</v>
          </cell>
          <cell r="D341">
            <v>2573670</v>
          </cell>
        </row>
        <row r="342">
          <cell r="A342">
            <v>14365</v>
          </cell>
          <cell r="B342">
            <v>0</v>
          </cell>
          <cell r="C342">
            <v>0</v>
          </cell>
          <cell r="D342">
            <v>0</v>
          </cell>
        </row>
        <row r="343">
          <cell r="A343">
            <v>14366</v>
          </cell>
          <cell r="B343">
            <v>0</v>
          </cell>
          <cell r="C343">
            <v>0</v>
          </cell>
          <cell r="D343">
            <v>0</v>
          </cell>
        </row>
        <row r="344">
          <cell r="A344">
            <v>14367</v>
          </cell>
          <cell r="B344">
            <v>0</v>
          </cell>
          <cell r="C344">
            <v>0</v>
          </cell>
          <cell r="D344">
            <v>0</v>
          </cell>
        </row>
        <row r="345">
          <cell r="A345">
            <v>14368</v>
          </cell>
          <cell r="B345">
            <v>0</v>
          </cell>
          <cell r="C345">
            <v>0</v>
          </cell>
          <cell r="D345">
            <v>13302</v>
          </cell>
        </row>
        <row r="346">
          <cell r="A346">
            <v>14369</v>
          </cell>
          <cell r="B346">
            <v>0</v>
          </cell>
          <cell r="C346">
            <v>0</v>
          </cell>
          <cell r="D346">
            <v>0</v>
          </cell>
        </row>
        <row r="347">
          <cell r="A347">
            <v>14370</v>
          </cell>
          <cell r="B347">
            <v>0</v>
          </cell>
          <cell r="C347">
            <v>0</v>
          </cell>
          <cell r="D347">
            <v>1697</v>
          </cell>
        </row>
        <row r="348">
          <cell r="A348">
            <v>14371</v>
          </cell>
          <cell r="B348">
            <v>0</v>
          </cell>
          <cell r="C348">
            <v>0</v>
          </cell>
          <cell r="D348">
            <v>22846</v>
          </cell>
        </row>
        <row r="349">
          <cell r="A349">
            <v>14372</v>
          </cell>
          <cell r="B349">
            <v>0</v>
          </cell>
          <cell r="C349">
            <v>0</v>
          </cell>
          <cell r="D349">
            <v>5876</v>
          </cell>
        </row>
        <row r="350">
          <cell r="A350">
            <v>14400</v>
          </cell>
          <cell r="B350">
            <v>-458937</v>
          </cell>
          <cell r="C350">
            <v>-601288</v>
          </cell>
          <cell r="D350">
            <v>-862751</v>
          </cell>
        </row>
        <row r="351">
          <cell r="A351">
            <v>14422</v>
          </cell>
          <cell r="B351">
            <v>-147516</v>
          </cell>
          <cell r="C351">
            <v>-151895</v>
          </cell>
          <cell r="D351">
            <v>-157463</v>
          </cell>
        </row>
        <row r="352">
          <cell r="A352">
            <v>14501</v>
          </cell>
          <cell r="B352">
            <v>0</v>
          </cell>
          <cell r="C352">
            <v>0</v>
          </cell>
          <cell r="D352">
            <v>0</v>
          </cell>
        </row>
        <row r="353">
          <cell r="A353">
            <v>14601</v>
          </cell>
          <cell r="B353">
            <v>0</v>
          </cell>
          <cell r="C353">
            <v>0</v>
          </cell>
          <cell r="D353">
            <v>0</v>
          </cell>
        </row>
        <row r="354">
          <cell r="A354">
            <v>14602</v>
          </cell>
          <cell r="B354">
            <v>0</v>
          </cell>
          <cell r="C354">
            <v>0</v>
          </cell>
          <cell r="D354">
            <v>0</v>
          </cell>
        </row>
        <row r="355">
          <cell r="A355">
            <v>14603</v>
          </cell>
          <cell r="B355">
            <v>8813</v>
          </cell>
          <cell r="C355">
            <v>8129</v>
          </cell>
          <cell r="D355">
            <v>6643</v>
          </cell>
        </row>
        <row r="356">
          <cell r="A356">
            <v>14604</v>
          </cell>
          <cell r="B356">
            <v>1534</v>
          </cell>
          <cell r="C356">
            <v>1911</v>
          </cell>
          <cell r="D356">
            <v>152893</v>
          </cell>
        </row>
        <row r="357">
          <cell r="A357">
            <v>14605</v>
          </cell>
          <cell r="B357">
            <v>8654</v>
          </cell>
          <cell r="C357">
            <v>8006</v>
          </cell>
          <cell r="D357">
            <v>1329</v>
          </cell>
        </row>
        <row r="358">
          <cell r="A358">
            <v>14606</v>
          </cell>
          <cell r="B358">
            <v>18296</v>
          </cell>
          <cell r="C358">
            <v>124875</v>
          </cell>
          <cell r="D358">
            <v>243423</v>
          </cell>
        </row>
        <row r="359">
          <cell r="A359">
            <v>14607</v>
          </cell>
          <cell r="B359">
            <v>0</v>
          </cell>
          <cell r="C359">
            <v>0</v>
          </cell>
          <cell r="D359">
            <v>0</v>
          </cell>
        </row>
        <row r="360">
          <cell r="A360">
            <v>14608</v>
          </cell>
          <cell r="B360">
            <v>0</v>
          </cell>
          <cell r="C360">
            <v>0</v>
          </cell>
          <cell r="D360">
            <v>0</v>
          </cell>
        </row>
        <row r="361">
          <cell r="A361">
            <v>14609</v>
          </cell>
          <cell r="B361">
            <v>358307</v>
          </cell>
          <cell r="C361">
            <v>371810</v>
          </cell>
          <cell r="D361">
            <v>468695</v>
          </cell>
        </row>
        <row r="362">
          <cell r="A362">
            <v>14610</v>
          </cell>
          <cell r="B362">
            <v>113249</v>
          </cell>
          <cell r="C362">
            <v>120682</v>
          </cell>
          <cell r="D362">
            <v>383491</v>
          </cell>
        </row>
        <row r="363">
          <cell r="A363">
            <v>14611</v>
          </cell>
          <cell r="B363">
            <v>68422</v>
          </cell>
          <cell r="C363">
            <v>67103</v>
          </cell>
          <cell r="D363">
            <v>61028</v>
          </cell>
        </row>
        <row r="364">
          <cell r="A364">
            <v>14612</v>
          </cell>
          <cell r="B364">
            <v>0</v>
          </cell>
          <cell r="C364">
            <v>0</v>
          </cell>
          <cell r="D364">
            <v>0</v>
          </cell>
        </row>
        <row r="365">
          <cell r="A365">
            <v>14613</v>
          </cell>
          <cell r="B365">
            <v>0</v>
          </cell>
          <cell r="C365">
            <v>0</v>
          </cell>
          <cell r="D365">
            <v>0</v>
          </cell>
        </row>
        <row r="366">
          <cell r="A366">
            <v>14614</v>
          </cell>
          <cell r="B366">
            <v>0</v>
          </cell>
          <cell r="C366">
            <v>0</v>
          </cell>
          <cell r="D366">
            <v>0</v>
          </cell>
        </row>
        <row r="367">
          <cell r="A367">
            <v>14615</v>
          </cell>
          <cell r="B367">
            <v>0</v>
          </cell>
          <cell r="C367">
            <v>0</v>
          </cell>
          <cell r="D367">
            <v>0</v>
          </cell>
        </row>
        <row r="368">
          <cell r="A368">
            <v>14616</v>
          </cell>
          <cell r="B368">
            <v>16819</v>
          </cell>
          <cell r="C368">
            <v>30757</v>
          </cell>
          <cell r="D368">
            <v>-702</v>
          </cell>
        </row>
        <row r="369">
          <cell r="A369">
            <v>14617</v>
          </cell>
          <cell r="B369">
            <v>0</v>
          </cell>
          <cell r="C369">
            <v>0</v>
          </cell>
          <cell r="D369">
            <v>0</v>
          </cell>
        </row>
        <row r="370">
          <cell r="A370">
            <v>14618</v>
          </cell>
          <cell r="B370">
            <v>0</v>
          </cell>
          <cell r="C370">
            <v>0</v>
          </cell>
          <cell r="D370">
            <v>0</v>
          </cell>
        </row>
        <row r="371">
          <cell r="A371">
            <v>14619</v>
          </cell>
          <cell r="B371">
            <v>0</v>
          </cell>
          <cell r="C371">
            <v>0</v>
          </cell>
          <cell r="D371">
            <v>0</v>
          </cell>
        </row>
        <row r="372">
          <cell r="A372">
            <v>14620</v>
          </cell>
          <cell r="B372">
            <v>0</v>
          </cell>
          <cell r="C372">
            <v>0</v>
          </cell>
          <cell r="D372">
            <v>0</v>
          </cell>
        </row>
        <row r="373">
          <cell r="A373">
            <v>14621</v>
          </cell>
          <cell r="B373">
            <v>0</v>
          </cell>
          <cell r="C373">
            <v>0</v>
          </cell>
          <cell r="D373">
            <v>0</v>
          </cell>
        </row>
        <row r="374">
          <cell r="A374">
            <v>14622</v>
          </cell>
          <cell r="B374">
            <v>0</v>
          </cell>
          <cell r="C374">
            <v>150</v>
          </cell>
          <cell r="D374">
            <v>69</v>
          </cell>
        </row>
        <row r="375">
          <cell r="A375">
            <v>14623</v>
          </cell>
          <cell r="B375">
            <v>11010</v>
          </cell>
          <cell r="C375">
            <v>11010</v>
          </cell>
          <cell r="D375">
            <v>10961</v>
          </cell>
        </row>
        <row r="376">
          <cell r="A376">
            <v>14624</v>
          </cell>
          <cell r="B376">
            <v>0</v>
          </cell>
          <cell r="C376">
            <v>0</v>
          </cell>
          <cell r="D376">
            <v>0</v>
          </cell>
        </row>
        <row r="377">
          <cell r="A377">
            <v>14625</v>
          </cell>
          <cell r="B377">
            <v>0</v>
          </cell>
          <cell r="C377">
            <v>0</v>
          </cell>
          <cell r="D377">
            <v>-1515</v>
          </cell>
        </row>
        <row r="378">
          <cell r="A378">
            <v>14626</v>
          </cell>
          <cell r="B378">
            <v>0</v>
          </cell>
          <cell r="C378">
            <v>0</v>
          </cell>
          <cell r="D378">
            <v>0</v>
          </cell>
        </row>
        <row r="379">
          <cell r="A379">
            <v>14627</v>
          </cell>
          <cell r="B379">
            <v>-92</v>
          </cell>
          <cell r="C379">
            <v>-672</v>
          </cell>
          <cell r="D379">
            <v>14373</v>
          </cell>
        </row>
        <row r="380">
          <cell r="A380">
            <v>14628</v>
          </cell>
          <cell r="B380">
            <v>0</v>
          </cell>
          <cell r="C380">
            <v>-181</v>
          </cell>
          <cell r="D380">
            <v>-1749</v>
          </cell>
        </row>
        <row r="381">
          <cell r="A381">
            <v>14629</v>
          </cell>
          <cell r="B381">
            <v>22565</v>
          </cell>
          <cell r="C381">
            <v>30460</v>
          </cell>
          <cell r="D381">
            <v>55061</v>
          </cell>
        </row>
        <row r="382">
          <cell r="A382">
            <v>14630</v>
          </cell>
          <cell r="B382">
            <v>0</v>
          </cell>
          <cell r="C382">
            <v>0</v>
          </cell>
          <cell r="D382">
            <v>0</v>
          </cell>
        </row>
        <row r="383">
          <cell r="A383">
            <v>14631</v>
          </cell>
          <cell r="B383">
            <v>0</v>
          </cell>
          <cell r="C383">
            <v>0</v>
          </cell>
          <cell r="D383">
            <v>0</v>
          </cell>
        </row>
        <row r="384">
          <cell r="A384">
            <v>14632</v>
          </cell>
          <cell r="B384">
            <v>0</v>
          </cell>
          <cell r="C384">
            <v>0</v>
          </cell>
          <cell r="D384">
            <v>0</v>
          </cell>
        </row>
        <row r="385">
          <cell r="A385">
            <v>14633</v>
          </cell>
          <cell r="B385">
            <v>0</v>
          </cell>
          <cell r="C385">
            <v>0</v>
          </cell>
          <cell r="D385">
            <v>0</v>
          </cell>
        </row>
        <row r="386">
          <cell r="A386">
            <v>14634</v>
          </cell>
          <cell r="B386">
            <v>0</v>
          </cell>
          <cell r="C386">
            <v>0</v>
          </cell>
          <cell r="D386">
            <v>35</v>
          </cell>
        </row>
        <row r="387">
          <cell r="A387">
            <v>14635</v>
          </cell>
          <cell r="B387">
            <v>0</v>
          </cell>
          <cell r="C387">
            <v>0</v>
          </cell>
          <cell r="D387">
            <v>0</v>
          </cell>
        </row>
        <row r="388">
          <cell r="A388">
            <v>14636</v>
          </cell>
          <cell r="B388">
            <v>0</v>
          </cell>
          <cell r="C388">
            <v>0</v>
          </cell>
          <cell r="D388">
            <v>0</v>
          </cell>
        </row>
        <row r="389">
          <cell r="A389">
            <v>14637</v>
          </cell>
          <cell r="B389">
            <v>0</v>
          </cell>
          <cell r="C389">
            <v>0</v>
          </cell>
          <cell r="D389">
            <v>99</v>
          </cell>
        </row>
        <row r="390">
          <cell r="A390">
            <v>14638</v>
          </cell>
          <cell r="B390">
            <v>0</v>
          </cell>
          <cell r="C390">
            <v>0</v>
          </cell>
          <cell r="D390">
            <v>0</v>
          </cell>
        </row>
        <row r="391">
          <cell r="A391">
            <v>14639</v>
          </cell>
          <cell r="B391">
            <v>0</v>
          </cell>
          <cell r="C391">
            <v>0</v>
          </cell>
          <cell r="D391">
            <v>0</v>
          </cell>
        </row>
        <row r="392">
          <cell r="A392">
            <v>14640</v>
          </cell>
          <cell r="B392">
            <v>0</v>
          </cell>
          <cell r="C392">
            <v>0</v>
          </cell>
          <cell r="D392">
            <v>0</v>
          </cell>
        </row>
        <row r="393">
          <cell r="A393">
            <v>14641</v>
          </cell>
          <cell r="B393">
            <v>35</v>
          </cell>
          <cell r="C393">
            <v>87</v>
          </cell>
          <cell r="D393">
            <v>29</v>
          </cell>
        </row>
        <row r="394">
          <cell r="A394">
            <v>14642</v>
          </cell>
          <cell r="B394">
            <v>0</v>
          </cell>
          <cell r="C394">
            <v>0</v>
          </cell>
          <cell r="D394">
            <v>0</v>
          </cell>
        </row>
        <row r="395">
          <cell r="A395">
            <v>14647</v>
          </cell>
          <cell r="B395">
            <v>0</v>
          </cell>
          <cell r="C395">
            <v>0</v>
          </cell>
          <cell r="D395">
            <v>0</v>
          </cell>
        </row>
        <row r="396">
          <cell r="A396">
            <v>14650</v>
          </cell>
          <cell r="B396">
            <v>3966532</v>
          </cell>
          <cell r="C396">
            <v>16589269</v>
          </cell>
          <cell r="D396">
            <v>14197725</v>
          </cell>
        </row>
        <row r="397">
          <cell r="A397">
            <v>14651</v>
          </cell>
          <cell r="B397">
            <v>76333</v>
          </cell>
          <cell r="C397">
            <v>296482</v>
          </cell>
          <cell r="D397">
            <v>585416</v>
          </cell>
        </row>
        <row r="398">
          <cell r="A398">
            <v>14652</v>
          </cell>
          <cell r="B398">
            <v>245295</v>
          </cell>
          <cell r="C398">
            <v>201207</v>
          </cell>
          <cell r="D398">
            <v>36422</v>
          </cell>
        </row>
        <row r="399">
          <cell r="A399">
            <v>14653</v>
          </cell>
          <cell r="B399">
            <v>0</v>
          </cell>
          <cell r="C399">
            <v>0</v>
          </cell>
          <cell r="D399">
            <v>244</v>
          </cell>
        </row>
        <row r="400">
          <cell r="A400">
            <v>14654</v>
          </cell>
          <cell r="B400">
            <v>13</v>
          </cell>
          <cell r="C400">
            <v>13</v>
          </cell>
          <cell r="D400">
            <v>10</v>
          </cell>
        </row>
        <row r="401">
          <cell r="A401">
            <v>14655</v>
          </cell>
          <cell r="B401">
            <v>0</v>
          </cell>
          <cell r="C401">
            <v>0</v>
          </cell>
          <cell r="D401">
            <v>0</v>
          </cell>
        </row>
        <row r="402">
          <cell r="A402">
            <v>14657</v>
          </cell>
          <cell r="B402">
            <v>0</v>
          </cell>
          <cell r="C402">
            <v>0</v>
          </cell>
          <cell r="D402">
            <v>-1154</v>
          </cell>
        </row>
        <row r="403">
          <cell r="A403">
            <v>14658</v>
          </cell>
          <cell r="B403">
            <v>42685</v>
          </cell>
          <cell r="C403">
            <v>41977</v>
          </cell>
          <cell r="D403">
            <v>58902</v>
          </cell>
        </row>
        <row r="404">
          <cell r="A404">
            <v>14660</v>
          </cell>
          <cell r="B404">
            <v>262936</v>
          </cell>
          <cell r="C404">
            <v>325799</v>
          </cell>
          <cell r="D404">
            <v>127715</v>
          </cell>
        </row>
        <row r="405">
          <cell r="A405">
            <v>14662</v>
          </cell>
          <cell r="B405">
            <v>0</v>
          </cell>
          <cell r="C405">
            <v>0</v>
          </cell>
          <cell r="D405">
            <v>-303</v>
          </cell>
        </row>
        <row r="406">
          <cell r="A406">
            <v>14663</v>
          </cell>
          <cell r="B406">
            <v>3183</v>
          </cell>
          <cell r="C406">
            <v>3183</v>
          </cell>
          <cell r="D406">
            <v>4252</v>
          </cell>
        </row>
        <row r="407">
          <cell r="A407">
            <v>14664</v>
          </cell>
          <cell r="B407">
            <v>0</v>
          </cell>
          <cell r="C407">
            <v>0</v>
          </cell>
          <cell r="D407">
            <v>0</v>
          </cell>
        </row>
        <row r="408">
          <cell r="A408">
            <v>14665</v>
          </cell>
          <cell r="B408">
            <v>0</v>
          </cell>
          <cell r="C408">
            <v>0</v>
          </cell>
          <cell r="D408">
            <v>0</v>
          </cell>
        </row>
        <row r="409">
          <cell r="A409">
            <v>14667</v>
          </cell>
          <cell r="B409">
            <v>0</v>
          </cell>
          <cell r="C409">
            <v>0</v>
          </cell>
          <cell r="D409">
            <v>0</v>
          </cell>
        </row>
        <row r="410">
          <cell r="A410">
            <v>14668</v>
          </cell>
          <cell r="B410">
            <v>0</v>
          </cell>
          <cell r="C410">
            <v>0</v>
          </cell>
          <cell r="D410">
            <v>0</v>
          </cell>
        </row>
        <row r="411">
          <cell r="A411">
            <v>14669</v>
          </cell>
          <cell r="B411">
            <v>0</v>
          </cell>
          <cell r="C411">
            <v>0</v>
          </cell>
          <cell r="D411">
            <v>9465</v>
          </cell>
        </row>
        <row r="412">
          <cell r="A412">
            <v>14670</v>
          </cell>
          <cell r="B412">
            <v>0</v>
          </cell>
          <cell r="C412">
            <v>0</v>
          </cell>
          <cell r="D412">
            <v>0</v>
          </cell>
        </row>
        <row r="413">
          <cell r="A413">
            <v>14671</v>
          </cell>
          <cell r="B413">
            <v>0</v>
          </cell>
          <cell r="C413">
            <v>0</v>
          </cell>
          <cell r="D413">
            <v>0</v>
          </cell>
        </row>
        <row r="414">
          <cell r="A414">
            <v>14672</v>
          </cell>
          <cell r="B414">
            <v>0</v>
          </cell>
          <cell r="C414">
            <v>0</v>
          </cell>
          <cell r="D414">
            <v>0</v>
          </cell>
        </row>
        <row r="415">
          <cell r="A415">
            <v>14673</v>
          </cell>
          <cell r="B415">
            <v>0</v>
          </cell>
          <cell r="C415">
            <v>0</v>
          </cell>
          <cell r="D415">
            <v>0</v>
          </cell>
        </row>
        <row r="416">
          <cell r="A416">
            <v>14699</v>
          </cell>
          <cell r="B416">
            <v>0</v>
          </cell>
          <cell r="C416">
            <v>0</v>
          </cell>
          <cell r="D416">
            <v>0</v>
          </cell>
        </row>
        <row r="417">
          <cell r="A417">
            <v>15110</v>
          </cell>
          <cell r="B417">
            <v>54224488</v>
          </cell>
          <cell r="C417">
            <v>57780936</v>
          </cell>
          <cell r="D417">
            <v>56244718</v>
          </cell>
        </row>
        <row r="418">
          <cell r="A418">
            <v>15111</v>
          </cell>
          <cell r="B418">
            <v>828872</v>
          </cell>
          <cell r="C418">
            <v>896928</v>
          </cell>
          <cell r="D418">
            <v>973635</v>
          </cell>
        </row>
        <row r="419">
          <cell r="A419">
            <v>15112</v>
          </cell>
          <cell r="B419">
            <v>7151806</v>
          </cell>
          <cell r="C419">
            <v>7571026</v>
          </cell>
          <cell r="D419">
            <v>7602850</v>
          </cell>
        </row>
        <row r="420">
          <cell r="A420">
            <v>15113</v>
          </cell>
          <cell r="B420">
            <v>0</v>
          </cell>
          <cell r="C420">
            <v>0</v>
          </cell>
          <cell r="D420">
            <v>0</v>
          </cell>
        </row>
        <row r="421">
          <cell r="A421">
            <v>15114</v>
          </cell>
          <cell r="B421">
            <v>0</v>
          </cell>
          <cell r="C421">
            <v>0</v>
          </cell>
          <cell r="D421">
            <v>0</v>
          </cell>
        </row>
        <row r="422">
          <cell r="A422">
            <v>15117</v>
          </cell>
          <cell r="B422">
            <v>1400968</v>
          </cell>
          <cell r="C422">
            <v>1203478</v>
          </cell>
          <cell r="D422">
            <v>1198809</v>
          </cell>
        </row>
        <row r="423">
          <cell r="A423">
            <v>15118</v>
          </cell>
          <cell r="B423">
            <v>24564</v>
          </cell>
          <cell r="C423">
            <v>24573</v>
          </cell>
          <cell r="D423">
            <v>23163</v>
          </cell>
        </row>
        <row r="424">
          <cell r="A424">
            <v>15119</v>
          </cell>
          <cell r="B424">
            <v>0</v>
          </cell>
          <cell r="C424">
            <v>0</v>
          </cell>
          <cell r="D424">
            <v>0</v>
          </cell>
        </row>
        <row r="425">
          <cell r="A425">
            <v>15207</v>
          </cell>
          <cell r="B425">
            <v>0</v>
          </cell>
          <cell r="C425">
            <v>0</v>
          </cell>
          <cell r="D425">
            <v>0</v>
          </cell>
        </row>
        <row r="426">
          <cell r="A426">
            <v>15209</v>
          </cell>
          <cell r="B426">
            <v>0</v>
          </cell>
          <cell r="C426">
            <v>0</v>
          </cell>
          <cell r="D426">
            <v>0</v>
          </cell>
        </row>
        <row r="427">
          <cell r="A427">
            <v>15214</v>
          </cell>
          <cell r="B427">
            <v>0</v>
          </cell>
          <cell r="C427">
            <v>0</v>
          </cell>
          <cell r="D427">
            <v>0</v>
          </cell>
        </row>
        <row r="428">
          <cell r="A428">
            <v>15215</v>
          </cell>
          <cell r="B428">
            <v>0</v>
          </cell>
          <cell r="C428">
            <v>0</v>
          </cell>
          <cell r="D428">
            <v>0</v>
          </cell>
        </row>
        <row r="429">
          <cell r="A429">
            <v>15216</v>
          </cell>
          <cell r="B429">
            <v>0</v>
          </cell>
          <cell r="C429">
            <v>-10</v>
          </cell>
          <cell r="D429">
            <v>-17</v>
          </cell>
        </row>
        <row r="430">
          <cell r="A430">
            <v>15217</v>
          </cell>
          <cell r="B430">
            <v>0</v>
          </cell>
          <cell r="C430">
            <v>0</v>
          </cell>
          <cell r="D430">
            <v>0</v>
          </cell>
        </row>
        <row r="431">
          <cell r="A431">
            <v>15218</v>
          </cell>
          <cell r="B431">
            <v>0</v>
          </cell>
          <cell r="C431">
            <v>30</v>
          </cell>
          <cell r="D431">
            <v>31</v>
          </cell>
        </row>
        <row r="432">
          <cell r="A432">
            <v>15234</v>
          </cell>
          <cell r="B432">
            <v>0</v>
          </cell>
          <cell r="C432">
            <v>0</v>
          </cell>
          <cell r="D432">
            <v>0</v>
          </cell>
        </row>
        <row r="433">
          <cell r="A433">
            <v>15235</v>
          </cell>
          <cell r="B433">
            <v>0</v>
          </cell>
          <cell r="C433">
            <v>0</v>
          </cell>
          <cell r="D433">
            <v>0</v>
          </cell>
        </row>
        <row r="434">
          <cell r="A434">
            <v>15236</v>
          </cell>
          <cell r="B434">
            <v>0</v>
          </cell>
          <cell r="C434">
            <v>0</v>
          </cell>
          <cell r="D434">
            <v>0</v>
          </cell>
        </row>
        <row r="435">
          <cell r="A435">
            <v>15301</v>
          </cell>
          <cell r="B435">
            <v>0</v>
          </cell>
          <cell r="C435">
            <v>0</v>
          </cell>
          <cell r="D435">
            <v>0</v>
          </cell>
        </row>
        <row r="436">
          <cell r="A436">
            <v>15302</v>
          </cell>
          <cell r="B436">
            <v>0</v>
          </cell>
          <cell r="C436">
            <v>0</v>
          </cell>
          <cell r="D436">
            <v>0</v>
          </cell>
        </row>
        <row r="437">
          <cell r="A437">
            <v>15306</v>
          </cell>
          <cell r="B437">
            <v>0</v>
          </cell>
          <cell r="C437">
            <v>0</v>
          </cell>
          <cell r="D437">
            <v>0</v>
          </cell>
        </row>
        <row r="438">
          <cell r="A438">
            <v>15311</v>
          </cell>
          <cell r="B438">
            <v>0</v>
          </cell>
          <cell r="C438">
            <v>0</v>
          </cell>
          <cell r="D438">
            <v>0</v>
          </cell>
        </row>
        <row r="439">
          <cell r="A439">
            <v>15312</v>
          </cell>
          <cell r="B439">
            <v>0</v>
          </cell>
          <cell r="C439">
            <v>0</v>
          </cell>
          <cell r="D439">
            <v>0</v>
          </cell>
        </row>
        <row r="440">
          <cell r="A440">
            <v>15314</v>
          </cell>
          <cell r="B440">
            <v>0</v>
          </cell>
          <cell r="C440">
            <v>0</v>
          </cell>
          <cell r="D440">
            <v>0</v>
          </cell>
        </row>
        <row r="441">
          <cell r="A441">
            <v>15320</v>
          </cell>
          <cell r="B441">
            <v>0</v>
          </cell>
          <cell r="C441">
            <v>0</v>
          </cell>
          <cell r="D441">
            <v>0</v>
          </cell>
        </row>
        <row r="442">
          <cell r="A442">
            <v>15324</v>
          </cell>
          <cell r="B442">
            <v>0</v>
          </cell>
          <cell r="C442">
            <v>0</v>
          </cell>
          <cell r="D442">
            <v>0</v>
          </cell>
        </row>
        <row r="443">
          <cell r="A443">
            <v>15401</v>
          </cell>
          <cell r="B443">
            <v>47002153</v>
          </cell>
          <cell r="C443">
            <v>47296897</v>
          </cell>
          <cell r="D443">
            <v>43970978</v>
          </cell>
        </row>
        <row r="444">
          <cell r="A444">
            <v>15402</v>
          </cell>
          <cell r="B444">
            <v>0</v>
          </cell>
          <cell r="C444">
            <v>0</v>
          </cell>
          <cell r="D444">
            <v>0</v>
          </cell>
        </row>
        <row r="445">
          <cell r="A445">
            <v>15403</v>
          </cell>
          <cell r="B445">
            <v>0</v>
          </cell>
          <cell r="C445">
            <v>0</v>
          </cell>
          <cell r="D445">
            <v>0</v>
          </cell>
        </row>
        <row r="446">
          <cell r="A446">
            <v>15404</v>
          </cell>
          <cell r="B446">
            <v>0</v>
          </cell>
          <cell r="C446">
            <v>0</v>
          </cell>
          <cell r="D446">
            <v>0</v>
          </cell>
        </row>
        <row r="447">
          <cell r="A447">
            <v>15405</v>
          </cell>
          <cell r="B447">
            <v>0</v>
          </cell>
          <cell r="C447">
            <v>0</v>
          </cell>
          <cell r="D447">
            <v>0</v>
          </cell>
        </row>
        <row r="448">
          <cell r="A448">
            <v>15406</v>
          </cell>
          <cell r="B448">
            <v>0</v>
          </cell>
          <cell r="C448">
            <v>0</v>
          </cell>
          <cell r="D448">
            <v>0</v>
          </cell>
        </row>
        <row r="449">
          <cell r="A449">
            <v>15407</v>
          </cell>
          <cell r="B449">
            <v>0</v>
          </cell>
          <cell r="C449">
            <v>0</v>
          </cell>
          <cell r="D449">
            <v>0</v>
          </cell>
        </row>
        <row r="450">
          <cell r="A450">
            <v>15410</v>
          </cell>
          <cell r="B450">
            <v>0</v>
          </cell>
          <cell r="C450">
            <v>0</v>
          </cell>
          <cell r="D450">
            <v>0</v>
          </cell>
        </row>
        <row r="451">
          <cell r="A451">
            <v>15411</v>
          </cell>
          <cell r="B451">
            <v>0</v>
          </cell>
          <cell r="C451">
            <v>0</v>
          </cell>
          <cell r="D451">
            <v>0</v>
          </cell>
        </row>
        <row r="452">
          <cell r="A452">
            <v>15412</v>
          </cell>
          <cell r="B452">
            <v>0</v>
          </cell>
          <cell r="C452">
            <v>0</v>
          </cell>
          <cell r="D452">
            <v>0</v>
          </cell>
        </row>
        <row r="453">
          <cell r="A453">
            <v>15421</v>
          </cell>
          <cell r="B453">
            <v>3188009</v>
          </cell>
          <cell r="C453">
            <v>2582659</v>
          </cell>
          <cell r="D453">
            <v>3187728</v>
          </cell>
        </row>
        <row r="454">
          <cell r="A454">
            <v>15425</v>
          </cell>
          <cell r="B454">
            <v>0</v>
          </cell>
          <cell r="C454">
            <v>0</v>
          </cell>
          <cell r="D454">
            <v>0</v>
          </cell>
        </row>
        <row r="455">
          <cell r="A455">
            <v>15449</v>
          </cell>
          <cell r="B455">
            <v>0</v>
          </cell>
          <cell r="C455">
            <v>0</v>
          </cell>
          <cell r="D455">
            <v>0</v>
          </cell>
        </row>
        <row r="456">
          <cell r="A456">
            <v>15459</v>
          </cell>
          <cell r="B456">
            <v>0</v>
          </cell>
          <cell r="C456">
            <v>0</v>
          </cell>
          <cell r="D456">
            <v>0</v>
          </cell>
        </row>
        <row r="457">
          <cell r="A457">
            <v>15470</v>
          </cell>
          <cell r="B457">
            <v>0</v>
          </cell>
          <cell r="C457">
            <v>0</v>
          </cell>
          <cell r="D457">
            <v>0</v>
          </cell>
        </row>
        <row r="458">
          <cell r="A458">
            <v>15600</v>
          </cell>
          <cell r="B458">
            <v>0</v>
          </cell>
          <cell r="C458">
            <v>0</v>
          </cell>
          <cell r="D458">
            <v>0</v>
          </cell>
        </row>
        <row r="459">
          <cell r="A459">
            <v>15810</v>
          </cell>
          <cell r="B459">
            <v>0</v>
          </cell>
          <cell r="C459">
            <v>0</v>
          </cell>
          <cell r="D459">
            <v>0</v>
          </cell>
        </row>
        <row r="460">
          <cell r="A460">
            <v>15820</v>
          </cell>
          <cell r="B460">
            <v>0</v>
          </cell>
          <cell r="C460">
            <v>0</v>
          </cell>
          <cell r="D460">
            <v>0</v>
          </cell>
        </row>
        <row r="461">
          <cell r="A461">
            <v>15825</v>
          </cell>
          <cell r="B461">
            <v>0</v>
          </cell>
          <cell r="C461">
            <v>0</v>
          </cell>
          <cell r="D461">
            <v>0</v>
          </cell>
        </row>
        <row r="462">
          <cell r="A462">
            <v>16300</v>
          </cell>
          <cell r="B462">
            <v>0</v>
          </cell>
          <cell r="C462">
            <v>0</v>
          </cell>
          <cell r="D462">
            <v>0</v>
          </cell>
        </row>
        <row r="463">
          <cell r="A463">
            <v>16301</v>
          </cell>
          <cell r="B463">
            <v>0</v>
          </cell>
          <cell r="C463">
            <v>0</v>
          </cell>
          <cell r="D463">
            <v>0</v>
          </cell>
        </row>
        <row r="464">
          <cell r="A464">
            <v>16302</v>
          </cell>
          <cell r="B464">
            <v>0</v>
          </cell>
          <cell r="C464">
            <v>0</v>
          </cell>
          <cell r="D464">
            <v>0</v>
          </cell>
        </row>
        <row r="465">
          <cell r="A465">
            <v>16303</v>
          </cell>
          <cell r="B465">
            <v>0</v>
          </cell>
          <cell r="C465">
            <v>0</v>
          </cell>
          <cell r="D465">
            <v>0</v>
          </cell>
        </row>
        <row r="466">
          <cell r="A466">
            <v>16304</v>
          </cell>
          <cell r="B466">
            <v>0</v>
          </cell>
          <cell r="C466">
            <v>0</v>
          </cell>
          <cell r="D466">
            <v>8696</v>
          </cell>
        </row>
        <row r="467">
          <cell r="A467">
            <v>16305</v>
          </cell>
          <cell r="B467">
            <v>0</v>
          </cell>
          <cell r="C467">
            <v>0</v>
          </cell>
          <cell r="D467">
            <v>0</v>
          </cell>
        </row>
        <row r="468">
          <cell r="A468">
            <v>16306</v>
          </cell>
          <cell r="B468">
            <v>0</v>
          </cell>
          <cell r="C468">
            <v>0</v>
          </cell>
          <cell r="D468">
            <v>0</v>
          </cell>
        </row>
        <row r="469">
          <cell r="A469">
            <v>16307</v>
          </cell>
          <cell r="B469">
            <v>171</v>
          </cell>
          <cell r="C469">
            <v>171</v>
          </cell>
          <cell r="D469">
            <v>171</v>
          </cell>
        </row>
        <row r="470">
          <cell r="A470">
            <v>16309</v>
          </cell>
          <cell r="B470">
            <v>0</v>
          </cell>
          <cell r="C470">
            <v>0</v>
          </cell>
          <cell r="D470">
            <v>0</v>
          </cell>
        </row>
        <row r="471">
          <cell r="A471">
            <v>16310</v>
          </cell>
          <cell r="B471">
            <v>0</v>
          </cell>
          <cell r="C471">
            <v>0</v>
          </cell>
          <cell r="D471">
            <v>0</v>
          </cell>
        </row>
        <row r="472">
          <cell r="A472">
            <v>16311</v>
          </cell>
          <cell r="B472">
            <v>0</v>
          </cell>
          <cell r="C472">
            <v>0</v>
          </cell>
          <cell r="D472">
            <v>-8696</v>
          </cell>
        </row>
        <row r="473">
          <cell r="A473">
            <v>16312</v>
          </cell>
          <cell r="B473">
            <v>0</v>
          </cell>
          <cell r="C473">
            <v>0</v>
          </cell>
          <cell r="D473">
            <v>0</v>
          </cell>
        </row>
        <row r="474">
          <cell r="A474">
            <v>16340</v>
          </cell>
          <cell r="B474">
            <v>0</v>
          </cell>
          <cell r="C474">
            <v>514969</v>
          </cell>
          <cell r="D474">
            <v>375543</v>
          </cell>
        </row>
        <row r="475">
          <cell r="A475">
            <v>16341</v>
          </cell>
          <cell r="B475">
            <v>0</v>
          </cell>
          <cell r="C475">
            <v>4174</v>
          </cell>
          <cell r="D475">
            <v>14421</v>
          </cell>
        </row>
        <row r="476">
          <cell r="A476">
            <v>16342</v>
          </cell>
          <cell r="B476">
            <v>0</v>
          </cell>
          <cell r="C476">
            <v>24373</v>
          </cell>
          <cell r="D476">
            <v>32086</v>
          </cell>
        </row>
        <row r="477">
          <cell r="A477">
            <v>16343</v>
          </cell>
          <cell r="B477">
            <v>0</v>
          </cell>
          <cell r="C477">
            <v>-14825</v>
          </cell>
          <cell r="D477">
            <v>-27296</v>
          </cell>
        </row>
        <row r="478">
          <cell r="A478">
            <v>16344</v>
          </cell>
          <cell r="B478">
            <v>0</v>
          </cell>
          <cell r="C478">
            <v>148655</v>
          </cell>
          <cell r="D478">
            <v>135572</v>
          </cell>
        </row>
        <row r="479">
          <cell r="A479">
            <v>16345</v>
          </cell>
          <cell r="B479">
            <v>0</v>
          </cell>
          <cell r="C479">
            <v>5422</v>
          </cell>
          <cell r="D479">
            <v>-2887</v>
          </cell>
        </row>
        <row r="480">
          <cell r="A480">
            <v>16346</v>
          </cell>
          <cell r="B480">
            <v>0</v>
          </cell>
          <cell r="C480">
            <v>-1083</v>
          </cell>
          <cell r="D480">
            <v>4005</v>
          </cell>
        </row>
        <row r="481">
          <cell r="A481">
            <v>16347</v>
          </cell>
          <cell r="B481">
            <v>0</v>
          </cell>
          <cell r="C481">
            <v>-16512</v>
          </cell>
          <cell r="D481">
            <v>-3145</v>
          </cell>
        </row>
        <row r="482">
          <cell r="A482">
            <v>16348</v>
          </cell>
          <cell r="B482">
            <v>0</v>
          </cell>
          <cell r="C482">
            <v>-232095</v>
          </cell>
          <cell r="D482">
            <v>-209427</v>
          </cell>
        </row>
        <row r="483">
          <cell r="A483">
            <v>16349</v>
          </cell>
          <cell r="B483">
            <v>0</v>
          </cell>
          <cell r="C483">
            <v>-122765</v>
          </cell>
          <cell r="D483">
            <v>-51210</v>
          </cell>
        </row>
        <row r="484">
          <cell r="A484">
            <v>16350</v>
          </cell>
          <cell r="B484">
            <v>0</v>
          </cell>
          <cell r="C484">
            <v>-8382</v>
          </cell>
          <cell r="D484">
            <v>-9650</v>
          </cell>
        </row>
        <row r="485">
          <cell r="A485">
            <v>16351</v>
          </cell>
          <cell r="B485">
            <v>0</v>
          </cell>
          <cell r="C485">
            <v>-1495</v>
          </cell>
          <cell r="D485">
            <v>-2441</v>
          </cell>
        </row>
        <row r="486">
          <cell r="A486">
            <v>16352</v>
          </cell>
          <cell r="B486">
            <v>0</v>
          </cell>
          <cell r="C486">
            <v>32048</v>
          </cell>
          <cell r="D486">
            <v>51242</v>
          </cell>
        </row>
        <row r="487">
          <cell r="A487">
            <v>16353</v>
          </cell>
          <cell r="B487">
            <v>0</v>
          </cell>
          <cell r="C487">
            <v>-441809</v>
          </cell>
          <cell r="D487">
            <v>-399514</v>
          </cell>
        </row>
        <row r="488">
          <cell r="A488">
            <v>16354</v>
          </cell>
          <cell r="B488">
            <v>0</v>
          </cell>
          <cell r="C488">
            <v>-1518</v>
          </cell>
          <cell r="D488">
            <v>-1331</v>
          </cell>
        </row>
        <row r="489">
          <cell r="A489">
            <v>16355</v>
          </cell>
          <cell r="B489">
            <v>0</v>
          </cell>
          <cell r="C489">
            <v>131653</v>
          </cell>
          <cell r="D489">
            <v>133471</v>
          </cell>
        </row>
        <row r="490">
          <cell r="A490">
            <v>16356</v>
          </cell>
          <cell r="B490">
            <v>0</v>
          </cell>
          <cell r="C490">
            <v>30648</v>
          </cell>
          <cell r="D490">
            <v>33679</v>
          </cell>
        </row>
        <row r="491">
          <cell r="A491">
            <v>16357</v>
          </cell>
          <cell r="B491">
            <v>0</v>
          </cell>
          <cell r="C491">
            <v>-1427</v>
          </cell>
          <cell r="D491">
            <v>-1306</v>
          </cell>
        </row>
        <row r="492">
          <cell r="A492">
            <v>16358</v>
          </cell>
          <cell r="B492">
            <v>0</v>
          </cell>
          <cell r="C492">
            <v>-1262</v>
          </cell>
          <cell r="D492">
            <v>-10605</v>
          </cell>
        </row>
        <row r="493">
          <cell r="A493">
            <v>16359</v>
          </cell>
          <cell r="B493">
            <v>0</v>
          </cell>
          <cell r="C493">
            <v>59423</v>
          </cell>
          <cell r="D493">
            <v>83206</v>
          </cell>
        </row>
        <row r="494">
          <cell r="A494">
            <v>16360</v>
          </cell>
          <cell r="B494">
            <v>0</v>
          </cell>
          <cell r="C494">
            <v>0</v>
          </cell>
          <cell r="D494">
            <v>0</v>
          </cell>
        </row>
        <row r="495">
          <cell r="A495">
            <v>16361</v>
          </cell>
          <cell r="B495">
            <v>0</v>
          </cell>
          <cell r="C495">
            <v>0</v>
          </cell>
          <cell r="D495">
            <v>11210</v>
          </cell>
        </row>
        <row r="496">
          <cell r="A496">
            <v>16362</v>
          </cell>
          <cell r="B496">
            <v>0</v>
          </cell>
          <cell r="C496">
            <v>-63345</v>
          </cell>
          <cell r="D496">
            <v>-42175</v>
          </cell>
        </row>
        <row r="497">
          <cell r="A497">
            <v>16363</v>
          </cell>
          <cell r="B497">
            <v>0</v>
          </cell>
          <cell r="C497">
            <v>-26906</v>
          </cell>
          <cell r="D497">
            <v>-27176</v>
          </cell>
        </row>
        <row r="498">
          <cell r="A498">
            <v>16364</v>
          </cell>
          <cell r="B498">
            <v>0</v>
          </cell>
          <cell r="C498">
            <v>-14909</v>
          </cell>
          <cell r="D498">
            <v>-12495</v>
          </cell>
        </row>
        <row r="499">
          <cell r="A499">
            <v>16365</v>
          </cell>
          <cell r="B499">
            <v>0</v>
          </cell>
          <cell r="C499">
            <v>0</v>
          </cell>
          <cell r="D499">
            <v>0</v>
          </cell>
        </row>
        <row r="500">
          <cell r="A500">
            <v>16366</v>
          </cell>
          <cell r="B500">
            <v>0</v>
          </cell>
          <cell r="C500">
            <v>-3033</v>
          </cell>
          <cell r="D500">
            <v>-2769</v>
          </cell>
        </row>
        <row r="501">
          <cell r="A501">
            <v>16367</v>
          </cell>
          <cell r="B501">
            <v>0</v>
          </cell>
          <cell r="C501">
            <v>0</v>
          </cell>
          <cell r="D501">
            <v>0</v>
          </cell>
        </row>
        <row r="502">
          <cell r="A502">
            <v>16368</v>
          </cell>
          <cell r="B502">
            <v>0</v>
          </cell>
          <cell r="C502">
            <v>0</v>
          </cell>
          <cell r="D502">
            <v>0</v>
          </cell>
        </row>
        <row r="503">
          <cell r="A503">
            <v>16369</v>
          </cell>
          <cell r="B503">
            <v>0</v>
          </cell>
          <cell r="C503">
            <v>0</v>
          </cell>
          <cell r="D503">
            <v>0</v>
          </cell>
        </row>
        <row r="504">
          <cell r="A504">
            <v>16370</v>
          </cell>
          <cell r="B504">
            <v>0</v>
          </cell>
          <cell r="C504">
            <v>0</v>
          </cell>
          <cell r="D504">
            <v>0</v>
          </cell>
        </row>
        <row r="505">
          <cell r="A505">
            <v>16371</v>
          </cell>
          <cell r="B505">
            <v>0</v>
          </cell>
          <cell r="C505">
            <v>0</v>
          </cell>
          <cell r="D505">
            <v>24793</v>
          </cell>
        </row>
        <row r="506">
          <cell r="A506">
            <v>16372</v>
          </cell>
          <cell r="B506">
            <v>0</v>
          </cell>
          <cell r="C506">
            <v>0</v>
          </cell>
          <cell r="D506">
            <v>0</v>
          </cell>
        </row>
        <row r="507">
          <cell r="A507">
            <v>16373</v>
          </cell>
          <cell r="B507">
            <v>0</v>
          </cell>
          <cell r="C507">
            <v>0</v>
          </cell>
          <cell r="D507">
            <v>0</v>
          </cell>
        </row>
        <row r="508">
          <cell r="A508">
            <v>16374</v>
          </cell>
          <cell r="B508">
            <v>0</v>
          </cell>
          <cell r="C508">
            <v>0</v>
          </cell>
          <cell r="D508">
            <v>0</v>
          </cell>
        </row>
        <row r="509">
          <cell r="A509">
            <v>16375</v>
          </cell>
          <cell r="B509">
            <v>0</v>
          </cell>
          <cell r="C509">
            <v>0</v>
          </cell>
          <cell r="D509">
            <v>0</v>
          </cell>
        </row>
        <row r="510">
          <cell r="A510">
            <v>16376</v>
          </cell>
          <cell r="B510">
            <v>0</v>
          </cell>
          <cell r="C510">
            <v>0</v>
          </cell>
          <cell r="D510">
            <v>0</v>
          </cell>
        </row>
        <row r="511">
          <cell r="A511">
            <v>16377</v>
          </cell>
          <cell r="B511">
            <v>0</v>
          </cell>
          <cell r="C511">
            <v>0</v>
          </cell>
          <cell r="D511">
            <v>0</v>
          </cell>
        </row>
        <row r="512">
          <cell r="A512">
            <v>16378</v>
          </cell>
          <cell r="B512">
            <v>0</v>
          </cell>
          <cell r="C512">
            <v>0</v>
          </cell>
          <cell r="D512">
            <v>0</v>
          </cell>
        </row>
        <row r="513">
          <cell r="A513">
            <v>16379</v>
          </cell>
          <cell r="B513">
            <v>0</v>
          </cell>
          <cell r="C513">
            <v>0</v>
          </cell>
          <cell r="D513">
            <v>0</v>
          </cell>
        </row>
        <row r="514">
          <cell r="A514">
            <v>16380</v>
          </cell>
          <cell r="B514">
            <v>0</v>
          </cell>
          <cell r="C514">
            <v>0</v>
          </cell>
          <cell r="D514">
            <v>0</v>
          </cell>
        </row>
        <row r="515">
          <cell r="A515">
            <v>16381</v>
          </cell>
          <cell r="B515">
            <v>0</v>
          </cell>
          <cell r="C515">
            <v>0</v>
          </cell>
          <cell r="D515">
            <v>0</v>
          </cell>
        </row>
        <row r="516">
          <cell r="A516">
            <v>16382</v>
          </cell>
          <cell r="B516">
            <v>0</v>
          </cell>
          <cell r="C516">
            <v>0</v>
          </cell>
          <cell r="D516">
            <v>0</v>
          </cell>
        </row>
        <row r="517">
          <cell r="A517">
            <v>16383</v>
          </cell>
          <cell r="B517">
            <v>0</v>
          </cell>
          <cell r="C517">
            <v>0</v>
          </cell>
          <cell r="D517">
            <v>0</v>
          </cell>
        </row>
        <row r="518">
          <cell r="A518">
            <v>16384</v>
          </cell>
          <cell r="B518">
            <v>0</v>
          </cell>
          <cell r="C518">
            <v>0</v>
          </cell>
          <cell r="D518">
            <v>0</v>
          </cell>
        </row>
        <row r="519">
          <cell r="A519">
            <v>16385</v>
          </cell>
          <cell r="B519">
            <v>0</v>
          </cell>
          <cell r="C519">
            <v>0</v>
          </cell>
          <cell r="D519">
            <v>0</v>
          </cell>
        </row>
        <row r="520">
          <cell r="A520">
            <v>16386</v>
          </cell>
          <cell r="B520">
            <v>0</v>
          </cell>
          <cell r="C520">
            <v>0</v>
          </cell>
          <cell r="D520">
            <v>0</v>
          </cell>
        </row>
        <row r="521">
          <cell r="A521">
            <v>16387</v>
          </cell>
          <cell r="B521">
            <v>0</v>
          </cell>
          <cell r="C521">
            <v>0</v>
          </cell>
          <cell r="D521">
            <v>0</v>
          </cell>
        </row>
        <row r="522">
          <cell r="A522">
            <v>16388</v>
          </cell>
          <cell r="B522">
            <v>0</v>
          </cell>
          <cell r="C522">
            <v>0</v>
          </cell>
          <cell r="D522">
            <v>0</v>
          </cell>
        </row>
        <row r="523">
          <cell r="A523">
            <v>16389</v>
          </cell>
          <cell r="B523">
            <v>0</v>
          </cell>
          <cell r="C523">
            <v>0</v>
          </cell>
          <cell r="D523">
            <v>130</v>
          </cell>
        </row>
        <row r="524">
          <cell r="A524">
            <v>16390</v>
          </cell>
          <cell r="B524">
            <v>0</v>
          </cell>
          <cell r="C524">
            <v>0</v>
          </cell>
          <cell r="D524">
            <v>0</v>
          </cell>
        </row>
        <row r="525">
          <cell r="A525">
            <v>16501</v>
          </cell>
          <cell r="B525">
            <v>2748670</v>
          </cell>
          <cell r="C525">
            <v>3206782</v>
          </cell>
          <cell r="D525">
            <v>3767941</v>
          </cell>
        </row>
        <row r="526">
          <cell r="A526">
            <v>16502</v>
          </cell>
          <cell r="B526">
            <v>13127</v>
          </cell>
          <cell r="C526">
            <v>14221</v>
          </cell>
          <cell r="D526">
            <v>7704</v>
          </cell>
        </row>
        <row r="527">
          <cell r="A527">
            <v>16503</v>
          </cell>
          <cell r="B527">
            <v>0</v>
          </cell>
          <cell r="C527">
            <v>0</v>
          </cell>
          <cell r="D527">
            <v>0</v>
          </cell>
        </row>
        <row r="528">
          <cell r="A528">
            <v>16504</v>
          </cell>
          <cell r="B528">
            <v>0</v>
          </cell>
          <cell r="C528">
            <v>279</v>
          </cell>
          <cell r="D528">
            <v>3348</v>
          </cell>
        </row>
        <row r="529">
          <cell r="A529">
            <v>16505</v>
          </cell>
          <cell r="B529">
            <v>112440</v>
          </cell>
          <cell r="C529">
            <v>121810</v>
          </cell>
          <cell r="D529">
            <v>70573</v>
          </cell>
        </row>
        <row r="530">
          <cell r="A530">
            <v>16506</v>
          </cell>
          <cell r="B530">
            <v>0</v>
          </cell>
          <cell r="C530">
            <v>0</v>
          </cell>
          <cell r="D530">
            <v>0</v>
          </cell>
        </row>
        <row r="531">
          <cell r="A531">
            <v>16507</v>
          </cell>
          <cell r="B531">
            <v>0</v>
          </cell>
          <cell r="C531">
            <v>0</v>
          </cell>
          <cell r="D531">
            <v>0</v>
          </cell>
        </row>
        <row r="532">
          <cell r="A532">
            <v>16508</v>
          </cell>
          <cell r="B532">
            <v>1227030</v>
          </cell>
          <cell r="C532">
            <v>1330568</v>
          </cell>
          <cell r="D532">
            <v>934932</v>
          </cell>
        </row>
        <row r="533">
          <cell r="A533">
            <v>16509</v>
          </cell>
          <cell r="B533">
            <v>104557</v>
          </cell>
          <cell r="C533">
            <v>113270</v>
          </cell>
          <cell r="D533">
            <v>73773</v>
          </cell>
        </row>
        <row r="534">
          <cell r="A534">
            <v>16510</v>
          </cell>
          <cell r="B534">
            <v>0</v>
          </cell>
          <cell r="C534">
            <v>0</v>
          </cell>
          <cell r="D534">
            <v>0</v>
          </cell>
        </row>
        <row r="535">
          <cell r="A535">
            <v>16511</v>
          </cell>
          <cell r="B535">
            <v>9110</v>
          </cell>
          <cell r="C535">
            <v>9869</v>
          </cell>
          <cell r="D535">
            <v>5757</v>
          </cell>
        </row>
        <row r="536">
          <cell r="A536">
            <v>16512</v>
          </cell>
          <cell r="B536">
            <v>0</v>
          </cell>
          <cell r="C536">
            <v>0</v>
          </cell>
          <cell r="D536">
            <v>202192</v>
          </cell>
        </row>
        <row r="537">
          <cell r="A537">
            <v>16513</v>
          </cell>
          <cell r="B537">
            <v>1447</v>
          </cell>
          <cell r="C537">
            <v>1628</v>
          </cell>
          <cell r="D537">
            <v>2277</v>
          </cell>
        </row>
        <row r="538">
          <cell r="A538">
            <v>16514</v>
          </cell>
          <cell r="B538">
            <v>0</v>
          </cell>
          <cell r="C538">
            <v>0</v>
          </cell>
          <cell r="D538">
            <v>0</v>
          </cell>
        </row>
        <row r="539">
          <cell r="A539">
            <v>16516</v>
          </cell>
          <cell r="B539">
            <v>0</v>
          </cell>
          <cell r="C539">
            <v>0</v>
          </cell>
          <cell r="D539">
            <v>0</v>
          </cell>
        </row>
        <row r="540">
          <cell r="A540">
            <v>16517</v>
          </cell>
          <cell r="B540">
            <v>0</v>
          </cell>
          <cell r="C540">
            <v>0</v>
          </cell>
          <cell r="D540">
            <v>0</v>
          </cell>
        </row>
        <row r="541">
          <cell r="A541">
            <v>16518</v>
          </cell>
          <cell r="B541">
            <v>9876</v>
          </cell>
          <cell r="C541">
            <v>10111</v>
          </cell>
          <cell r="D541">
            <v>12696</v>
          </cell>
        </row>
        <row r="542">
          <cell r="A542">
            <v>16519</v>
          </cell>
          <cell r="B542">
            <v>1916295</v>
          </cell>
          <cell r="C542">
            <v>1685726</v>
          </cell>
          <cell r="D542">
            <v>694206</v>
          </cell>
        </row>
        <row r="543">
          <cell r="A543">
            <v>16520</v>
          </cell>
          <cell r="B543">
            <v>0</v>
          </cell>
          <cell r="C543">
            <v>0</v>
          </cell>
          <cell r="D543">
            <v>0</v>
          </cell>
        </row>
        <row r="544">
          <cell r="A544">
            <v>16550</v>
          </cell>
          <cell r="B544">
            <v>50100</v>
          </cell>
          <cell r="C544">
            <v>50935</v>
          </cell>
          <cell r="D544">
            <v>21196</v>
          </cell>
        </row>
        <row r="545">
          <cell r="A545">
            <v>16551</v>
          </cell>
          <cell r="B545">
            <v>0</v>
          </cell>
          <cell r="C545">
            <v>0</v>
          </cell>
          <cell r="D545">
            <v>0</v>
          </cell>
        </row>
        <row r="546">
          <cell r="A546">
            <v>16552</v>
          </cell>
          <cell r="B546">
            <v>265581</v>
          </cell>
          <cell r="C546">
            <v>266396</v>
          </cell>
          <cell r="D546">
            <v>275357</v>
          </cell>
        </row>
        <row r="547">
          <cell r="A547">
            <v>16553</v>
          </cell>
          <cell r="B547">
            <v>740257</v>
          </cell>
          <cell r="C547">
            <v>748483</v>
          </cell>
          <cell r="D547">
            <v>838837</v>
          </cell>
        </row>
        <row r="548">
          <cell r="A548">
            <v>16554</v>
          </cell>
          <cell r="B548">
            <v>0</v>
          </cell>
          <cell r="C548">
            <v>425</v>
          </cell>
          <cell r="D548">
            <v>3903</v>
          </cell>
        </row>
        <row r="549">
          <cell r="A549">
            <v>16560</v>
          </cell>
          <cell r="B549">
            <v>0</v>
          </cell>
          <cell r="C549">
            <v>0</v>
          </cell>
          <cell r="D549">
            <v>0</v>
          </cell>
        </row>
        <row r="550">
          <cell r="A550">
            <v>16570</v>
          </cell>
          <cell r="B550">
            <v>0</v>
          </cell>
          <cell r="C550">
            <v>0</v>
          </cell>
          <cell r="D550">
            <v>0</v>
          </cell>
        </row>
        <row r="551">
          <cell r="A551">
            <v>16571</v>
          </cell>
          <cell r="B551">
            <v>1712778</v>
          </cell>
          <cell r="C551">
            <v>1898183</v>
          </cell>
          <cell r="D551">
            <v>2948100</v>
          </cell>
        </row>
        <row r="552">
          <cell r="A552">
            <v>16572</v>
          </cell>
          <cell r="B552">
            <v>0</v>
          </cell>
          <cell r="C552">
            <v>-403045</v>
          </cell>
          <cell r="D552">
            <v>-305504</v>
          </cell>
        </row>
        <row r="553">
          <cell r="A553">
            <v>16573</v>
          </cell>
          <cell r="B553">
            <v>0</v>
          </cell>
          <cell r="C553">
            <v>-355317</v>
          </cell>
          <cell r="D553">
            <v>-183322</v>
          </cell>
        </row>
        <row r="554">
          <cell r="A554">
            <v>16578</v>
          </cell>
          <cell r="B554">
            <v>0</v>
          </cell>
          <cell r="C554">
            <v>0</v>
          </cell>
          <cell r="D554">
            <v>0</v>
          </cell>
        </row>
        <row r="555">
          <cell r="A555">
            <v>16580</v>
          </cell>
          <cell r="B555">
            <v>1110111</v>
          </cell>
          <cell r="C555">
            <v>555056</v>
          </cell>
          <cell r="D555">
            <v>239500</v>
          </cell>
        </row>
        <row r="556">
          <cell r="A556">
            <v>16581</v>
          </cell>
          <cell r="B556">
            <v>0</v>
          </cell>
          <cell r="C556">
            <v>0</v>
          </cell>
          <cell r="D556">
            <v>40323</v>
          </cell>
        </row>
        <row r="557">
          <cell r="A557">
            <v>16582</v>
          </cell>
          <cell r="B557">
            <v>0</v>
          </cell>
          <cell r="C557">
            <v>0</v>
          </cell>
          <cell r="D557">
            <v>0</v>
          </cell>
        </row>
        <row r="558">
          <cell r="A558">
            <v>16584</v>
          </cell>
          <cell r="B558">
            <v>0</v>
          </cell>
          <cell r="C558">
            <v>0</v>
          </cell>
          <cell r="D558">
            <v>0</v>
          </cell>
        </row>
        <row r="559">
          <cell r="A559">
            <v>16585</v>
          </cell>
          <cell r="B559">
            <v>0</v>
          </cell>
          <cell r="C559">
            <v>0</v>
          </cell>
          <cell r="D559">
            <v>0</v>
          </cell>
        </row>
        <row r="560">
          <cell r="A560">
            <v>16587</v>
          </cell>
          <cell r="B560">
            <v>0</v>
          </cell>
          <cell r="C560">
            <v>0</v>
          </cell>
          <cell r="D560">
            <v>0</v>
          </cell>
        </row>
        <row r="561">
          <cell r="A561">
            <v>17103</v>
          </cell>
          <cell r="B561">
            <v>-47925</v>
          </cell>
          <cell r="C561">
            <v>107741</v>
          </cell>
          <cell r="D561">
            <v>163109</v>
          </cell>
        </row>
        <row r="562">
          <cell r="A562">
            <v>17104</v>
          </cell>
          <cell r="B562">
            <v>0</v>
          </cell>
          <cell r="C562">
            <v>0</v>
          </cell>
          <cell r="D562">
            <v>0</v>
          </cell>
        </row>
        <row r="563">
          <cell r="A563">
            <v>17116</v>
          </cell>
          <cell r="B563">
            <v>0</v>
          </cell>
          <cell r="C563">
            <v>0</v>
          </cell>
          <cell r="D563">
            <v>0</v>
          </cell>
        </row>
        <row r="564">
          <cell r="A564">
            <v>17117</v>
          </cell>
          <cell r="B564">
            <v>0</v>
          </cell>
          <cell r="C564">
            <v>0</v>
          </cell>
          <cell r="D564">
            <v>0</v>
          </cell>
        </row>
        <row r="565">
          <cell r="A565">
            <v>17119</v>
          </cell>
          <cell r="B565">
            <v>0</v>
          </cell>
          <cell r="C565">
            <v>0</v>
          </cell>
          <cell r="D565">
            <v>0</v>
          </cell>
        </row>
        <row r="566">
          <cell r="A566">
            <v>17141</v>
          </cell>
          <cell r="B566">
            <v>0</v>
          </cell>
          <cell r="C566">
            <v>0</v>
          </cell>
          <cell r="D566">
            <v>6637</v>
          </cell>
        </row>
        <row r="567">
          <cell r="A567">
            <v>17301</v>
          </cell>
          <cell r="B567">
            <v>32366106</v>
          </cell>
          <cell r="C567">
            <v>33586127</v>
          </cell>
          <cell r="D567">
            <v>35983119</v>
          </cell>
        </row>
        <row r="568">
          <cell r="A568">
            <v>17302</v>
          </cell>
          <cell r="B568">
            <v>0</v>
          </cell>
          <cell r="C568">
            <v>0</v>
          </cell>
          <cell r="D568">
            <v>0</v>
          </cell>
        </row>
        <row r="569">
          <cell r="A569">
            <v>17303</v>
          </cell>
          <cell r="B569">
            <v>381000</v>
          </cell>
          <cell r="C569">
            <v>381000</v>
          </cell>
          <cell r="D569">
            <v>381000</v>
          </cell>
        </row>
        <row r="570">
          <cell r="A570">
            <v>17601</v>
          </cell>
          <cell r="B570">
            <v>141300</v>
          </cell>
          <cell r="C570">
            <v>2171245</v>
          </cell>
          <cell r="D570">
            <v>6219455</v>
          </cell>
        </row>
        <row r="571">
          <cell r="A571">
            <v>17602</v>
          </cell>
          <cell r="B571">
            <v>51193270</v>
          </cell>
          <cell r="C571">
            <v>26361310</v>
          </cell>
          <cell r="D571">
            <v>21963256</v>
          </cell>
        </row>
        <row r="572">
          <cell r="A572">
            <v>17603</v>
          </cell>
          <cell r="B572">
            <v>0</v>
          </cell>
          <cell r="C572">
            <v>1249577</v>
          </cell>
          <cell r="D572">
            <v>2817046</v>
          </cell>
        </row>
        <row r="573">
          <cell r="A573">
            <v>17604</v>
          </cell>
          <cell r="B573">
            <v>83900</v>
          </cell>
          <cell r="C573">
            <v>1180700</v>
          </cell>
          <cell r="D573">
            <v>1100645</v>
          </cell>
        </row>
        <row r="574">
          <cell r="A574">
            <v>17605</v>
          </cell>
          <cell r="B574">
            <v>2751170</v>
          </cell>
          <cell r="C574">
            <v>1747900</v>
          </cell>
          <cell r="D574">
            <v>1162439</v>
          </cell>
        </row>
        <row r="575">
          <cell r="A575">
            <v>17671</v>
          </cell>
          <cell r="B575">
            <v>0</v>
          </cell>
          <cell r="C575">
            <v>0</v>
          </cell>
          <cell r="D575">
            <v>0</v>
          </cell>
        </row>
        <row r="576">
          <cell r="A576">
            <v>18104</v>
          </cell>
          <cell r="B576">
            <v>0</v>
          </cell>
          <cell r="C576">
            <v>0</v>
          </cell>
          <cell r="D576">
            <v>0</v>
          </cell>
        </row>
        <row r="577">
          <cell r="A577">
            <v>18105</v>
          </cell>
          <cell r="B577">
            <v>0</v>
          </cell>
          <cell r="C577">
            <v>0</v>
          </cell>
          <cell r="D577">
            <v>0</v>
          </cell>
        </row>
        <row r="578">
          <cell r="A578">
            <v>18106</v>
          </cell>
          <cell r="B578">
            <v>0</v>
          </cell>
          <cell r="C578">
            <v>0</v>
          </cell>
          <cell r="D578">
            <v>0</v>
          </cell>
        </row>
        <row r="579">
          <cell r="A579">
            <v>18107</v>
          </cell>
          <cell r="B579">
            <v>0</v>
          </cell>
          <cell r="C579">
            <v>0</v>
          </cell>
          <cell r="D579">
            <v>0</v>
          </cell>
        </row>
        <row r="580">
          <cell r="A580">
            <v>18108</v>
          </cell>
          <cell r="B580">
            <v>0</v>
          </cell>
          <cell r="C580">
            <v>0</v>
          </cell>
          <cell r="D580">
            <v>0</v>
          </cell>
        </row>
        <row r="581">
          <cell r="A581">
            <v>18109</v>
          </cell>
          <cell r="B581">
            <v>0</v>
          </cell>
          <cell r="C581">
            <v>0</v>
          </cell>
          <cell r="D581">
            <v>0</v>
          </cell>
        </row>
        <row r="582">
          <cell r="A582">
            <v>18110</v>
          </cell>
          <cell r="B582">
            <v>0</v>
          </cell>
          <cell r="C582">
            <v>0</v>
          </cell>
          <cell r="D582">
            <v>0</v>
          </cell>
        </row>
        <row r="583">
          <cell r="A583">
            <v>18111</v>
          </cell>
          <cell r="B583">
            <v>0</v>
          </cell>
          <cell r="C583">
            <v>0</v>
          </cell>
          <cell r="D583">
            <v>0</v>
          </cell>
        </row>
        <row r="584">
          <cell r="A584">
            <v>18112</v>
          </cell>
          <cell r="B584">
            <v>0</v>
          </cell>
          <cell r="C584">
            <v>0</v>
          </cell>
          <cell r="D584">
            <v>0</v>
          </cell>
        </row>
        <row r="585">
          <cell r="A585">
            <v>18113</v>
          </cell>
          <cell r="B585">
            <v>0</v>
          </cell>
          <cell r="C585">
            <v>0</v>
          </cell>
          <cell r="D585">
            <v>0</v>
          </cell>
        </row>
        <row r="586">
          <cell r="A586">
            <v>18114</v>
          </cell>
          <cell r="B586">
            <v>0</v>
          </cell>
          <cell r="C586">
            <v>0</v>
          </cell>
          <cell r="D586">
            <v>0</v>
          </cell>
        </row>
        <row r="587">
          <cell r="A587">
            <v>18115</v>
          </cell>
          <cell r="B587">
            <v>0</v>
          </cell>
          <cell r="C587">
            <v>0</v>
          </cell>
          <cell r="D587">
            <v>0</v>
          </cell>
        </row>
        <row r="588">
          <cell r="A588">
            <v>18116</v>
          </cell>
          <cell r="B588">
            <v>0</v>
          </cell>
          <cell r="C588">
            <v>0</v>
          </cell>
          <cell r="D588">
            <v>0</v>
          </cell>
        </row>
        <row r="589">
          <cell r="A589">
            <v>18117</v>
          </cell>
          <cell r="B589">
            <v>0</v>
          </cell>
          <cell r="C589">
            <v>0</v>
          </cell>
          <cell r="D589">
            <v>0</v>
          </cell>
        </row>
        <row r="590">
          <cell r="A590">
            <v>18118</v>
          </cell>
          <cell r="B590">
            <v>0</v>
          </cell>
          <cell r="C590">
            <v>0</v>
          </cell>
          <cell r="D590">
            <v>0</v>
          </cell>
        </row>
        <row r="591">
          <cell r="A591">
            <v>18119</v>
          </cell>
          <cell r="B591">
            <v>0</v>
          </cell>
          <cell r="C591">
            <v>0</v>
          </cell>
          <cell r="D591">
            <v>0</v>
          </cell>
        </row>
        <row r="592">
          <cell r="A592">
            <v>18120</v>
          </cell>
          <cell r="B592">
            <v>0</v>
          </cell>
          <cell r="C592">
            <v>0</v>
          </cell>
          <cell r="D592">
            <v>0</v>
          </cell>
        </row>
        <row r="593">
          <cell r="A593">
            <v>18121</v>
          </cell>
          <cell r="B593">
            <v>0</v>
          </cell>
          <cell r="C593">
            <v>0</v>
          </cell>
          <cell r="D593">
            <v>0</v>
          </cell>
        </row>
        <row r="594">
          <cell r="A594">
            <v>18122</v>
          </cell>
          <cell r="B594">
            <v>0</v>
          </cell>
          <cell r="C594">
            <v>0</v>
          </cell>
          <cell r="D594">
            <v>0</v>
          </cell>
        </row>
        <row r="595">
          <cell r="A595">
            <v>18123</v>
          </cell>
          <cell r="B595">
            <v>0</v>
          </cell>
          <cell r="C595">
            <v>0</v>
          </cell>
          <cell r="D595">
            <v>0</v>
          </cell>
        </row>
        <row r="596">
          <cell r="A596">
            <v>18124</v>
          </cell>
          <cell r="B596">
            <v>0</v>
          </cell>
          <cell r="C596">
            <v>0</v>
          </cell>
          <cell r="D596">
            <v>0</v>
          </cell>
        </row>
        <row r="597">
          <cell r="A597">
            <v>18125</v>
          </cell>
          <cell r="B597">
            <v>0</v>
          </cell>
          <cell r="C597">
            <v>0</v>
          </cell>
          <cell r="D597">
            <v>0</v>
          </cell>
        </row>
        <row r="598">
          <cell r="A598">
            <v>18126</v>
          </cell>
          <cell r="B598">
            <v>0</v>
          </cell>
          <cell r="C598">
            <v>0</v>
          </cell>
          <cell r="D598">
            <v>0</v>
          </cell>
        </row>
        <row r="599">
          <cell r="A599">
            <v>18127</v>
          </cell>
          <cell r="B599">
            <v>0</v>
          </cell>
          <cell r="C599">
            <v>0</v>
          </cell>
          <cell r="D599">
            <v>0</v>
          </cell>
        </row>
        <row r="600">
          <cell r="A600">
            <v>18128</v>
          </cell>
          <cell r="B600">
            <v>4055950</v>
          </cell>
          <cell r="C600">
            <v>4061063</v>
          </cell>
          <cell r="D600">
            <v>2471017</v>
          </cell>
        </row>
        <row r="601">
          <cell r="A601">
            <v>18129</v>
          </cell>
          <cell r="B601">
            <v>0</v>
          </cell>
          <cell r="C601">
            <v>0</v>
          </cell>
          <cell r="D601">
            <v>0</v>
          </cell>
        </row>
        <row r="602">
          <cell r="A602">
            <v>18130</v>
          </cell>
          <cell r="B602">
            <v>0</v>
          </cell>
          <cell r="C602">
            <v>0</v>
          </cell>
          <cell r="D602">
            <v>0</v>
          </cell>
        </row>
        <row r="603">
          <cell r="A603">
            <v>18131</v>
          </cell>
          <cell r="B603">
            <v>270859</v>
          </cell>
          <cell r="C603">
            <v>274406</v>
          </cell>
          <cell r="D603">
            <v>313430</v>
          </cell>
        </row>
        <row r="604">
          <cell r="A604">
            <v>18133</v>
          </cell>
          <cell r="B604">
            <v>0</v>
          </cell>
          <cell r="C604">
            <v>0</v>
          </cell>
          <cell r="D604">
            <v>0</v>
          </cell>
        </row>
        <row r="605">
          <cell r="A605">
            <v>18134</v>
          </cell>
          <cell r="B605">
            <v>0</v>
          </cell>
          <cell r="C605">
            <v>0</v>
          </cell>
          <cell r="D605">
            <v>0</v>
          </cell>
        </row>
        <row r="606">
          <cell r="A606">
            <v>18135</v>
          </cell>
          <cell r="B606">
            <v>0</v>
          </cell>
          <cell r="C606">
            <v>0</v>
          </cell>
          <cell r="D606">
            <v>0</v>
          </cell>
        </row>
        <row r="607">
          <cell r="A607">
            <v>18136</v>
          </cell>
          <cell r="B607">
            <v>158840</v>
          </cell>
          <cell r="C607">
            <v>160447</v>
          </cell>
          <cell r="D607">
            <v>178115</v>
          </cell>
        </row>
        <row r="608">
          <cell r="A608">
            <v>18137</v>
          </cell>
          <cell r="B608">
            <v>511787</v>
          </cell>
          <cell r="C608">
            <v>512677</v>
          </cell>
          <cell r="D608">
            <v>522468</v>
          </cell>
        </row>
        <row r="609">
          <cell r="A609">
            <v>18138</v>
          </cell>
          <cell r="B609">
            <v>0</v>
          </cell>
          <cell r="C609">
            <v>0</v>
          </cell>
          <cell r="D609">
            <v>0</v>
          </cell>
        </row>
        <row r="610">
          <cell r="A610">
            <v>18139</v>
          </cell>
          <cell r="B610">
            <v>206223</v>
          </cell>
          <cell r="C610">
            <v>210003</v>
          </cell>
          <cell r="D610">
            <v>251587</v>
          </cell>
        </row>
        <row r="611">
          <cell r="A611">
            <v>18140</v>
          </cell>
          <cell r="B611">
            <v>0</v>
          </cell>
          <cell r="C611">
            <v>0</v>
          </cell>
          <cell r="D611">
            <v>0</v>
          </cell>
        </row>
        <row r="612">
          <cell r="A612">
            <v>18141</v>
          </cell>
          <cell r="B612">
            <v>0</v>
          </cell>
          <cell r="C612">
            <v>0</v>
          </cell>
          <cell r="D612">
            <v>118914</v>
          </cell>
        </row>
        <row r="613">
          <cell r="A613">
            <v>18142</v>
          </cell>
          <cell r="B613">
            <v>0</v>
          </cell>
          <cell r="C613">
            <v>0</v>
          </cell>
          <cell r="D613">
            <v>0</v>
          </cell>
        </row>
        <row r="614">
          <cell r="A614">
            <v>18143</v>
          </cell>
          <cell r="B614">
            <v>0</v>
          </cell>
          <cell r="C614">
            <v>0</v>
          </cell>
          <cell r="D614">
            <v>0</v>
          </cell>
        </row>
        <row r="615">
          <cell r="A615">
            <v>18144</v>
          </cell>
          <cell r="B615">
            <v>0</v>
          </cell>
          <cell r="C615">
            <v>0</v>
          </cell>
          <cell r="D615">
            <v>0</v>
          </cell>
        </row>
        <row r="616">
          <cell r="A616">
            <v>18145</v>
          </cell>
          <cell r="B616">
            <v>2699474</v>
          </cell>
          <cell r="C616">
            <v>2703503</v>
          </cell>
          <cell r="D616">
            <v>2430288</v>
          </cell>
        </row>
        <row r="617">
          <cell r="A617">
            <v>18146</v>
          </cell>
          <cell r="B617">
            <v>750485</v>
          </cell>
          <cell r="C617">
            <v>756187</v>
          </cell>
          <cell r="D617">
            <v>818918</v>
          </cell>
        </row>
        <row r="618">
          <cell r="A618">
            <v>18147</v>
          </cell>
          <cell r="B618">
            <v>358186</v>
          </cell>
          <cell r="C618">
            <v>360397</v>
          </cell>
          <cell r="D618">
            <v>384719</v>
          </cell>
        </row>
        <row r="619">
          <cell r="A619">
            <v>18148</v>
          </cell>
          <cell r="B619">
            <v>671497</v>
          </cell>
          <cell r="C619">
            <v>673167</v>
          </cell>
          <cell r="D619">
            <v>691541</v>
          </cell>
        </row>
        <row r="620">
          <cell r="A620">
            <v>18149</v>
          </cell>
          <cell r="B620">
            <v>7611064</v>
          </cell>
          <cell r="C620">
            <v>7667470</v>
          </cell>
          <cell r="D620">
            <v>8287938</v>
          </cell>
        </row>
        <row r="621">
          <cell r="A621">
            <v>18150</v>
          </cell>
          <cell r="B621">
            <v>105919</v>
          </cell>
          <cell r="C621">
            <v>113012</v>
          </cell>
          <cell r="D621">
            <v>191030</v>
          </cell>
        </row>
        <row r="622">
          <cell r="A622">
            <v>18151</v>
          </cell>
          <cell r="B622">
            <v>1388092</v>
          </cell>
          <cell r="C622">
            <v>1394326</v>
          </cell>
          <cell r="D622">
            <v>1462899</v>
          </cell>
        </row>
        <row r="623">
          <cell r="A623">
            <v>18152</v>
          </cell>
          <cell r="B623">
            <v>492</v>
          </cell>
          <cell r="C623">
            <v>4192</v>
          </cell>
          <cell r="D623">
            <v>19556</v>
          </cell>
        </row>
        <row r="624">
          <cell r="A624">
            <v>18153</v>
          </cell>
          <cell r="B624">
            <v>273</v>
          </cell>
          <cell r="C624">
            <v>137</v>
          </cell>
          <cell r="D624">
            <v>21</v>
          </cell>
        </row>
        <row r="625">
          <cell r="A625">
            <v>18200</v>
          </cell>
          <cell r="B625">
            <v>180452</v>
          </cell>
          <cell r="C625">
            <v>190334</v>
          </cell>
          <cell r="D625">
            <v>106288</v>
          </cell>
        </row>
        <row r="626">
          <cell r="A626">
            <v>18201</v>
          </cell>
          <cell r="B626">
            <v>3477867</v>
          </cell>
          <cell r="C626">
            <v>3311460</v>
          </cell>
          <cell r="D626">
            <v>3121811</v>
          </cell>
        </row>
        <row r="627">
          <cell r="A627">
            <v>18220</v>
          </cell>
          <cell r="B627">
            <v>0</v>
          </cell>
          <cell r="C627">
            <v>0</v>
          </cell>
          <cell r="D627">
            <v>0</v>
          </cell>
        </row>
        <row r="628">
          <cell r="A628">
            <v>18222</v>
          </cell>
          <cell r="B628">
            <v>0</v>
          </cell>
          <cell r="C628">
            <v>0</v>
          </cell>
          <cell r="D628">
            <v>0</v>
          </cell>
        </row>
        <row r="629">
          <cell r="A629">
            <v>18230</v>
          </cell>
          <cell r="B629">
            <v>49537721</v>
          </cell>
          <cell r="C629">
            <v>49708846</v>
          </cell>
          <cell r="D629">
            <v>52928482</v>
          </cell>
        </row>
        <row r="630">
          <cell r="A630">
            <v>18231</v>
          </cell>
          <cell r="B630">
            <v>0</v>
          </cell>
          <cell r="C630">
            <v>0</v>
          </cell>
          <cell r="D630">
            <v>0</v>
          </cell>
        </row>
        <row r="631">
          <cell r="A631">
            <v>18232</v>
          </cell>
          <cell r="B631">
            <v>0</v>
          </cell>
          <cell r="C631">
            <v>0</v>
          </cell>
          <cell r="D631">
            <v>0</v>
          </cell>
        </row>
        <row r="632">
          <cell r="A632">
            <v>18233</v>
          </cell>
          <cell r="B632">
            <v>160126822</v>
          </cell>
          <cell r="C632">
            <v>168752212</v>
          </cell>
          <cell r="D632">
            <v>205597058</v>
          </cell>
        </row>
        <row r="633">
          <cell r="A633">
            <v>18234</v>
          </cell>
          <cell r="B633">
            <v>3627197</v>
          </cell>
          <cell r="C633">
            <v>3079951</v>
          </cell>
          <cell r="D633">
            <v>1955080</v>
          </cell>
        </row>
        <row r="634">
          <cell r="A634">
            <v>18235</v>
          </cell>
          <cell r="B634">
            <v>1380333</v>
          </cell>
          <cell r="C634">
            <v>1820155</v>
          </cell>
          <cell r="D634">
            <v>4671112</v>
          </cell>
        </row>
        <row r="635">
          <cell r="A635">
            <v>18236</v>
          </cell>
          <cell r="B635">
            <v>0</v>
          </cell>
          <cell r="C635">
            <v>0</v>
          </cell>
          <cell r="D635">
            <v>0</v>
          </cell>
        </row>
        <row r="636">
          <cell r="A636">
            <v>18237</v>
          </cell>
          <cell r="B636">
            <v>0</v>
          </cell>
          <cell r="C636">
            <v>0</v>
          </cell>
          <cell r="D636">
            <v>0</v>
          </cell>
        </row>
        <row r="637">
          <cell r="A637">
            <v>18238</v>
          </cell>
          <cell r="B637">
            <v>0</v>
          </cell>
          <cell r="C637">
            <v>0</v>
          </cell>
          <cell r="D637">
            <v>0</v>
          </cell>
        </row>
        <row r="638">
          <cell r="A638">
            <v>18239</v>
          </cell>
          <cell r="B638">
            <v>119669373</v>
          </cell>
          <cell r="C638">
            <v>59834687</v>
          </cell>
          <cell r="D638">
            <v>9205336</v>
          </cell>
        </row>
        <row r="639">
          <cell r="A639">
            <v>18240</v>
          </cell>
          <cell r="B639">
            <v>9878338</v>
          </cell>
          <cell r="C639">
            <v>4939169</v>
          </cell>
          <cell r="D639">
            <v>759872</v>
          </cell>
        </row>
        <row r="640">
          <cell r="A640">
            <v>18241</v>
          </cell>
          <cell r="B640">
            <v>1614138</v>
          </cell>
          <cell r="C640">
            <v>1623853</v>
          </cell>
          <cell r="D640">
            <v>1730709</v>
          </cell>
        </row>
        <row r="641">
          <cell r="A641">
            <v>18242</v>
          </cell>
          <cell r="B641">
            <v>0</v>
          </cell>
          <cell r="C641">
            <v>0</v>
          </cell>
          <cell r="D641">
            <v>0</v>
          </cell>
        </row>
        <row r="642">
          <cell r="A642">
            <v>18243</v>
          </cell>
          <cell r="B642">
            <v>310750</v>
          </cell>
          <cell r="C642">
            <v>314140</v>
          </cell>
          <cell r="D642">
            <v>351435</v>
          </cell>
        </row>
        <row r="643">
          <cell r="A643">
            <v>18244</v>
          </cell>
          <cell r="B643">
            <v>1957528</v>
          </cell>
          <cell r="C643">
            <v>1974674</v>
          </cell>
          <cell r="D643">
            <v>2164296</v>
          </cell>
        </row>
        <row r="644">
          <cell r="A644">
            <v>18245</v>
          </cell>
          <cell r="B644">
            <v>0</v>
          </cell>
          <cell r="C644">
            <v>0</v>
          </cell>
          <cell r="D644">
            <v>0</v>
          </cell>
        </row>
        <row r="645">
          <cell r="A645">
            <v>18246</v>
          </cell>
          <cell r="B645">
            <v>0</v>
          </cell>
          <cell r="C645">
            <v>0</v>
          </cell>
          <cell r="D645">
            <v>0</v>
          </cell>
        </row>
        <row r="646">
          <cell r="A646">
            <v>18251</v>
          </cell>
          <cell r="B646">
            <v>1236648</v>
          </cell>
          <cell r="C646">
            <v>1271707</v>
          </cell>
          <cell r="D646">
            <v>1704062</v>
          </cell>
        </row>
        <row r="647">
          <cell r="A647">
            <v>18252</v>
          </cell>
          <cell r="B647">
            <v>4620</v>
          </cell>
          <cell r="C647">
            <v>4691</v>
          </cell>
          <cell r="D647">
            <v>5466</v>
          </cell>
        </row>
        <row r="648">
          <cell r="A648">
            <v>18253</v>
          </cell>
          <cell r="B648">
            <v>0</v>
          </cell>
          <cell r="C648">
            <v>0</v>
          </cell>
          <cell r="D648">
            <v>0</v>
          </cell>
        </row>
        <row r="649">
          <cell r="A649">
            <v>18261</v>
          </cell>
          <cell r="B649">
            <v>0</v>
          </cell>
          <cell r="C649">
            <v>0</v>
          </cell>
          <cell r="D649">
            <v>0</v>
          </cell>
        </row>
        <row r="650">
          <cell r="A650">
            <v>18271</v>
          </cell>
          <cell r="B650">
            <v>0</v>
          </cell>
          <cell r="C650">
            <v>0</v>
          </cell>
          <cell r="D650">
            <v>0</v>
          </cell>
        </row>
        <row r="651">
          <cell r="A651">
            <v>18280</v>
          </cell>
          <cell r="B651">
            <v>205893</v>
          </cell>
          <cell r="C651">
            <v>207783</v>
          </cell>
          <cell r="D651">
            <v>228574</v>
          </cell>
        </row>
        <row r="652">
          <cell r="A652">
            <v>18281</v>
          </cell>
          <cell r="B652">
            <v>0</v>
          </cell>
          <cell r="C652">
            <v>0</v>
          </cell>
          <cell r="D652">
            <v>0</v>
          </cell>
        </row>
        <row r="653">
          <cell r="A653">
            <v>18283</v>
          </cell>
          <cell r="B653">
            <v>3354325</v>
          </cell>
          <cell r="C653">
            <v>3363153</v>
          </cell>
          <cell r="D653">
            <v>3460251</v>
          </cell>
        </row>
        <row r="654">
          <cell r="A654">
            <v>18284</v>
          </cell>
          <cell r="B654">
            <v>2886799</v>
          </cell>
          <cell r="C654">
            <v>2894644</v>
          </cell>
          <cell r="D654">
            <v>2980934</v>
          </cell>
        </row>
        <row r="655">
          <cell r="A655">
            <v>18285</v>
          </cell>
          <cell r="B655">
            <v>723511</v>
          </cell>
          <cell r="C655">
            <v>725477</v>
          </cell>
          <cell r="D655">
            <v>747104</v>
          </cell>
        </row>
        <row r="656">
          <cell r="A656">
            <v>18286</v>
          </cell>
          <cell r="B656">
            <v>1512</v>
          </cell>
          <cell r="C656">
            <v>1927</v>
          </cell>
          <cell r="D656">
            <v>6503</v>
          </cell>
        </row>
        <row r="657">
          <cell r="A657">
            <v>18287</v>
          </cell>
          <cell r="B657">
            <v>81875</v>
          </cell>
          <cell r="C657">
            <v>82109</v>
          </cell>
          <cell r="D657">
            <v>84682</v>
          </cell>
        </row>
        <row r="658">
          <cell r="A658">
            <v>18288</v>
          </cell>
          <cell r="B658">
            <v>571692</v>
          </cell>
          <cell r="C658">
            <v>573326</v>
          </cell>
          <cell r="D658">
            <v>591293</v>
          </cell>
        </row>
        <row r="659">
          <cell r="A659">
            <v>18289</v>
          </cell>
          <cell r="B659">
            <v>0</v>
          </cell>
          <cell r="C659">
            <v>0</v>
          </cell>
          <cell r="D659">
            <v>0</v>
          </cell>
        </row>
        <row r="660">
          <cell r="A660">
            <v>18290</v>
          </cell>
          <cell r="B660">
            <v>108786</v>
          </cell>
          <cell r="C660">
            <v>109951</v>
          </cell>
          <cell r="D660">
            <v>122760</v>
          </cell>
        </row>
        <row r="661">
          <cell r="A661">
            <v>18291</v>
          </cell>
          <cell r="B661">
            <v>325073</v>
          </cell>
          <cell r="C661">
            <v>327920</v>
          </cell>
          <cell r="D661">
            <v>359410</v>
          </cell>
        </row>
        <row r="662">
          <cell r="A662">
            <v>18292</v>
          </cell>
          <cell r="B662">
            <v>0</v>
          </cell>
          <cell r="C662">
            <v>0</v>
          </cell>
          <cell r="D662">
            <v>0</v>
          </cell>
        </row>
        <row r="663">
          <cell r="A663">
            <v>18293</v>
          </cell>
          <cell r="B663">
            <v>0</v>
          </cell>
          <cell r="C663">
            <v>0</v>
          </cell>
          <cell r="D663">
            <v>0</v>
          </cell>
        </row>
        <row r="664">
          <cell r="A664">
            <v>18294</v>
          </cell>
          <cell r="B664">
            <v>122550</v>
          </cell>
          <cell r="C664">
            <v>123828</v>
          </cell>
          <cell r="D664">
            <v>137896</v>
          </cell>
        </row>
        <row r="665">
          <cell r="A665">
            <v>18295</v>
          </cell>
          <cell r="B665">
            <v>466255</v>
          </cell>
          <cell r="C665">
            <v>470339</v>
          </cell>
          <cell r="D665">
            <v>515504</v>
          </cell>
        </row>
        <row r="666">
          <cell r="A666">
            <v>18296</v>
          </cell>
          <cell r="B666">
            <v>1581554</v>
          </cell>
          <cell r="C666">
            <v>1583915</v>
          </cell>
          <cell r="D666">
            <v>1358212</v>
          </cell>
        </row>
        <row r="667">
          <cell r="A667">
            <v>18297</v>
          </cell>
          <cell r="B667">
            <v>8913943</v>
          </cell>
          <cell r="C667">
            <v>8980005</v>
          </cell>
          <cell r="D667">
            <v>9706687</v>
          </cell>
        </row>
        <row r="668">
          <cell r="A668">
            <v>18298</v>
          </cell>
          <cell r="B668">
            <v>0</v>
          </cell>
          <cell r="C668">
            <v>0</v>
          </cell>
          <cell r="D668">
            <v>0</v>
          </cell>
        </row>
        <row r="669">
          <cell r="A669">
            <v>18299</v>
          </cell>
          <cell r="B669">
            <v>1538752</v>
          </cell>
          <cell r="C669">
            <v>1547878</v>
          </cell>
          <cell r="D669">
            <v>1648261</v>
          </cell>
        </row>
        <row r="670">
          <cell r="A670">
            <v>18301</v>
          </cell>
          <cell r="B670">
            <v>0</v>
          </cell>
          <cell r="C670">
            <v>0</v>
          </cell>
          <cell r="D670">
            <v>0</v>
          </cell>
        </row>
        <row r="671">
          <cell r="A671">
            <v>18302</v>
          </cell>
          <cell r="B671">
            <v>0</v>
          </cell>
          <cell r="C671">
            <v>0</v>
          </cell>
          <cell r="D671">
            <v>0</v>
          </cell>
        </row>
        <row r="672">
          <cell r="A672">
            <v>18303</v>
          </cell>
          <cell r="B672">
            <v>0</v>
          </cell>
          <cell r="C672">
            <v>0</v>
          </cell>
          <cell r="D672">
            <v>0</v>
          </cell>
        </row>
        <row r="673">
          <cell r="A673">
            <v>18304</v>
          </cell>
          <cell r="B673">
            <v>0</v>
          </cell>
          <cell r="C673">
            <v>0</v>
          </cell>
          <cell r="D673">
            <v>0</v>
          </cell>
        </row>
        <row r="674">
          <cell r="A674">
            <v>18305</v>
          </cell>
          <cell r="B674">
            <v>2317548</v>
          </cell>
          <cell r="C674">
            <v>2307696</v>
          </cell>
          <cell r="D674">
            <v>1659418</v>
          </cell>
        </row>
        <row r="675">
          <cell r="A675">
            <v>18306</v>
          </cell>
          <cell r="B675">
            <v>0</v>
          </cell>
          <cell r="C675">
            <v>0</v>
          </cell>
          <cell r="D675">
            <v>0</v>
          </cell>
        </row>
        <row r="676">
          <cell r="A676">
            <v>18307</v>
          </cell>
          <cell r="B676">
            <v>0</v>
          </cell>
          <cell r="C676">
            <v>0</v>
          </cell>
          <cell r="D676">
            <v>0</v>
          </cell>
        </row>
        <row r="677">
          <cell r="A677">
            <v>18308</v>
          </cell>
          <cell r="B677">
            <v>0</v>
          </cell>
          <cell r="C677">
            <v>0</v>
          </cell>
          <cell r="D677">
            <v>0</v>
          </cell>
        </row>
        <row r="678">
          <cell r="A678">
            <v>18309</v>
          </cell>
          <cell r="B678">
            <v>337145</v>
          </cell>
          <cell r="C678">
            <v>404715</v>
          </cell>
          <cell r="D678">
            <v>458054</v>
          </cell>
        </row>
        <row r="679">
          <cell r="A679">
            <v>18310</v>
          </cell>
          <cell r="B679">
            <v>0</v>
          </cell>
          <cell r="C679">
            <v>0</v>
          </cell>
          <cell r="D679">
            <v>-393</v>
          </cell>
        </row>
        <row r="680">
          <cell r="A680">
            <v>18311</v>
          </cell>
          <cell r="B680">
            <v>0</v>
          </cell>
          <cell r="C680">
            <v>0</v>
          </cell>
          <cell r="D680">
            <v>0</v>
          </cell>
        </row>
        <row r="681">
          <cell r="A681">
            <v>18312</v>
          </cell>
          <cell r="B681">
            <v>172962</v>
          </cell>
          <cell r="C681">
            <v>163190</v>
          </cell>
          <cell r="D681">
            <v>59337</v>
          </cell>
        </row>
        <row r="682">
          <cell r="A682">
            <v>18313</v>
          </cell>
          <cell r="B682">
            <v>13</v>
          </cell>
          <cell r="C682">
            <v>13</v>
          </cell>
          <cell r="D682">
            <v>10</v>
          </cell>
        </row>
        <row r="683">
          <cell r="A683">
            <v>18314</v>
          </cell>
          <cell r="B683">
            <v>0</v>
          </cell>
          <cell r="C683">
            <v>19567</v>
          </cell>
          <cell r="D683">
            <v>32244</v>
          </cell>
        </row>
        <row r="684">
          <cell r="A684">
            <v>18315</v>
          </cell>
          <cell r="B684">
            <v>0</v>
          </cell>
          <cell r="C684">
            <v>0</v>
          </cell>
          <cell r="D684">
            <v>0</v>
          </cell>
        </row>
        <row r="685">
          <cell r="A685">
            <v>18316</v>
          </cell>
          <cell r="B685">
            <v>-350</v>
          </cell>
          <cell r="C685">
            <v>31717</v>
          </cell>
          <cell r="D685">
            <v>13172</v>
          </cell>
        </row>
        <row r="686">
          <cell r="A686">
            <v>18317</v>
          </cell>
          <cell r="B686">
            <v>2686533</v>
          </cell>
          <cell r="C686">
            <v>1414427</v>
          </cell>
          <cell r="D686">
            <v>231537</v>
          </cell>
        </row>
        <row r="687">
          <cell r="A687">
            <v>18318</v>
          </cell>
          <cell r="B687">
            <v>0</v>
          </cell>
          <cell r="C687">
            <v>0</v>
          </cell>
          <cell r="D687">
            <v>0</v>
          </cell>
        </row>
        <row r="688">
          <cell r="A688">
            <v>18319</v>
          </cell>
          <cell r="B688">
            <v>172952</v>
          </cell>
          <cell r="C688">
            <v>172952</v>
          </cell>
          <cell r="D688">
            <v>119431</v>
          </cell>
        </row>
        <row r="689">
          <cell r="A689">
            <v>18320</v>
          </cell>
          <cell r="B689">
            <v>750</v>
          </cell>
          <cell r="C689">
            <v>375</v>
          </cell>
          <cell r="D689">
            <v>26138</v>
          </cell>
        </row>
        <row r="690">
          <cell r="A690">
            <v>18321</v>
          </cell>
          <cell r="B690">
            <v>0</v>
          </cell>
          <cell r="C690">
            <v>0</v>
          </cell>
          <cell r="D690">
            <v>-6231</v>
          </cell>
        </row>
        <row r="691">
          <cell r="A691">
            <v>18322</v>
          </cell>
          <cell r="B691">
            <v>0</v>
          </cell>
          <cell r="C691">
            <v>0</v>
          </cell>
          <cell r="D691">
            <v>0</v>
          </cell>
        </row>
        <row r="692">
          <cell r="A692">
            <v>18323</v>
          </cell>
          <cell r="B692">
            <v>24459</v>
          </cell>
          <cell r="C692">
            <v>19231</v>
          </cell>
          <cell r="D692">
            <v>4937</v>
          </cell>
        </row>
        <row r="693">
          <cell r="A693">
            <v>18324</v>
          </cell>
          <cell r="B693">
            <v>10181</v>
          </cell>
          <cell r="C693">
            <v>6280</v>
          </cell>
          <cell r="D693">
            <v>1241</v>
          </cell>
        </row>
        <row r="694">
          <cell r="A694">
            <v>18325</v>
          </cell>
          <cell r="B694">
            <v>36783</v>
          </cell>
          <cell r="C694">
            <v>20699</v>
          </cell>
          <cell r="D694">
            <v>3308</v>
          </cell>
        </row>
        <row r="695">
          <cell r="A695">
            <v>18326</v>
          </cell>
          <cell r="B695">
            <v>0</v>
          </cell>
          <cell r="C695">
            <v>0</v>
          </cell>
          <cell r="D695">
            <v>0</v>
          </cell>
        </row>
        <row r="696">
          <cell r="A696">
            <v>18327</v>
          </cell>
          <cell r="B696">
            <v>0</v>
          </cell>
          <cell r="C696">
            <v>0</v>
          </cell>
          <cell r="D696">
            <v>0</v>
          </cell>
        </row>
        <row r="697">
          <cell r="A697">
            <v>18328</v>
          </cell>
          <cell r="B697">
            <v>0</v>
          </cell>
          <cell r="C697">
            <v>0</v>
          </cell>
          <cell r="D697">
            <v>0</v>
          </cell>
        </row>
        <row r="698">
          <cell r="A698">
            <v>18329</v>
          </cell>
          <cell r="B698">
            <v>0</v>
          </cell>
          <cell r="C698">
            <v>0</v>
          </cell>
          <cell r="D698">
            <v>0</v>
          </cell>
        </row>
        <row r="699">
          <cell r="A699">
            <v>18330</v>
          </cell>
          <cell r="B699">
            <v>0</v>
          </cell>
          <cell r="C699">
            <v>0</v>
          </cell>
          <cell r="D699">
            <v>0</v>
          </cell>
        </row>
        <row r="700">
          <cell r="A700">
            <v>18331</v>
          </cell>
          <cell r="B700">
            <v>0</v>
          </cell>
          <cell r="C700">
            <v>0</v>
          </cell>
          <cell r="D700">
            <v>0</v>
          </cell>
        </row>
        <row r="701">
          <cell r="A701">
            <v>18332</v>
          </cell>
          <cell r="B701">
            <v>0</v>
          </cell>
          <cell r="C701">
            <v>0</v>
          </cell>
          <cell r="D701">
            <v>0</v>
          </cell>
        </row>
        <row r="702">
          <cell r="A702">
            <v>18333</v>
          </cell>
          <cell r="B702">
            <v>0</v>
          </cell>
          <cell r="C702">
            <v>0</v>
          </cell>
          <cell r="D702">
            <v>0</v>
          </cell>
        </row>
        <row r="703">
          <cell r="A703">
            <v>18334</v>
          </cell>
          <cell r="B703">
            <v>0</v>
          </cell>
          <cell r="C703">
            <v>0</v>
          </cell>
          <cell r="D703">
            <v>0</v>
          </cell>
        </row>
        <row r="704">
          <cell r="A704">
            <v>18335</v>
          </cell>
          <cell r="B704">
            <v>0</v>
          </cell>
          <cell r="C704">
            <v>0</v>
          </cell>
          <cell r="D704">
            <v>0</v>
          </cell>
        </row>
        <row r="705">
          <cell r="A705">
            <v>18337</v>
          </cell>
          <cell r="B705">
            <v>0</v>
          </cell>
          <cell r="C705">
            <v>0</v>
          </cell>
          <cell r="D705">
            <v>0</v>
          </cell>
        </row>
        <row r="706">
          <cell r="A706">
            <v>18338</v>
          </cell>
          <cell r="B706">
            <v>0</v>
          </cell>
          <cell r="C706">
            <v>0</v>
          </cell>
          <cell r="D706">
            <v>0</v>
          </cell>
        </row>
        <row r="707">
          <cell r="A707">
            <v>18339</v>
          </cell>
          <cell r="B707">
            <v>0</v>
          </cell>
          <cell r="C707">
            <v>0</v>
          </cell>
          <cell r="D707">
            <v>0</v>
          </cell>
        </row>
        <row r="708">
          <cell r="A708">
            <v>18340</v>
          </cell>
          <cell r="B708">
            <v>0</v>
          </cell>
          <cell r="C708">
            <v>0</v>
          </cell>
          <cell r="D708">
            <v>0</v>
          </cell>
        </row>
        <row r="709">
          <cell r="A709">
            <v>18341</v>
          </cell>
          <cell r="B709">
            <v>0</v>
          </cell>
          <cell r="C709">
            <v>0</v>
          </cell>
          <cell r="D709">
            <v>0</v>
          </cell>
        </row>
        <row r="710">
          <cell r="A710">
            <v>18342</v>
          </cell>
          <cell r="B710">
            <v>49445</v>
          </cell>
          <cell r="C710">
            <v>36306</v>
          </cell>
          <cell r="D710">
            <v>6375</v>
          </cell>
        </row>
        <row r="711">
          <cell r="A711">
            <v>18343</v>
          </cell>
          <cell r="B711">
            <v>80224</v>
          </cell>
          <cell r="C711">
            <v>80224</v>
          </cell>
          <cell r="D711">
            <v>80224</v>
          </cell>
        </row>
        <row r="712">
          <cell r="A712">
            <v>18344</v>
          </cell>
          <cell r="B712">
            <v>354093</v>
          </cell>
          <cell r="C712">
            <v>351643</v>
          </cell>
          <cell r="D712">
            <v>236676</v>
          </cell>
        </row>
        <row r="713">
          <cell r="A713">
            <v>18345</v>
          </cell>
          <cell r="B713">
            <v>0</v>
          </cell>
          <cell r="C713">
            <v>0</v>
          </cell>
          <cell r="D713">
            <v>22548</v>
          </cell>
        </row>
        <row r="714">
          <cell r="A714">
            <v>18346</v>
          </cell>
          <cell r="B714">
            <v>25404</v>
          </cell>
          <cell r="C714">
            <v>25572</v>
          </cell>
          <cell r="D714">
            <v>9303</v>
          </cell>
        </row>
        <row r="715">
          <cell r="A715">
            <v>18347</v>
          </cell>
          <cell r="B715">
            <v>0</v>
          </cell>
          <cell r="C715">
            <v>0</v>
          </cell>
          <cell r="D715">
            <v>0</v>
          </cell>
        </row>
        <row r="716">
          <cell r="A716">
            <v>18348</v>
          </cell>
          <cell r="B716">
            <v>0</v>
          </cell>
          <cell r="C716">
            <v>0</v>
          </cell>
          <cell r="D716">
            <v>0</v>
          </cell>
        </row>
        <row r="717">
          <cell r="A717">
            <v>18349</v>
          </cell>
          <cell r="B717">
            <v>0</v>
          </cell>
          <cell r="C717">
            <v>0</v>
          </cell>
          <cell r="D717">
            <v>0</v>
          </cell>
        </row>
        <row r="718">
          <cell r="A718">
            <v>18350</v>
          </cell>
          <cell r="B718">
            <v>0</v>
          </cell>
          <cell r="C718">
            <v>0</v>
          </cell>
          <cell r="D718">
            <v>0</v>
          </cell>
        </row>
        <row r="719">
          <cell r="A719">
            <v>18351</v>
          </cell>
          <cell r="B719">
            <v>0</v>
          </cell>
          <cell r="C719">
            <v>0</v>
          </cell>
          <cell r="D719">
            <v>0</v>
          </cell>
        </row>
        <row r="720">
          <cell r="A720">
            <v>18352</v>
          </cell>
          <cell r="B720">
            <v>0</v>
          </cell>
          <cell r="C720">
            <v>0</v>
          </cell>
          <cell r="D720">
            <v>0</v>
          </cell>
        </row>
        <row r="721">
          <cell r="A721">
            <v>18354</v>
          </cell>
          <cell r="B721">
            <v>0</v>
          </cell>
          <cell r="C721">
            <v>0</v>
          </cell>
          <cell r="D721">
            <v>0</v>
          </cell>
        </row>
        <row r="722">
          <cell r="A722">
            <v>18355</v>
          </cell>
          <cell r="B722">
            <v>0</v>
          </cell>
          <cell r="C722">
            <v>0</v>
          </cell>
          <cell r="D722">
            <v>0</v>
          </cell>
        </row>
        <row r="723">
          <cell r="A723">
            <v>18356</v>
          </cell>
          <cell r="B723">
            <v>0</v>
          </cell>
          <cell r="C723">
            <v>0</v>
          </cell>
          <cell r="D723">
            <v>0</v>
          </cell>
        </row>
        <row r="724">
          <cell r="A724">
            <v>18357</v>
          </cell>
          <cell r="B724">
            <v>0</v>
          </cell>
          <cell r="C724">
            <v>0</v>
          </cell>
          <cell r="D724">
            <v>0</v>
          </cell>
        </row>
        <row r="725">
          <cell r="A725">
            <v>18358</v>
          </cell>
          <cell r="B725">
            <v>0</v>
          </cell>
          <cell r="C725">
            <v>0</v>
          </cell>
          <cell r="D725">
            <v>0</v>
          </cell>
        </row>
        <row r="726">
          <cell r="A726">
            <v>18359</v>
          </cell>
          <cell r="B726">
            <v>0</v>
          </cell>
          <cell r="C726">
            <v>0</v>
          </cell>
          <cell r="D726">
            <v>0</v>
          </cell>
        </row>
        <row r="727">
          <cell r="A727">
            <v>18360</v>
          </cell>
          <cell r="B727">
            <v>0</v>
          </cell>
          <cell r="C727">
            <v>0</v>
          </cell>
          <cell r="D727">
            <v>0</v>
          </cell>
        </row>
        <row r="728">
          <cell r="A728">
            <v>18362</v>
          </cell>
          <cell r="B728">
            <v>0</v>
          </cell>
          <cell r="C728">
            <v>0</v>
          </cell>
          <cell r="D728">
            <v>0</v>
          </cell>
        </row>
        <row r="729">
          <cell r="A729">
            <v>18363</v>
          </cell>
          <cell r="B729">
            <v>0</v>
          </cell>
          <cell r="C729">
            <v>0</v>
          </cell>
          <cell r="D729">
            <v>0</v>
          </cell>
        </row>
        <row r="730">
          <cell r="A730">
            <v>18364</v>
          </cell>
          <cell r="B730">
            <v>0</v>
          </cell>
          <cell r="C730">
            <v>0</v>
          </cell>
          <cell r="D730">
            <v>0</v>
          </cell>
        </row>
        <row r="731">
          <cell r="A731">
            <v>18365</v>
          </cell>
          <cell r="B731">
            <v>0</v>
          </cell>
          <cell r="C731">
            <v>0</v>
          </cell>
          <cell r="D731">
            <v>0</v>
          </cell>
        </row>
        <row r="732">
          <cell r="A732">
            <v>18366</v>
          </cell>
          <cell r="B732">
            <v>0</v>
          </cell>
          <cell r="C732">
            <v>0</v>
          </cell>
          <cell r="D732">
            <v>0</v>
          </cell>
        </row>
        <row r="733">
          <cell r="A733">
            <v>18367</v>
          </cell>
          <cell r="B733">
            <v>214500</v>
          </cell>
          <cell r="C733">
            <v>153094</v>
          </cell>
          <cell r="D733">
            <v>27572</v>
          </cell>
        </row>
        <row r="734">
          <cell r="A734">
            <v>18368</v>
          </cell>
          <cell r="B734">
            <v>156</v>
          </cell>
          <cell r="C734">
            <v>156</v>
          </cell>
          <cell r="D734">
            <v>71</v>
          </cell>
        </row>
        <row r="735">
          <cell r="A735">
            <v>18369</v>
          </cell>
          <cell r="B735">
            <v>81042</v>
          </cell>
          <cell r="C735">
            <v>72280</v>
          </cell>
          <cell r="D735">
            <v>22115</v>
          </cell>
        </row>
        <row r="736">
          <cell r="A736">
            <v>18370</v>
          </cell>
          <cell r="B736">
            <v>0</v>
          </cell>
          <cell r="C736">
            <v>0</v>
          </cell>
          <cell r="D736">
            <v>0</v>
          </cell>
        </row>
        <row r="737">
          <cell r="A737">
            <v>18371</v>
          </cell>
          <cell r="B737">
            <v>0</v>
          </cell>
          <cell r="C737">
            <v>0</v>
          </cell>
          <cell r="D737">
            <v>0</v>
          </cell>
        </row>
        <row r="738">
          <cell r="A738">
            <v>18372</v>
          </cell>
          <cell r="B738">
            <v>0</v>
          </cell>
          <cell r="C738">
            <v>0</v>
          </cell>
          <cell r="D738">
            <v>0</v>
          </cell>
        </row>
        <row r="739">
          <cell r="A739">
            <v>18373</v>
          </cell>
          <cell r="B739">
            <v>0</v>
          </cell>
          <cell r="C739">
            <v>0</v>
          </cell>
          <cell r="D739">
            <v>0</v>
          </cell>
        </row>
        <row r="740">
          <cell r="A740">
            <v>18374</v>
          </cell>
          <cell r="B740">
            <v>0</v>
          </cell>
          <cell r="C740">
            <v>0</v>
          </cell>
          <cell r="D740">
            <v>0</v>
          </cell>
        </row>
        <row r="741">
          <cell r="A741">
            <v>18375</v>
          </cell>
          <cell r="B741">
            <v>0</v>
          </cell>
          <cell r="C741">
            <v>0</v>
          </cell>
          <cell r="D741">
            <v>0</v>
          </cell>
        </row>
        <row r="742">
          <cell r="A742">
            <v>18376</v>
          </cell>
          <cell r="B742">
            <v>0</v>
          </cell>
          <cell r="C742">
            <v>0</v>
          </cell>
          <cell r="D742">
            <v>0</v>
          </cell>
        </row>
        <row r="743">
          <cell r="A743">
            <v>18377</v>
          </cell>
          <cell r="B743">
            <v>0</v>
          </cell>
          <cell r="C743">
            <v>0</v>
          </cell>
          <cell r="D743">
            <v>0</v>
          </cell>
        </row>
        <row r="744">
          <cell r="A744">
            <v>18378</v>
          </cell>
          <cell r="B744">
            <v>0</v>
          </cell>
          <cell r="C744">
            <v>0</v>
          </cell>
          <cell r="D744">
            <v>0</v>
          </cell>
        </row>
        <row r="745">
          <cell r="A745">
            <v>18379</v>
          </cell>
          <cell r="B745">
            <v>0</v>
          </cell>
          <cell r="C745">
            <v>0</v>
          </cell>
          <cell r="D745">
            <v>0</v>
          </cell>
        </row>
        <row r="746">
          <cell r="A746">
            <v>18380</v>
          </cell>
          <cell r="B746">
            <v>0</v>
          </cell>
          <cell r="C746">
            <v>0</v>
          </cell>
          <cell r="D746">
            <v>0</v>
          </cell>
        </row>
        <row r="747">
          <cell r="A747">
            <v>18381</v>
          </cell>
          <cell r="B747">
            <v>0</v>
          </cell>
          <cell r="C747">
            <v>0</v>
          </cell>
          <cell r="D747">
            <v>0</v>
          </cell>
        </row>
        <row r="748">
          <cell r="A748">
            <v>18382</v>
          </cell>
          <cell r="B748">
            <v>0</v>
          </cell>
          <cell r="C748">
            <v>0</v>
          </cell>
          <cell r="D748">
            <v>0</v>
          </cell>
        </row>
        <row r="749">
          <cell r="A749">
            <v>18383</v>
          </cell>
          <cell r="B749">
            <v>0</v>
          </cell>
          <cell r="C749">
            <v>0</v>
          </cell>
          <cell r="D749">
            <v>0</v>
          </cell>
        </row>
        <row r="750">
          <cell r="A750">
            <v>18384</v>
          </cell>
          <cell r="B750">
            <v>0</v>
          </cell>
          <cell r="C750">
            <v>0</v>
          </cell>
          <cell r="D750">
            <v>0</v>
          </cell>
        </row>
        <row r="751">
          <cell r="A751">
            <v>18385</v>
          </cell>
          <cell r="B751">
            <v>0</v>
          </cell>
          <cell r="C751">
            <v>0</v>
          </cell>
          <cell r="D751">
            <v>0</v>
          </cell>
        </row>
        <row r="752">
          <cell r="A752">
            <v>18386</v>
          </cell>
          <cell r="B752">
            <v>0</v>
          </cell>
          <cell r="C752">
            <v>0</v>
          </cell>
          <cell r="D752">
            <v>0</v>
          </cell>
        </row>
        <row r="753">
          <cell r="A753">
            <v>18387</v>
          </cell>
          <cell r="B753">
            <v>0</v>
          </cell>
          <cell r="C753">
            <v>0</v>
          </cell>
          <cell r="D753">
            <v>0</v>
          </cell>
        </row>
        <row r="754">
          <cell r="A754">
            <v>18388</v>
          </cell>
          <cell r="B754">
            <v>0</v>
          </cell>
          <cell r="C754">
            <v>0</v>
          </cell>
          <cell r="D754">
            <v>0</v>
          </cell>
        </row>
        <row r="755">
          <cell r="A755">
            <v>18389</v>
          </cell>
          <cell r="B755">
            <v>0</v>
          </cell>
          <cell r="C755">
            <v>0</v>
          </cell>
          <cell r="D755">
            <v>0</v>
          </cell>
        </row>
        <row r="756">
          <cell r="A756">
            <v>18390</v>
          </cell>
          <cell r="B756">
            <v>0</v>
          </cell>
          <cell r="C756">
            <v>0</v>
          </cell>
          <cell r="D756">
            <v>0</v>
          </cell>
        </row>
        <row r="757">
          <cell r="A757">
            <v>18391</v>
          </cell>
          <cell r="B757">
            <v>0</v>
          </cell>
          <cell r="C757">
            <v>0</v>
          </cell>
          <cell r="D757">
            <v>0</v>
          </cell>
        </row>
        <row r="758">
          <cell r="A758">
            <v>18392</v>
          </cell>
          <cell r="B758">
            <v>0</v>
          </cell>
          <cell r="C758">
            <v>0</v>
          </cell>
          <cell r="D758">
            <v>0</v>
          </cell>
        </row>
        <row r="759">
          <cell r="A759">
            <v>18393</v>
          </cell>
          <cell r="B759">
            <v>0</v>
          </cell>
          <cell r="C759">
            <v>0</v>
          </cell>
          <cell r="D759">
            <v>0</v>
          </cell>
        </row>
        <row r="760">
          <cell r="A760">
            <v>18395</v>
          </cell>
          <cell r="B760">
            <v>0</v>
          </cell>
          <cell r="C760">
            <v>0</v>
          </cell>
          <cell r="D760">
            <v>0</v>
          </cell>
        </row>
        <row r="761">
          <cell r="A761">
            <v>18396</v>
          </cell>
          <cell r="B761">
            <v>0</v>
          </cell>
          <cell r="C761">
            <v>0</v>
          </cell>
          <cell r="D761">
            <v>0</v>
          </cell>
        </row>
        <row r="762">
          <cell r="A762">
            <v>18397</v>
          </cell>
          <cell r="B762">
            <v>0</v>
          </cell>
          <cell r="C762">
            <v>0</v>
          </cell>
          <cell r="D762">
            <v>0</v>
          </cell>
        </row>
        <row r="763">
          <cell r="A763">
            <v>18398</v>
          </cell>
          <cell r="B763">
            <v>0</v>
          </cell>
          <cell r="C763">
            <v>0</v>
          </cell>
          <cell r="D763">
            <v>0</v>
          </cell>
        </row>
        <row r="764">
          <cell r="A764">
            <v>18401</v>
          </cell>
          <cell r="B764">
            <v>0</v>
          </cell>
          <cell r="C764">
            <v>-58754</v>
          </cell>
          <cell r="D764">
            <v>119188</v>
          </cell>
        </row>
        <row r="765">
          <cell r="A765">
            <v>18402</v>
          </cell>
          <cell r="B765">
            <v>0</v>
          </cell>
          <cell r="C765">
            <v>7140</v>
          </cell>
          <cell r="D765">
            <v>-6004</v>
          </cell>
        </row>
        <row r="766">
          <cell r="A766">
            <v>18403</v>
          </cell>
          <cell r="B766">
            <v>0</v>
          </cell>
          <cell r="C766">
            <v>-18437</v>
          </cell>
          <cell r="D766">
            <v>-82626</v>
          </cell>
        </row>
        <row r="767">
          <cell r="A767">
            <v>18405</v>
          </cell>
          <cell r="B767">
            <v>-10872</v>
          </cell>
          <cell r="C767">
            <v>215</v>
          </cell>
          <cell r="D767">
            <v>10489</v>
          </cell>
        </row>
        <row r="768">
          <cell r="A768">
            <v>18409</v>
          </cell>
          <cell r="B768">
            <v>-4</v>
          </cell>
          <cell r="C768">
            <v>-9</v>
          </cell>
          <cell r="D768">
            <v>-2</v>
          </cell>
        </row>
        <row r="769">
          <cell r="A769">
            <v>18410</v>
          </cell>
          <cell r="B769">
            <v>-325</v>
          </cell>
          <cell r="C769">
            <v>142192</v>
          </cell>
          <cell r="D769">
            <v>-230</v>
          </cell>
        </row>
        <row r="770">
          <cell r="A770">
            <v>18411</v>
          </cell>
          <cell r="B770">
            <v>242</v>
          </cell>
          <cell r="C770">
            <v>0</v>
          </cell>
          <cell r="D770">
            <v>-281</v>
          </cell>
        </row>
        <row r="771">
          <cell r="A771">
            <v>18412</v>
          </cell>
          <cell r="B771">
            <v>0</v>
          </cell>
          <cell r="C771">
            <v>0</v>
          </cell>
          <cell r="D771">
            <v>0</v>
          </cell>
        </row>
        <row r="772">
          <cell r="A772">
            <v>18413</v>
          </cell>
          <cell r="B772">
            <v>-244</v>
          </cell>
          <cell r="C772">
            <v>-78</v>
          </cell>
          <cell r="D772">
            <v>2710</v>
          </cell>
        </row>
        <row r="773">
          <cell r="A773">
            <v>18414</v>
          </cell>
          <cell r="B773">
            <v>0</v>
          </cell>
          <cell r="C773">
            <v>0</v>
          </cell>
          <cell r="D773">
            <v>0</v>
          </cell>
        </row>
        <row r="774">
          <cell r="A774">
            <v>18415</v>
          </cell>
          <cell r="B774">
            <v>2690</v>
          </cell>
          <cell r="C774">
            <v>2690</v>
          </cell>
          <cell r="D774">
            <v>2690</v>
          </cell>
        </row>
        <row r="775">
          <cell r="A775">
            <v>18416</v>
          </cell>
          <cell r="B775">
            <v>0</v>
          </cell>
          <cell r="C775">
            <v>0</v>
          </cell>
          <cell r="D775">
            <v>0</v>
          </cell>
        </row>
        <row r="776">
          <cell r="A776">
            <v>18417</v>
          </cell>
          <cell r="B776">
            <v>0</v>
          </cell>
          <cell r="C776">
            <v>0</v>
          </cell>
          <cell r="D776">
            <v>0</v>
          </cell>
        </row>
        <row r="777">
          <cell r="A777">
            <v>18418</v>
          </cell>
          <cell r="B777">
            <v>1540</v>
          </cell>
          <cell r="C777">
            <v>1540</v>
          </cell>
          <cell r="D777">
            <v>1574</v>
          </cell>
        </row>
        <row r="778">
          <cell r="A778">
            <v>18419</v>
          </cell>
          <cell r="B778">
            <v>0</v>
          </cell>
          <cell r="C778">
            <v>0</v>
          </cell>
          <cell r="D778">
            <v>0</v>
          </cell>
        </row>
        <row r="779">
          <cell r="A779">
            <v>18420</v>
          </cell>
          <cell r="B779">
            <v>0</v>
          </cell>
          <cell r="C779">
            <v>0</v>
          </cell>
          <cell r="D779">
            <v>0</v>
          </cell>
        </row>
        <row r="780">
          <cell r="A780">
            <v>18421</v>
          </cell>
          <cell r="B780">
            <v>365731</v>
          </cell>
          <cell r="C780">
            <v>358405</v>
          </cell>
          <cell r="D780">
            <v>378116</v>
          </cell>
        </row>
        <row r="781">
          <cell r="A781">
            <v>18422</v>
          </cell>
          <cell r="B781">
            <v>51621</v>
          </cell>
          <cell r="C781">
            <v>50313</v>
          </cell>
          <cell r="D781">
            <v>68930</v>
          </cell>
        </row>
        <row r="782">
          <cell r="A782">
            <v>18423</v>
          </cell>
          <cell r="B782">
            <v>648267</v>
          </cell>
          <cell r="C782">
            <v>622993</v>
          </cell>
          <cell r="D782">
            <v>978331</v>
          </cell>
        </row>
        <row r="783">
          <cell r="A783">
            <v>18424</v>
          </cell>
          <cell r="B783">
            <v>0</v>
          </cell>
          <cell r="C783">
            <v>0</v>
          </cell>
          <cell r="D783">
            <v>0</v>
          </cell>
        </row>
        <row r="784">
          <cell r="A784">
            <v>18425</v>
          </cell>
          <cell r="B784">
            <v>0</v>
          </cell>
          <cell r="C784">
            <v>0</v>
          </cell>
          <cell r="D784">
            <v>0</v>
          </cell>
        </row>
        <row r="785">
          <cell r="A785">
            <v>18426</v>
          </cell>
          <cell r="B785">
            <v>2053</v>
          </cell>
          <cell r="C785">
            <v>2053</v>
          </cell>
          <cell r="D785">
            <v>2052</v>
          </cell>
        </row>
        <row r="786">
          <cell r="A786">
            <v>18429</v>
          </cell>
          <cell r="B786">
            <v>-1065055</v>
          </cell>
          <cell r="C786">
            <v>-1031148</v>
          </cell>
          <cell r="D786">
            <v>-1425155</v>
          </cell>
        </row>
        <row r="787">
          <cell r="A787">
            <v>18430</v>
          </cell>
          <cell r="B787">
            <v>2366</v>
          </cell>
          <cell r="C787">
            <v>2366</v>
          </cell>
          <cell r="D787">
            <v>2281</v>
          </cell>
        </row>
        <row r="788">
          <cell r="A788">
            <v>18431</v>
          </cell>
          <cell r="B788">
            <v>18153</v>
          </cell>
          <cell r="C788">
            <v>17936</v>
          </cell>
          <cell r="D788">
            <v>14672</v>
          </cell>
        </row>
        <row r="789">
          <cell r="A789">
            <v>18433</v>
          </cell>
          <cell r="B789">
            <v>0</v>
          </cell>
          <cell r="C789">
            <v>0</v>
          </cell>
          <cell r="D789">
            <v>0</v>
          </cell>
        </row>
        <row r="790">
          <cell r="A790">
            <v>18435</v>
          </cell>
          <cell r="B790">
            <v>0</v>
          </cell>
          <cell r="C790">
            <v>0</v>
          </cell>
          <cell r="D790">
            <v>0</v>
          </cell>
        </row>
        <row r="791">
          <cell r="A791">
            <v>18439</v>
          </cell>
          <cell r="B791">
            <v>0</v>
          </cell>
          <cell r="C791">
            <v>0</v>
          </cell>
          <cell r="D791">
            <v>0</v>
          </cell>
        </row>
        <row r="792">
          <cell r="A792">
            <v>18440</v>
          </cell>
          <cell r="B792">
            <v>0</v>
          </cell>
          <cell r="C792">
            <v>0</v>
          </cell>
          <cell r="D792">
            <v>0</v>
          </cell>
        </row>
        <row r="793">
          <cell r="A793">
            <v>18441</v>
          </cell>
          <cell r="B793">
            <v>0</v>
          </cell>
          <cell r="C793">
            <v>0</v>
          </cell>
          <cell r="D793">
            <v>0</v>
          </cell>
        </row>
        <row r="794">
          <cell r="A794">
            <v>18450</v>
          </cell>
          <cell r="B794">
            <v>49</v>
          </cell>
          <cell r="C794">
            <v>49</v>
          </cell>
          <cell r="D794">
            <v>839</v>
          </cell>
        </row>
        <row r="795">
          <cell r="A795">
            <v>18451</v>
          </cell>
          <cell r="B795">
            <v>0</v>
          </cell>
          <cell r="C795">
            <v>0</v>
          </cell>
          <cell r="D795">
            <v>0</v>
          </cell>
        </row>
        <row r="796">
          <cell r="A796">
            <v>18452</v>
          </cell>
          <cell r="B796">
            <v>0</v>
          </cell>
          <cell r="C796">
            <v>0</v>
          </cell>
          <cell r="D796">
            <v>0</v>
          </cell>
        </row>
        <row r="797">
          <cell r="A797">
            <v>18453</v>
          </cell>
          <cell r="B797">
            <v>0</v>
          </cell>
          <cell r="C797">
            <v>0</v>
          </cell>
          <cell r="D797">
            <v>0</v>
          </cell>
        </row>
        <row r="798">
          <cell r="A798">
            <v>18454</v>
          </cell>
          <cell r="B798">
            <v>0</v>
          </cell>
          <cell r="C798">
            <v>0</v>
          </cell>
          <cell r="D798">
            <v>0</v>
          </cell>
        </row>
        <row r="799">
          <cell r="A799">
            <v>18455</v>
          </cell>
          <cell r="B799">
            <v>0</v>
          </cell>
          <cell r="C799">
            <v>0</v>
          </cell>
          <cell r="D799">
            <v>0</v>
          </cell>
        </row>
        <row r="800">
          <cell r="A800">
            <v>18456</v>
          </cell>
          <cell r="B800">
            <v>0</v>
          </cell>
          <cell r="C800">
            <v>0</v>
          </cell>
          <cell r="D800">
            <v>0</v>
          </cell>
        </row>
        <row r="801">
          <cell r="A801">
            <v>18457</v>
          </cell>
          <cell r="B801">
            <v>0</v>
          </cell>
          <cell r="C801">
            <v>0</v>
          </cell>
          <cell r="D801">
            <v>0</v>
          </cell>
        </row>
        <row r="802">
          <cell r="A802">
            <v>18458</v>
          </cell>
          <cell r="B802">
            <v>0</v>
          </cell>
          <cell r="C802">
            <v>0</v>
          </cell>
          <cell r="D802">
            <v>0</v>
          </cell>
        </row>
        <row r="803">
          <cell r="A803">
            <v>18459</v>
          </cell>
          <cell r="B803">
            <v>0</v>
          </cell>
          <cell r="C803">
            <v>0</v>
          </cell>
          <cell r="D803">
            <v>0</v>
          </cell>
        </row>
        <row r="804">
          <cell r="A804">
            <v>18465</v>
          </cell>
          <cell r="B804">
            <v>0</v>
          </cell>
          <cell r="C804">
            <v>0</v>
          </cell>
          <cell r="D804">
            <v>0</v>
          </cell>
        </row>
        <row r="805">
          <cell r="A805">
            <v>18466</v>
          </cell>
          <cell r="B805">
            <v>5218</v>
          </cell>
          <cell r="C805">
            <v>5034</v>
          </cell>
          <cell r="D805">
            <v>6637</v>
          </cell>
        </row>
        <row r="806">
          <cell r="A806">
            <v>18467</v>
          </cell>
          <cell r="B806">
            <v>-94</v>
          </cell>
          <cell r="C806">
            <v>-94</v>
          </cell>
          <cell r="D806">
            <v>-94</v>
          </cell>
        </row>
        <row r="807">
          <cell r="A807">
            <v>18468</v>
          </cell>
          <cell r="B807">
            <v>25067</v>
          </cell>
          <cell r="C807">
            <v>28146</v>
          </cell>
          <cell r="D807">
            <v>29379</v>
          </cell>
        </row>
        <row r="808">
          <cell r="A808">
            <v>18469</v>
          </cell>
          <cell r="B808">
            <v>0</v>
          </cell>
          <cell r="C808">
            <v>-13603</v>
          </cell>
          <cell r="D808">
            <v>-60404</v>
          </cell>
        </row>
        <row r="809">
          <cell r="A809">
            <v>18470</v>
          </cell>
          <cell r="B809">
            <v>0</v>
          </cell>
          <cell r="C809">
            <v>-18725</v>
          </cell>
          <cell r="D809">
            <v>2762</v>
          </cell>
        </row>
        <row r="810">
          <cell r="A810">
            <v>18471</v>
          </cell>
          <cell r="B810">
            <v>0</v>
          </cell>
          <cell r="C810">
            <v>0</v>
          </cell>
          <cell r="D810">
            <v>0</v>
          </cell>
        </row>
        <row r="811">
          <cell r="A811">
            <v>18472</v>
          </cell>
          <cell r="B811">
            <v>0</v>
          </cell>
          <cell r="C811">
            <v>0</v>
          </cell>
          <cell r="D811">
            <v>0</v>
          </cell>
        </row>
        <row r="812">
          <cell r="A812">
            <v>18473</v>
          </cell>
          <cell r="B812">
            <v>0</v>
          </cell>
          <cell r="C812">
            <v>0</v>
          </cell>
          <cell r="D812">
            <v>0</v>
          </cell>
        </row>
        <row r="813">
          <cell r="A813">
            <v>18474</v>
          </cell>
          <cell r="B813">
            <v>0</v>
          </cell>
          <cell r="C813">
            <v>0</v>
          </cell>
          <cell r="D813">
            <v>0</v>
          </cell>
        </row>
        <row r="814">
          <cell r="A814">
            <v>18475</v>
          </cell>
          <cell r="B814">
            <v>0</v>
          </cell>
          <cell r="C814">
            <v>0</v>
          </cell>
          <cell r="D814">
            <v>0</v>
          </cell>
        </row>
        <row r="815">
          <cell r="A815">
            <v>18476</v>
          </cell>
          <cell r="B815">
            <v>0</v>
          </cell>
          <cell r="C815">
            <v>0</v>
          </cell>
          <cell r="D815">
            <v>0</v>
          </cell>
        </row>
        <row r="816">
          <cell r="A816">
            <v>18477</v>
          </cell>
          <cell r="B816">
            <v>0</v>
          </cell>
          <cell r="C816">
            <v>0</v>
          </cell>
          <cell r="D816">
            <v>0</v>
          </cell>
        </row>
        <row r="817">
          <cell r="A817">
            <v>18478</v>
          </cell>
          <cell r="B817">
            <v>0</v>
          </cell>
          <cell r="C817">
            <v>0</v>
          </cell>
          <cell r="D817">
            <v>0</v>
          </cell>
        </row>
        <row r="818">
          <cell r="A818">
            <v>18479</v>
          </cell>
          <cell r="B818">
            <v>-2389</v>
          </cell>
          <cell r="C818">
            <v>-2384</v>
          </cell>
          <cell r="D818">
            <v>-2428</v>
          </cell>
        </row>
        <row r="819">
          <cell r="A819">
            <v>18480</v>
          </cell>
          <cell r="B819">
            <v>0</v>
          </cell>
          <cell r="C819">
            <v>-21880</v>
          </cell>
          <cell r="D819">
            <v>-11147</v>
          </cell>
        </row>
        <row r="820">
          <cell r="A820">
            <v>18481</v>
          </cell>
          <cell r="B820">
            <v>0</v>
          </cell>
          <cell r="C820">
            <v>0</v>
          </cell>
          <cell r="D820">
            <v>0</v>
          </cell>
        </row>
        <row r="821">
          <cell r="A821">
            <v>18482</v>
          </cell>
          <cell r="B821">
            <v>0</v>
          </cell>
          <cell r="C821">
            <v>0</v>
          </cell>
          <cell r="D821">
            <v>0</v>
          </cell>
        </row>
        <row r="822">
          <cell r="A822">
            <v>18483</v>
          </cell>
          <cell r="B822">
            <v>0</v>
          </cell>
          <cell r="C822">
            <v>0</v>
          </cell>
          <cell r="D822">
            <v>0</v>
          </cell>
        </row>
        <row r="823">
          <cell r="A823">
            <v>18484</v>
          </cell>
          <cell r="B823">
            <v>0</v>
          </cell>
          <cell r="C823">
            <v>0</v>
          </cell>
          <cell r="D823">
            <v>0</v>
          </cell>
        </row>
        <row r="824">
          <cell r="A824">
            <v>18485</v>
          </cell>
          <cell r="B824">
            <v>0</v>
          </cell>
          <cell r="C824">
            <v>0</v>
          </cell>
          <cell r="D824">
            <v>0</v>
          </cell>
        </row>
        <row r="825">
          <cell r="A825">
            <v>18486</v>
          </cell>
          <cell r="B825">
            <v>0</v>
          </cell>
          <cell r="C825">
            <v>0</v>
          </cell>
          <cell r="D825">
            <v>0</v>
          </cell>
        </row>
        <row r="826">
          <cell r="A826">
            <v>18487</v>
          </cell>
          <cell r="B826">
            <v>0</v>
          </cell>
          <cell r="C826">
            <v>0</v>
          </cell>
          <cell r="D826">
            <v>0</v>
          </cell>
        </row>
        <row r="827">
          <cell r="A827">
            <v>18488</v>
          </cell>
          <cell r="B827">
            <v>0</v>
          </cell>
          <cell r="C827">
            <v>0</v>
          </cell>
          <cell r="D827">
            <v>0</v>
          </cell>
        </row>
        <row r="828">
          <cell r="A828">
            <v>18489</v>
          </cell>
          <cell r="B828">
            <v>0</v>
          </cell>
          <cell r="C828">
            <v>0</v>
          </cell>
          <cell r="D828">
            <v>0</v>
          </cell>
        </row>
        <row r="829">
          <cell r="A829">
            <v>18490</v>
          </cell>
          <cell r="B829">
            <v>0</v>
          </cell>
          <cell r="C829">
            <v>0</v>
          </cell>
          <cell r="D829">
            <v>0</v>
          </cell>
        </row>
        <row r="830">
          <cell r="A830">
            <v>18491</v>
          </cell>
          <cell r="B830">
            <v>0</v>
          </cell>
          <cell r="C830">
            <v>0</v>
          </cell>
          <cell r="D830">
            <v>0</v>
          </cell>
        </row>
        <row r="831">
          <cell r="A831">
            <v>18492</v>
          </cell>
          <cell r="B831">
            <v>0</v>
          </cell>
          <cell r="C831">
            <v>0</v>
          </cell>
          <cell r="D831">
            <v>0</v>
          </cell>
        </row>
        <row r="832">
          <cell r="A832">
            <v>18493</v>
          </cell>
          <cell r="B832">
            <v>0</v>
          </cell>
          <cell r="C832">
            <v>0</v>
          </cell>
          <cell r="D832">
            <v>0</v>
          </cell>
        </row>
        <row r="833">
          <cell r="A833">
            <v>18494</v>
          </cell>
          <cell r="B833">
            <v>0</v>
          </cell>
          <cell r="C833">
            <v>0</v>
          </cell>
          <cell r="D833">
            <v>0</v>
          </cell>
        </row>
        <row r="834">
          <cell r="A834">
            <v>18495</v>
          </cell>
          <cell r="B834">
            <v>0</v>
          </cell>
          <cell r="C834">
            <v>0</v>
          </cell>
          <cell r="D834">
            <v>0</v>
          </cell>
        </row>
        <row r="835">
          <cell r="A835">
            <v>18496</v>
          </cell>
          <cell r="B835">
            <v>0</v>
          </cell>
          <cell r="C835">
            <v>0</v>
          </cell>
          <cell r="D835">
            <v>0</v>
          </cell>
        </row>
        <row r="836">
          <cell r="A836">
            <v>18497</v>
          </cell>
          <cell r="B836">
            <v>0</v>
          </cell>
          <cell r="C836">
            <v>0</v>
          </cell>
          <cell r="D836">
            <v>0</v>
          </cell>
        </row>
        <row r="837">
          <cell r="A837">
            <v>18498</v>
          </cell>
          <cell r="B837">
            <v>0</v>
          </cell>
          <cell r="C837">
            <v>0</v>
          </cell>
          <cell r="D837">
            <v>0</v>
          </cell>
        </row>
        <row r="838">
          <cell r="A838">
            <v>18499</v>
          </cell>
          <cell r="B838">
            <v>0</v>
          </cell>
          <cell r="C838">
            <v>0</v>
          </cell>
          <cell r="D838">
            <v>0</v>
          </cell>
        </row>
        <row r="839">
          <cell r="A839">
            <v>18601</v>
          </cell>
          <cell r="B839">
            <v>1694935</v>
          </cell>
          <cell r="C839">
            <v>1852991</v>
          </cell>
          <cell r="D839">
            <v>2919815</v>
          </cell>
        </row>
        <row r="840">
          <cell r="A840">
            <v>18602</v>
          </cell>
          <cell r="B840">
            <v>0</v>
          </cell>
          <cell r="C840">
            <v>15617473</v>
          </cell>
          <cell r="D840">
            <v>18137596</v>
          </cell>
        </row>
        <row r="841">
          <cell r="A841">
            <v>18603</v>
          </cell>
          <cell r="B841">
            <v>334</v>
          </cell>
          <cell r="C841">
            <v>23791</v>
          </cell>
          <cell r="D841">
            <v>33793</v>
          </cell>
        </row>
        <row r="842">
          <cell r="A842">
            <v>18604</v>
          </cell>
          <cell r="B842">
            <v>0</v>
          </cell>
          <cell r="C842">
            <v>0</v>
          </cell>
          <cell r="D842">
            <v>0</v>
          </cell>
        </row>
        <row r="843">
          <cell r="A843">
            <v>18605</v>
          </cell>
          <cell r="B843">
            <v>0</v>
          </cell>
          <cell r="C843">
            <v>0</v>
          </cell>
          <cell r="D843">
            <v>0</v>
          </cell>
        </row>
        <row r="844">
          <cell r="A844">
            <v>18606</v>
          </cell>
          <cell r="B844">
            <v>0</v>
          </cell>
          <cell r="C844">
            <v>0</v>
          </cell>
          <cell r="D844">
            <v>0</v>
          </cell>
        </row>
        <row r="845">
          <cell r="A845">
            <v>18607</v>
          </cell>
          <cell r="B845">
            <v>0</v>
          </cell>
          <cell r="C845">
            <v>0</v>
          </cell>
          <cell r="D845">
            <v>0</v>
          </cell>
        </row>
        <row r="846">
          <cell r="A846">
            <v>18608</v>
          </cell>
          <cell r="B846">
            <v>0</v>
          </cell>
          <cell r="C846">
            <v>0</v>
          </cell>
          <cell r="D846">
            <v>0</v>
          </cell>
        </row>
        <row r="847">
          <cell r="A847">
            <v>18609</v>
          </cell>
          <cell r="B847">
            <v>0</v>
          </cell>
          <cell r="C847">
            <v>0</v>
          </cell>
          <cell r="D847">
            <v>0</v>
          </cell>
        </row>
        <row r="848">
          <cell r="A848">
            <v>18610</v>
          </cell>
          <cell r="B848">
            <v>183417</v>
          </cell>
          <cell r="C848">
            <v>382829</v>
          </cell>
          <cell r="D848">
            <v>364851</v>
          </cell>
        </row>
        <row r="849">
          <cell r="A849">
            <v>18611</v>
          </cell>
          <cell r="B849">
            <v>0</v>
          </cell>
          <cell r="C849">
            <v>0</v>
          </cell>
          <cell r="D849">
            <v>0</v>
          </cell>
        </row>
        <row r="850">
          <cell r="A850">
            <v>18612</v>
          </cell>
          <cell r="B850">
            <v>0</v>
          </cell>
          <cell r="C850">
            <v>0</v>
          </cell>
          <cell r="D850">
            <v>0</v>
          </cell>
        </row>
        <row r="851">
          <cell r="A851">
            <v>18613</v>
          </cell>
          <cell r="B851">
            <v>0</v>
          </cell>
          <cell r="C851">
            <v>-19890</v>
          </cell>
          <cell r="D851">
            <v>-29415</v>
          </cell>
        </row>
        <row r="852">
          <cell r="A852">
            <v>18614</v>
          </cell>
          <cell r="B852">
            <v>0</v>
          </cell>
          <cell r="C852">
            <v>14857</v>
          </cell>
          <cell r="D852">
            <v>27428</v>
          </cell>
        </row>
        <row r="853">
          <cell r="A853">
            <v>18615</v>
          </cell>
          <cell r="B853">
            <v>0</v>
          </cell>
          <cell r="C853">
            <v>0</v>
          </cell>
          <cell r="D853">
            <v>0</v>
          </cell>
        </row>
        <row r="854">
          <cell r="A854">
            <v>18616</v>
          </cell>
          <cell r="B854">
            <v>15440</v>
          </cell>
          <cell r="C854">
            <v>15366</v>
          </cell>
          <cell r="D854">
            <v>14824</v>
          </cell>
        </row>
        <row r="855">
          <cell r="A855">
            <v>18617</v>
          </cell>
          <cell r="B855">
            <v>0</v>
          </cell>
          <cell r="C855">
            <v>0</v>
          </cell>
          <cell r="D855">
            <v>0</v>
          </cell>
        </row>
        <row r="856">
          <cell r="A856">
            <v>18618</v>
          </cell>
          <cell r="B856">
            <v>0</v>
          </cell>
          <cell r="C856">
            <v>0</v>
          </cell>
          <cell r="D856">
            <v>0</v>
          </cell>
        </row>
        <row r="857">
          <cell r="A857">
            <v>18619</v>
          </cell>
          <cell r="B857">
            <v>0</v>
          </cell>
          <cell r="C857">
            <v>0</v>
          </cell>
          <cell r="D857">
            <v>0</v>
          </cell>
        </row>
        <row r="858">
          <cell r="A858">
            <v>18620</v>
          </cell>
          <cell r="B858">
            <v>0</v>
          </cell>
          <cell r="C858">
            <v>0</v>
          </cell>
          <cell r="D858">
            <v>91</v>
          </cell>
        </row>
        <row r="859">
          <cell r="A859">
            <v>18621</v>
          </cell>
          <cell r="B859">
            <v>22471</v>
          </cell>
          <cell r="C859">
            <v>22467</v>
          </cell>
          <cell r="D859">
            <v>19190</v>
          </cell>
        </row>
        <row r="860">
          <cell r="A860">
            <v>18622</v>
          </cell>
          <cell r="B860">
            <v>0</v>
          </cell>
          <cell r="C860">
            <v>0</v>
          </cell>
          <cell r="D860">
            <v>0</v>
          </cell>
        </row>
        <row r="861">
          <cell r="A861">
            <v>18623</v>
          </cell>
          <cell r="B861">
            <v>0</v>
          </cell>
          <cell r="C861">
            <v>0</v>
          </cell>
          <cell r="D861">
            <v>0</v>
          </cell>
        </row>
        <row r="862">
          <cell r="A862">
            <v>18624</v>
          </cell>
          <cell r="B862">
            <v>5183</v>
          </cell>
          <cell r="C862">
            <v>5183</v>
          </cell>
          <cell r="D862">
            <v>2780</v>
          </cell>
        </row>
        <row r="863">
          <cell r="A863">
            <v>18625</v>
          </cell>
          <cell r="B863">
            <v>0</v>
          </cell>
          <cell r="C863">
            <v>0</v>
          </cell>
          <cell r="D863">
            <v>0</v>
          </cell>
        </row>
        <row r="864">
          <cell r="A864">
            <v>18626</v>
          </cell>
          <cell r="B864">
            <v>899</v>
          </cell>
          <cell r="C864">
            <v>450</v>
          </cell>
          <cell r="D864">
            <v>315701</v>
          </cell>
        </row>
        <row r="865">
          <cell r="A865">
            <v>18627</v>
          </cell>
          <cell r="B865">
            <v>0</v>
          </cell>
          <cell r="C865">
            <v>0</v>
          </cell>
          <cell r="D865">
            <v>0</v>
          </cell>
        </row>
        <row r="866">
          <cell r="A866">
            <v>18628</v>
          </cell>
          <cell r="B866">
            <v>0</v>
          </cell>
          <cell r="C866">
            <v>0</v>
          </cell>
          <cell r="D866">
            <v>7029</v>
          </cell>
        </row>
        <row r="867">
          <cell r="A867">
            <v>18629</v>
          </cell>
          <cell r="B867">
            <v>0</v>
          </cell>
          <cell r="C867">
            <v>0</v>
          </cell>
          <cell r="D867">
            <v>0</v>
          </cell>
        </row>
        <row r="868">
          <cell r="A868">
            <v>18630</v>
          </cell>
          <cell r="B868">
            <v>0</v>
          </cell>
          <cell r="C868">
            <v>0</v>
          </cell>
          <cell r="D868">
            <v>0</v>
          </cell>
        </row>
        <row r="869">
          <cell r="A869">
            <v>18631</v>
          </cell>
          <cell r="B869">
            <v>0</v>
          </cell>
          <cell r="C869">
            <v>0</v>
          </cell>
          <cell r="D869">
            <v>0</v>
          </cell>
        </row>
        <row r="870">
          <cell r="A870">
            <v>18632</v>
          </cell>
          <cell r="B870">
            <v>0</v>
          </cell>
          <cell r="C870">
            <v>0</v>
          </cell>
          <cell r="D870">
            <v>0</v>
          </cell>
        </row>
        <row r="871">
          <cell r="A871">
            <v>18633</v>
          </cell>
          <cell r="B871">
            <v>0</v>
          </cell>
          <cell r="C871">
            <v>0</v>
          </cell>
          <cell r="D871">
            <v>0</v>
          </cell>
        </row>
        <row r="872">
          <cell r="A872">
            <v>18634</v>
          </cell>
          <cell r="B872">
            <v>0</v>
          </cell>
          <cell r="C872">
            <v>0</v>
          </cell>
          <cell r="D872">
            <v>0</v>
          </cell>
        </row>
        <row r="873">
          <cell r="A873">
            <v>18635</v>
          </cell>
          <cell r="B873">
            <v>0</v>
          </cell>
          <cell r="C873">
            <v>0</v>
          </cell>
          <cell r="D873">
            <v>0</v>
          </cell>
        </row>
        <row r="874">
          <cell r="A874">
            <v>18637</v>
          </cell>
          <cell r="B874">
            <v>0</v>
          </cell>
          <cell r="C874">
            <v>0</v>
          </cell>
          <cell r="D874">
            <v>0</v>
          </cell>
        </row>
        <row r="875">
          <cell r="A875">
            <v>18638</v>
          </cell>
          <cell r="B875">
            <v>0</v>
          </cell>
          <cell r="C875">
            <v>0</v>
          </cell>
          <cell r="D875">
            <v>0</v>
          </cell>
        </row>
        <row r="876">
          <cell r="A876">
            <v>18640</v>
          </cell>
          <cell r="B876">
            <v>0</v>
          </cell>
          <cell r="C876">
            <v>0</v>
          </cell>
          <cell r="D876">
            <v>0</v>
          </cell>
        </row>
        <row r="877">
          <cell r="A877">
            <v>18641</v>
          </cell>
          <cell r="B877">
            <v>0</v>
          </cell>
          <cell r="C877">
            <v>0</v>
          </cell>
          <cell r="D877">
            <v>0</v>
          </cell>
        </row>
        <row r="878">
          <cell r="A878">
            <v>18642</v>
          </cell>
          <cell r="B878">
            <v>0</v>
          </cell>
          <cell r="C878">
            <v>0</v>
          </cell>
          <cell r="D878">
            <v>0</v>
          </cell>
        </row>
        <row r="879">
          <cell r="A879">
            <v>18643</v>
          </cell>
          <cell r="B879">
            <v>0</v>
          </cell>
          <cell r="C879">
            <v>0</v>
          </cell>
          <cell r="D879">
            <v>0</v>
          </cell>
        </row>
        <row r="880">
          <cell r="A880">
            <v>18644</v>
          </cell>
          <cell r="B880">
            <v>0</v>
          </cell>
          <cell r="C880">
            <v>0</v>
          </cell>
          <cell r="D880">
            <v>0</v>
          </cell>
        </row>
        <row r="881">
          <cell r="A881">
            <v>18645</v>
          </cell>
          <cell r="B881">
            <v>0</v>
          </cell>
          <cell r="C881">
            <v>0</v>
          </cell>
          <cell r="D881">
            <v>0</v>
          </cell>
        </row>
        <row r="882">
          <cell r="A882">
            <v>18646</v>
          </cell>
          <cell r="B882">
            <v>0</v>
          </cell>
          <cell r="C882">
            <v>0</v>
          </cell>
          <cell r="D882">
            <v>-43417</v>
          </cell>
        </row>
        <row r="883">
          <cell r="A883">
            <v>18647</v>
          </cell>
          <cell r="B883">
            <v>0</v>
          </cell>
          <cell r="C883">
            <v>0</v>
          </cell>
          <cell r="D883">
            <v>0</v>
          </cell>
        </row>
        <row r="884">
          <cell r="A884">
            <v>18648</v>
          </cell>
          <cell r="B884">
            <v>0</v>
          </cell>
          <cell r="C884">
            <v>0</v>
          </cell>
          <cell r="D884">
            <v>0</v>
          </cell>
        </row>
        <row r="885">
          <cell r="A885">
            <v>18650</v>
          </cell>
          <cell r="B885">
            <v>0</v>
          </cell>
          <cell r="C885">
            <v>0</v>
          </cell>
          <cell r="D885">
            <v>0</v>
          </cell>
        </row>
        <row r="886">
          <cell r="A886">
            <v>18651</v>
          </cell>
          <cell r="B886">
            <v>0</v>
          </cell>
          <cell r="C886">
            <v>0</v>
          </cell>
          <cell r="D886">
            <v>0</v>
          </cell>
        </row>
        <row r="887">
          <cell r="A887">
            <v>18652</v>
          </cell>
          <cell r="B887">
            <v>0</v>
          </cell>
          <cell r="C887">
            <v>0</v>
          </cell>
          <cell r="D887">
            <v>0</v>
          </cell>
        </row>
        <row r="888">
          <cell r="A888">
            <v>18653</v>
          </cell>
          <cell r="B888">
            <v>0</v>
          </cell>
          <cell r="C888">
            <v>0</v>
          </cell>
          <cell r="D888">
            <v>0</v>
          </cell>
        </row>
        <row r="889">
          <cell r="A889">
            <v>18654</v>
          </cell>
          <cell r="B889">
            <v>0</v>
          </cell>
          <cell r="C889">
            <v>0</v>
          </cell>
          <cell r="D889">
            <v>0</v>
          </cell>
        </row>
        <row r="890">
          <cell r="A890">
            <v>18655</v>
          </cell>
          <cell r="B890">
            <v>0</v>
          </cell>
          <cell r="C890">
            <v>0</v>
          </cell>
          <cell r="D890">
            <v>0</v>
          </cell>
        </row>
        <row r="891">
          <cell r="A891">
            <v>18656</v>
          </cell>
          <cell r="B891">
            <v>0</v>
          </cell>
          <cell r="C891">
            <v>0</v>
          </cell>
          <cell r="D891">
            <v>0</v>
          </cell>
        </row>
        <row r="892">
          <cell r="A892">
            <v>18657</v>
          </cell>
          <cell r="B892">
            <v>0</v>
          </cell>
          <cell r="C892">
            <v>0</v>
          </cell>
          <cell r="D892">
            <v>0</v>
          </cell>
        </row>
        <row r="893">
          <cell r="A893">
            <v>18658</v>
          </cell>
          <cell r="B893">
            <v>0</v>
          </cell>
          <cell r="C893">
            <v>0</v>
          </cell>
          <cell r="D893">
            <v>0</v>
          </cell>
        </row>
        <row r="894">
          <cell r="A894">
            <v>18660</v>
          </cell>
          <cell r="B894">
            <v>0</v>
          </cell>
          <cell r="C894">
            <v>0</v>
          </cell>
          <cell r="D894">
            <v>0</v>
          </cell>
        </row>
        <row r="895">
          <cell r="A895">
            <v>18662</v>
          </cell>
          <cell r="B895">
            <v>0</v>
          </cell>
          <cell r="C895">
            <v>0</v>
          </cell>
          <cell r="D895">
            <v>0</v>
          </cell>
        </row>
        <row r="896">
          <cell r="A896">
            <v>18663</v>
          </cell>
          <cell r="B896">
            <v>0</v>
          </cell>
          <cell r="C896">
            <v>0</v>
          </cell>
          <cell r="D896">
            <v>0</v>
          </cell>
        </row>
        <row r="897">
          <cell r="A897">
            <v>18664</v>
          </cell>
          <cell r="B897">
            <v>0</v>
          </cell>
          <cell r="C897">
            <v>0</v>
          </cell>
          <cell r="D897">
            <v>0</v>
          </cell>
        </row>
        <row r="898">
          <cell r="A898">
            <v>18665</v>
          </cell>
          <cell r="B898">
            <v>0</v>
          </cell>
          <cell r="C898">
            <v>0</v>
          </cell>
          <cell r="D898">
            <v>0</v>
          </cell>
        </row>
        <row r="899">
          <cell r="A899">
            <v>18667</v>
          </cell>
          <cell r="B899">
            <v>0</v>
          </cell>
          <cell r="C899">
            <v>0</v>
          </cell>
          <cell r="D899">
            <v>0</v>
          </cell>
        </row>
        <row r="900">
          <cell r="A900">
            <v>18669</v>
          </cell>
          <cell r="B900">
            <v>0</v>
          </cell>
          <cell r="C900">
            <v>0</v>
          </cell>
          <cell r="D900">
            <v>0</v>
          </cell>
        </row>
        <row r="901">
          <cell r="A901">
            <v>18670</v>
          </cell>
          <cell r="B901">
            <v>0</v>
          </cell>
          <cell r="C901">
            <v>0</v>
          </cell>
          <cell r="D901">
            <v>0</v>
          </cell>
        </row>
        <row r="902">
          <cell r="A902">
            <v>18677</v>
          </cell>
          <cell r="B902">
            <v>0</v>
          </cell>
          <cell r="C902">
            <v>0</v>
          </cell>
          <cell r="D902">
            <v>0</v>
          </cell>
        </row>
        <row r="903">
          <cell r="A903">
            <v>18678</v>
          </cell>
          <cell r="B903">
            <v>0</v>
          </cell>
          <cell r="C903">
            <v>0</v>
          </cell>
          <cell r="D903">
            <v>0</v>
          </cell>
        </row>
        <row r="904">
          <cell r="A904">
            <v>18679</v>
          </cell>
          <cell r="B904">
            <v>0</v>
          </cell>
          <cell r="C904">
            <v>0</v>
          </cell>
          <cell r="D904">
            <v>0</v>
          </cell>
        </row>
        <row r="905">
          <cell r="A905">
            <v>18680</v>
          </cell>
          <cell r="B905">
            <v>0</v>
          </cell>
          <cell r="C905">
            <v>0</v>
          </cell>
          <cell r="D905">
            <v>0</v>
          </cell>
        </row>
        <row r="906">
          <cell r="A906">
            <v>18681</v>
          </cell>
          <cell r="B906">
            <v>0</v>
          </cell>
          <cell r="C906">
            <v>0</v>
          </cell>
          <cell r="D906">
            <v>0</v>
          </cell>
        </row>
        <row r="907">
          <cell r="A907">
            <v>18682</v>
          </cell>
          <cell r="B907">
            <v>0</v>
          </cell>
          <cell r="C907">
            <v>0</v>
          </cell>
          <cell r="D907">
            <v>0</v>
          </cell>
        </row>
        <row r="908">
          <cell r="A908">
            <v>18683</v>
          </cell>
          <cell r="B908">
            <v>0</v>
          </cell>
          <cell r="C908">
            <v>0</v>
          </cell>
          <cell r="D908">
            <v>0</v>
          </cell>
        </row>
        <row r="909">
          <cell r="A909">
            <v>18685</v>
          </cell>
          <cell r="B909">
            <v>0</v>
          </cell>
          <cell r="C909">
            <v>0</v>
          </cell>
          <cell r="D909">
            <v>0</v>
          </cell>
        </row>
        <row r="910">
          <cell r="A910">
            <v>18686</v>
          </cell>
          <cell r="B910">
            <v>0</v>
          </cell>
          <cell r="C910">
            <v>0</v>
          </cell>
          <cell r="D910">
            <v>0</v>
          </cell>
        </row>
        <row r="911">
          <cell r="A911">
            <v>18687</v>
          </cell>
          <cell r="B911">
            <v>0</v>
          </cell>
          <cell r="C911">
            <v>0</v>
          </cell>
          <cell r="D911">
            <v>0</v>
          </cell>
        </row>
        <row r="912">
          <cell r="A912">
            <v>18688</v>
          </cell>
          <cell r="B912">
            <v>0</v>
          </cell>
          <cell r="C912">
            <v>0</v>
          </cell>
          <cell r="D912">
            <v>0</v>
          </cell>
        </row>
        <row r="913">
          <cell r="A913">
            <v>18689</v>
          </cell>
          <cell r="B913">
            <v>0</v>
          </cell>
          <cell r="C913">
            <v>0</v>
          </cell>
          <cell r="D913">
            <v>0</v>
          </cell>
        </row>
        <row r="914">
          <cell r="A914">
            <v>18690</v>
          </cell>
          <cell r="B914">
            <v>0</v>
          </cell>
          <cell r="C914">
            <v>0</v>
          </cell>
          <cell r="D914">
            <v>11384</v>
          </cell>
        </row>
        <row r="915">
          <cell r="A915">
            <v>18691</v>
          </cell>
          <cell r="B915">
            <v>0</v>
          </cell>
          <cell r="C915">
            <v>0</v>
          </cell>
          <cell r="D915">
            <v>0</v>
          </cell>
        </row>
        <row r="916">
          <cell r="A916">
            <v>18695</v>
          </cell>
          <cell r="B916">
            <v>0</v>
          </cell>
          <cell r="C916">
            <v>0</v>
          </cell>
          <cell r="D916">
            <v>0</v>
          </cell>
        </row>
        <row r="917">
          <cell r="A917">
            <v>18699</v>
          </cell>
          <cell r="B917">
            <v>0</v>
          </cell>
          <cell r="C917">
            <v>0</v>
          </cell>
          <cell r="D917">
            <v>0</v>
          </cell>
        </row>
        <row r="918">
          <cell r="A918">
            <v>18701</v>
          </cell>
          <cell r="B918">
            <v>0</v>
          </cell>
          <cell r="C918">
            <v>0</v>
          </cell>
          <cell r="D918">
            <v>0</v>
          </cell>
        </row>
        <row r="919">
          <cell r="A919">
            <v>18800</v>
          </cell>
          <cell r="B919">
            <v>0</v>
          </cell>
          <cell r="C919">
            <v>0</v>
          </cell>
          <cell r="D919">
            <v>0</v>
          </cell>
        </row>
        <row r="920">
          <cell r="A920">
            <v>18805</v>
          </cell>
          <cell r="B920">
            <v>0</v>
          </cell>
          <cell r="C920">
            <v>0</v>
          </cell>
          <cell r="D920">
            <v>0</v>
          </cell>
        </row>
        <row r="921">
          <cell r="A921">
            <v>18806</v>
          </cell>
          <cell r="B921">
            <v>0</v>
          </cell>
          <cell r="C921">
            <v>0</v>
          </cell>
          <cell r="D921">
            <v>0</v>
          </cell>
        </row>
        <row r="922">
          <cell r="A922">
            <v>18807</v>
          </cell>
          <cell r="B922">
            <v>0</v>
          </cell>
          <cell r="C922">
            <v>0</v>
          </cell>
          <cell r="D922">
            <v>0</v>
          </cell>
        </row>
        <row r="923">
          <cell r="A923">
            <v>18811</v>
          </cell>
          <cell r="B923">
            <v>0</v>
          </cell>
          <cell r="C923">
            <v>0</v>
          </cell>
          <cell r="D923">
            <v>0</v>
          </cell>
        </row>
        <row r="924">
          <cell r="A924">
            <v>18812</v>
          </cell>
          <cell r="B924">
            <v>0</v>
          </cell>
          <cell r="C924">
            <v>0</v>
          </cell>
          <cell r="D924">
            <v>0</v>
          </cell>
        </row>
        <row r="925">
          <cell r="A925">
            <v>18814</v>
          </cell>
          <cell r="B925">
            <v>0</v>
          </cell>
          <cell r="C925">
            <v>0</v>
          </cell>
          <cell r="D925">
            <v>0</v>
          </cell>
        </row>
        <row r="926">
          <cell r="A926">
            <v>18815</v>
          </cell>
          <cell r="B926">
            <v>0</v>
          </cell>
          <cell r="C926">
            <v>0</v>
          </cell>
          <cell r="D926">
            <v>0</v>
          </cell>
        </row>
        <row r="927">
          <cell r="A927">
            <v>18816</v>
          </cell>
          <cell r="B927">
            <v>0</v>
          </cell>
          <cell r="C927">
            <v>0</v>
          </cell>
          <cell r="D927">
            <v>0</v>
          </cell>
        </row>
        <row r="928">
          <cell r="A928">
            <v>18817</v>
          </cell>
          <cell r="B928">
            <v>0</v>
          </cell>
          <cell r="C928">
            <v>0</v>
          </cell>
          <cell r="D928">
            <v>0</v>
          </cell>
        </row>
        <row r="929">
          <cell r="A929">
            <v>18818</v>
          </cell>
          <cell r="B929">
            <v>0</v>
          </cell>
          <cell r="C929">
            <v>0</v>
          </cell>
          <cell r="D929">
            <v>0</v>
          </cell>
        </row>
        <row r="930">
          <cell r="A930">
            <v>18819</v>
          </cell>
          <cell r="B930">
            <v>0</v>
          </cell>
          <cell r="C930">
            <v>0</v>
          </cell>
          <cell r="D930">
            <v>0</v>
          </cell>
        </row>
        <row r="931">
          <cell r="A931">
            <v>18820</v>
          </cell>
          <cell r="B931">
            <v>0</v>
          </cell>
          <cell r="C931">
            <v>0</v>
          </cell>
          <cell r="D931">
            <v>0</v>
          </cell>
        </row>
        <row r="932">
          <cell r="A932">
            <v>18821</v>
          </cell>
          <cell r="B932">
            <v>0</v>
          </cell>
          <cell r="C932">
            <v>0</v>
          </cell>
          <cell r="D932">
            <v>0</v>
          </cell>
        </row>
        <row r="933">
          <cell r="A933">
            <v>18822</v>
          </cell>
          <cell r="B933">
            <v>0</v>
          </cell>
          <cell r="C933">
            <v>0</v>
          </cell>
          <cell r="D933">
            <v>0</v>
          </cell>
        </row>
        <row r="934">
          <cell r="A934">
            <v>18823</v>
          </cell>
          <cell r="B934">
            <v>0</v>
          </cell>
          <cell r="C934">
            <v>0</v>
          </cell>
          <cell r="D934">
            <v>0</v>
          </cell>
        </row>
        <row r="935">
          <cell r="A935">
            <v>18825</v>
          </cell>
          <cell r="B935">
            <v>0</v>
          </cell>
          <cell r="C935">
            <v>0</v>
          </cell>
          <cell r="D935">
            <v>0</v>
          </cell>
        </row>
        <row r="936">
          <cell r="A936">
            <v>18826</v>
          </cell>
          <cell r="B936">
            <v>0</v>
          </cell>
          <cell r="C936">
            <v>0</v>
          </cell>
          <cell r="D936">
            <v>0</v>
          </cell>
        </row>
        <row r="937">
          <cell r="A937">
            <v>18827</v>
          </cell>
          <cell r="B937">
            <v>0</v>
          </cell>
          <cell r="C937">
            <v>0</v>
          </cell>
          <cell r="D937">
            <v>0</v>
          </cell>
        </row>
        <row r="938">
          <cell r="A938">
            <v>18828</v>
          </cell>
          <cell r="B938">
            <v>0</v>
          </cell>
          <cell r="C938">
            <v>0</v>
          </cell>
          <cell r="D938">
            <v>0</v>
          </cell>
        </row>
        <row r="939">
          <cell r="A939">
            <v>18910</v>
          </cell>
          <cell r="B939">
            <v>0</v>
          </cell>
          <cell r="C939">
            <v>0</v>
          </cell>
          <cell r="D939">
            <v>0</v>
          </cell>
        </row>
        <row r="940">
          <cell r="A940">
            <v>18915</v>
          </cell>
          <cell r="B940">
            <v>0</v>
          </cell>
          <cell r="C940">
            <v>0</v>
          </cell>
          <cell r="D940">
            <v>0</v>
          </cell>
        </row>
        <row r="941">
          <cell r="A941">
            <v>18916</v>
          </cell>
          <cell r="B941">
            <v>0</v>
          </cell>
          <cell r="C941">
            <v>0</v>
          </cell>
          <cell r="D941">
            <v>0</v>
          </cell>
        </row>
        <row r="942">
          <cell r="A942">
            <v>18921</v>
          </cell>
          <cell r="B942">
            <v>0</v>
          </cell>
          <cell r="C942">
            <v>0</v>
          </cell>
          <cell r="D942">
            <v>0</v>
          </cell>
        </row>
        <row r="943">
          <cell r="A943">
            <v>18923</v>
          </cell>
          <cell r="B943">
            <v>0</v>
          </cell>
          <cell r="C943">
            <v>0</v>
          </cell>
          <cell r="D943">
            <v>0</v>
          </cell>
        </row>
        <row r="944">
          <cell r="A944">
            <v>18924</v>
          </cell>
          <cell r="B944">
            <v>0</v>
          </cell>
          <cell r="C944">
            <v>0</v>
          </cell>
          <cell r="D944">
            <v>0</v>
          </cell>
        </row>
        <row r="945">
          <cell r="A945">
            <v>18925</v>
          </cell>
          <cell r="B945">
            <v>0</v>
          </cell>
          <cell r="C945">
            <v>0</v>
          </cell>
          <cell r="D945">
            <v>0</v>
          </cell>
        </row>
        <row r="946">
          <cell r="A946">
            <v>18926</v>
          </cell>
          <cell r="B946">
            <v>0</v>
          </cell>
          <cell r="C946">
            <v>0</v>
          </cell>
          <cell r="D946">
            <v>0</v>
          </cell>
        </row>
        <row r="947">
          <cell r="A947">
            <v>18942</v>
          </cell>
          <cell r="B947">
            <v>0</v>
          </cell>
          <cell r="C947">
            <v>0</v>
          </cell>
          <cell r="D947">
            <v>0</v>
          </cell>
        </row>
        <row r="948">
          <cell r="A948">
            <v>18943</v>
          </cell>
          <cell r="B948">
            <v>0</v>
          </cell>
          <cell r="C948">
            <v>0</v>
          </cell>
          <cell r="D948">
            <v>0</v>
          </cell>
        </row>
        <row r="949">
          <cell r="A949">
            <v>19001</v>
          </cell>
          <cell r="B949">
            <v>-13320</v>
          </cell>
          <cell r="C949">
            <v>-13438</v>
          </cell>
          <cell r="D949">
            <v>-21818</v>
          </cell>
        </row>
        <row r="950">
          <cell r="A950">
            <v>19002</v>
          </cell>
          <cell r="B950">
            <v>762641</v>
          </cell>
          <cell r="C950">
            <v>761931</v>
          </cell>
          <cell r="D950">
            <v>711538</v>
          </cell>
        </row>
        <row r="951">
          <cell r="A951">
            <v>19003</v>
          </cell>
          <cell r="B951">
            <v>2392753</v>
          </cell>
          <cell r="C951">
            <v>2400373</v>
          </cell>
          <cell r="D951">
            <v>2212752</v>
          </cell>
        </row>
        <row r="952">
          <cell r="A952">
            <v>19004</v>
          </cell>
          <cell r="B952">
            <v>14811280</v>
          </cell>
          <cell r="C952">
            <v>14857105</v>
          </cell>
          <cell r="D952">
            <v>13728823</v>
          </cell>
        </row>
        <row r="953">
          <cell r="A953">
            <v>19005</v>
          </cell>
          <cell r="B953">
            <v>0</v>
          </cell>
          <cell r="C953">
            <v>0</v>
          </cell>
          <cell r="D953">
            <v>0</v>
          </cell>
        </row>
        <row r="954">
          <cell r="A954">
            <v>19006</v>
          </cell>
          <cell r="B954">
            <v>0</v>
          </cell>
          <cell r="C954">
            <v>0</v>
          </cell>
          <cell r="D954">
            <v>0</v>
          </cell>
        </row>
        <row r="955">
          <cell r="A955">
            <v>19007</v>
          </cell>
          <cell r="B955">
            <v>0</v>
          </cell>
          <cell r="C955">
            <v>0</v>
          </cell>
          <cell r="D955">
            <v>0</v>
          </cell>
        </row>
        <row r="956">
          <cell r="A956">
            <v>19008</v>
          </cell>
          <cell r="B956">
            <v>0</v>
          </cell>
          <cell r="C956">
            <v>0</v>
          </cell>
          <cell r="D956">
            <v>0</v>
          </cell>
        </row>
        <row r="957">
          <cell r="A957">
            <v>19009</v>
          </cell>
          <cell r="B957">
            <v>0</v>
          </cell>
          <cell r="C957">
            <v>0</v>
          </cell>
          <cell r="D957">
            <v>0</v>
          </cell>
        </row>
        <row r="958">
          <cell r="A958">
            <v>19010</v>
          </cell>
          <cell r="B958">
            <v>0</v>
          </cell>
          <cell r="C958">
            <v>0</v>
          </cell>
          <cell r="D958">
            <v>0</v>
          </cell>
        </row>
        <row r="959">
          <cell r="A959">
            <v>19011</v>
          </cell>
          <cell r="B959">
            <v>0</v>
          </cell>
          <cell r="C959">
            <v>0</v>
          </cell>
          <cell r="D959">
            <v>0</v>
          </cell>
        </row>
        <row r="960">
          <cell r="A960">
            <v>19012</v>
          </cell>
          <cell r="B960">
            <v>4565835</v>
          </cell>
          <cell r="C960">
            <v>4565835</v>
          </cell>
          <cell r="D960">
            <v>4565835</v>
          </cell>
        </row>
        <row r="961">
          <cell r="A961">
            <v>19013</v>
          </cell>
          <cell r="B961">
            <v>27476018</v>
          </cell>
          <cell r="C961">
            <v>27476018</v>
          </cell>
          <cell r="D961">
            <v>27476018</v>
          </cell>
        </row>
        <row r="962">
          <cell r="A962">
            <v>19014</v>
          </cell>
          <cell r="B962">
            <v>4008341</v>
          </cell>
          <cell r="C962">
            <v>3987360</v>
          </cell>
          <cell r="D962">
            <v>3723710</v>
          </cell>
        </row>
        <row r="963">
          <cell r="A963">
            <v>19015</v>
          </cell>
          <cell r="B963">
            <v>24443129</v>
          </cell>
          <cell r="C963">
            <v>24316954</v>
          </cell>
          <cell r="D963">
            <v>22731459</v>
          </cell>
        </row>
        <row r="964">
          <cell r="A964">
            <v>19016</v>
          </cell>
          <cell r="B964">
            <v>5961532</v>
          </cell>
          <cell r="C964">
            <v>5952647</v>
          </cell>
          <cell r="D964">
            <v>5854917</v>
          </cell>
        </row>
        <row r="965">
          <cell r="A965">
            <v>19017</v>
          </cell>
          <cell r="B965">
            <v>35850483</v>
          </cell>
          <cell r="C965">
            <v>35797055</v>
          </cell>
          <cell r="D965">
            <v>35209340</v>
          </cell>
        </row>
        <row r="966">
          <cell r="A966">
            <v>19021</v>
          </cell>
          <cell r="B966">
            <v>5102</v>
          </cell>
          <cell r="C966">
            <v>4912</v>
          </cell>
          <cell r="D966">
            <v>-1389</v>
          </cell>
        </row>
        <row r="967">
          <cell r="A967">
            <v>19022</v>
          </cell>
          <cell r="B967">
            <v>428889</v>
          </cell>
          <cell r="C967">
            <v>427746</v>
          </cell>
          <cell r="D967">
            <v>389856</v>
          </cell>
        </row>
        <row r="968">
          <cell r="A968">
            <v>19023</v>
          </cell>
          <cell r="B968">
            <v>228354</v>
          </cell>
          <cell r="C968">
            <v>230827</v>
          </cell>
          <cell r="D968">
            <v>258022</v>
          </cell>
        </row>
        <row r="969">
          <cell r="A969">
            <v>19024</v>
          </cell>
          <cell r="B969">
            <v>1207164</v>
          </cell>
          <cell r="C969">
            <v>1222031</v>
          </cell>
          <cell r="D969">
            <v>1385574</v>
          </cell>
        </row>
        <row r="970">
          <cell r="A970">
            <v>19025</v>
          </cell>
          <cell r="B970">
            <v>8895046</v>
          </cell>
          <cell r="C970">
            <v>8954948</v>
          </cell>
          <cell r="D970">
            <v>9613877</v>
          </cell>
        </row>
        <row r="971">
          <cell r="A971">
            <v>19026</v>
          </cell>
          <cell r="B971">
            <v>42847906</v>
          </cell>
          <cell r="C971">
            <v>21423953</v>
          </cell>
          <cell r="D971">
            <v>3295993</v>
          </cell>
        </row>
        <row r="972">
          <cell r="A972">
            <v>19027</v>
          </cell>
          <cell r="B972">
            <v>7125124</v>
          </cell>
          <cell r="C972">
            <v>3562562</v>
          </cell>
          <cell r="D972">
            <v>548086</v>
          </cell>
        </row>
        <row r="973">
          <cell r="A973">
            <v>19041</v>
          </cell>
          <cell r="B973">
            <v>2979330</v>
          </cell>
          <cell r="C973">
            <v>1489665</v>
          </cell>
          <cell r="D973">
            <v>229179</v>
          </cell>
        </row>
        <row r="974">
          <cell r="A974">
            <v>19042</v>
          </cell>
          <cell r="B974">
            <v>17916608</v>
          </cell>
          <cell r="C974">
            <v>8958304</v>
          </cell>
          <cell r="D974">
            <v>1378201</v>
          </cell>
        </row>
        <row r="975">
          <cell r="A975">
            <v>20101</v>
          </cell>
          <cell r="B975">
            <v>-119696788</v>
          </cell>
          <cell r="C975">
            <v>-119696788</v>
          </cell>
          <cell r="D975">
            <v>-119696788</v>
          </cell>
        </row>
        <row r="976">
          <cell r="A976">
            <v>20401</v>
          </cell>
          <cell r="B976">
            <v>0</v>
          </cell>
          <cell r="C976">
            <v>0</v>
          </cell>
          <cell r="D976">
            <v>0</v>
          </cell>
        </row>
        <row r="977">
          <cell r="A977">
            <v>20402</v>
          </cell>
          <cell r="B977">
            <v>0</v>
          </cell>
          <cell r="C977">
            <v>0</v>
          </cell>
          <cell r="D977">
            <v>0</v>
          </cell>
        </row>
        <row r="978">
          <cell r="A978">
            <v>20403</v>
          </cell>
          <cell r="B978">
            <v>0</v>
          </cell>
          <cell r="C978">
            <v>0</v>
          </cell>
          <cell r="D978">
            <v>0</v>
          </cell>
        </row>
        <row r="979">
          <cell r="A979">
            <v>20404</v>
          </cell>
          <cell r="B979">
            <v>0</v>
          </cell>
          <cell r="C979">
            <v>0</v>
          </cell>
          <cell r="D979">
            <v>0</v>
          </cell>
        </row>
        <row r="980">
          <cell r="A980">
            <v>20405</v>
          </cell>
          <cell r="B980">
            <v>0</v>
          </cell>
          <cell r="C980">
            <v>0</v>
          </cell>
          <cell r="D980">
            <v>0</v>
          </cell>
        </row>
        <row r="981">
          <cell r="A981">
            <v>20406</v>
          </cell>
          <cell r="B981">
            <v>0</v>
          </cell>
          <cell r="C981">
            <v>0</v>
          </cell>
          <cell r="D981">
            <v>0</v>
          </cell>
        </row>
        <row r="982">
          <cell r="A982">
            <v>20701</v>
          </cell>
          <cell r="B982">
            <v>0</v>
          </cell>
          <cell r="C982">
            <v>0</v>
          </cell>
          <cell r="D982">
            <v>0</v>
          </cell>
        </row>
        <row r="983">
          <cell r="A983">
            <v>20702</v>
          </cell>
          <cell r="B983">
            <v>0</v>
          </cell>
          <cell r="C983">
            <v>0</v>
          </cell>
          <cell r="D983">
            <v>0</v>
          </cell>
        </row>
        <row r="984">
          <cell r="A984">
            <v>21001</v>
          </cell>
          <cell r="B984">
            <v>0</v>
          </cell>
          <cell r="C984">
            <v>0</v>
          </cell>
          <cell r="D984">
            <v>0</v>
          </cell>
        </row>
        <row r="985">
          <cell r="A985">
            <v>21101</v>
          </cell>
          <cell r="B985">
            <v>-1154040249</v>
          </cell>
          <cell r="C985">
            <v>-1154040249</v>
          </cell>
          <cell r="D985">
            <v>-1110209480</v>
          </cell>
        </row>
        <row r="986">
          <cell r="A986">
            <v>21401</v>
          </cell>
          <cell r="B986">
            <v>700921</v>
          </cell>
          <cell r="C986">
            <v>700921</v>
          </cell>
          <cell r="D986">
            <v>700921</v>
          </cell>
        </row>
        <row r="987">
          <cell r="A987">
            <v>21402</v>
          </cell>
          <cell r="B987">
            <v>0</v>
          </cell>
          <cell r="C987">
            <v>0</v>
          </cell>
          <cell r="D987">
            <v>0</v>
          </cell>
        </row>
        <row r="988">
          <cell r="A988">
            <v>21403</v>
          </cell>
          <cell r="B988">
            <v>0</v>
          </cell>
          <cell r="C988">
            <v>0</v>
          </cell>
          <cell r="D988">
            <v>0</v>
          </cell>
        </row>
        <row r="989">
          <cell r="A989">
            <v>21404</v>
          </cell>
          <cell r="B989">
            <v>0</v>
          </cell>
          <cell r="C989">
            <v>0</v>
          </cell>
          <cell r="D989">
            <v>0</v>
          </cell>
        </row>
        <row r="990">
          <cell r="A990">
            <v>21405</v>
          </cell>
          <cell r="B990">
            <v>0</v>
          </cell>
          <cell r="C990">
            <v>0</v>
          </cell>
          <cell r="D990">
            <v>0</v>
          </cell>
        </row>
        <row r="991">
          <cell r="A991">
            <v>21406</v>
          </cell>
          <cell r="B991">
            <v>0</v>
          </cell>
          <cell r="C991">
            <v>0</v>
          </cell>
          <cell r="D991">
            <v>0</v>
          </cell>
        </row>
        <row r="992">
          <cell r="A992">
            <v>21601</v>
          </cell>
          <cell r="B992">
            <v>-35741210</v>
          </cell>
          <cell r="C992">
            <v>-35741210</v>
          </cell>
          <cell r="D992">
            <v>-102771767</v>
          </cell>
        </row>
        <row r="993">
          <cell r="A993">
            <v>21901</v>
          </cell>
          <cell r="B993">
            <v>32997043</v>
          </cell>
          <cell r="C993">
            <v>15207150</v>
          </cell>
          <cell r="D993">
            <v>9708586</v>
          </cell>
        </row>
        <row r="994">
          <cell r="A994">
            <v>21902</v>
          </cell>
          <cell r="B994">
            <v>-32997043</v>
          </cell>
          <cell r="C994">
            <v>-15207150</v>
          </cell>
          <cell r="D994">
            <v>-9708586</v>
          </cell>
        </row>
        <row r="995">
          <cell r="A995">
            <v>21903</v>
          </cell>
          <cell r="B995">
            <v>79574682</v>
          </cell>
          <cell r="C995">
            <v>39787341</v>
          </cell>
          <cell r="D995">
            <v>6121129</v>
          </cell>
        </row>
        <row r="996">
          <cell r="A996">
            <v>21904</v>
          </cell>
          <cell r="B996">
            <v>-79574682</v>
          </cell>
          <cell r="C996">
            <v>-39787341</v>
          </cell>
          <cell r="D996">
            <v>-6121129</v>
          </cell>
        </row>
        <row r="997">
          <cell r="A997">
            <v>22104</v>
          </cell>
          <cell r="B997">
            <v>0</v>
          </cell>
          <cell r="C997">
            <v>0</v>
          </cell>
          <cell r="D997">
            <v>0</v>
          </cell>
        </row>
        <row r="998">
          <cell r="A998">
            <v>22105</v>
          </cell>
          <cell r="B998">
            <v>0</v>
          </cell>
          <cell r="C998">
            <v>0</v>
          </cell>
          <cell r="D998">
            <v>0</v>
          </cell>
        </row>
        <row r="999">
          <cell r="A999">
            <v>22106</v>
          </cell>
          <cell r="B999">
            <v>0</v>
          </cell>
          <cell r="C999">
            <v>0</v>
          </cell>
          <cell r="D999">
            <v>0</v>
          </cell>
        </row>
        <row r="1000">
          <cell r="A1000">
            <v>22107</v>
          </cell>
          <cell r="B1000">
            <v>0</v>
          </cell>
          <cell r="C1000">
            <v>0</v>
          </cell>
          <cell r="D1000">
            <v>0</v>
          </cell>
        </row>
        <row r="1001">
          <cell r="A1001">
            <v>22108</v>
          </cell>
          <cell r="B1001">
            <v>0</v>
          </cell>
          <cell r="C1001">
            <v>0</v>
          </cell>
          <cell r="D1001">
            <v>0</v>
          </cell>
        </row>
        <row r="1002">
          <cell r="A1002">
            <v>22109</v>
          </cell>
          <cell r="B1002">
            <v>0</v>
          </cell>
          <cell r="C1002">
            <v>0</v>
          </cell>
          <cell r="D1002">
            <v>0</v>
          </cell>
        </row>
        <row r="1003">
          <cell r="A1003">
            <v>22110</v>
          </cell>
          <cell r="B1003">
            <v>0</v>
          </cell>
          <cell r="C1003">
            <v>0</v>
          </cell>
          <cell r="D1003">
            <v>0</v>
          </cell>
        </row>
        <row r="1004">
          <cell r="A1004">
            <v>22111</v>
          </cell>
          <cell r="B1004">
            <v>0</v>
          </cell>
          <cell r="C1004">
            <v>0</v>
          </cell>
          <cell r="D1004">
            <v>0</v>
          </cell>
        </row>
        <row r="1005">
          <cell r="A1005">
            <v>22112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>
            <v>22113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>
            <v>22114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>
            <v>22115</v>
          </cell>
          <cell r="B1008">
            <v>0</v>
          </cell>
          <cell r="C1008">
            <v>0</v>
          </cell>
          <cell r="D1008">
            <v>0</v>
          </cell>
        </row>
        <row r="1009">
          <cell r="A1009">
            <v>22116</v>
          </cell>
          <cell r="B1009">
            <v>0</v>
          </cell>
          <cell r="C1009">
            <v>0</v>
          </cell>
          <cell r="D1009">
            <v>0</v>
          </cell>
        </row>
        <row r="1010">
          <cell r="A1010">
            <v>22117</v>
          </cell>
          <cell r="B1010">
            <v>0</v>
          </cell>
          <cell r="C1010">
            <v>0</v>
          </cell>
          <cell r="D1010">
            <v>0</v>
          </cell>
        </row>
        <row r="1011">
          <cell r="A1011">
            <v>22118</v>
          </cell>
          <cell r="B1011">
            <v>0</v>
          </cell>
          <cell r="C1011">
            <v>0</v>
          </cell>
          <cell r="D1011">
            <v>0</v>
          </cell>
        </row>
        <row r="1012">
          <cell r="A1012">
            <v>22119</v>
          </cell>
          <cell r="B1012">
            <v>0</v>
          </cell>
          <cell r="C1012">
            <v>0</v>
          </cell>
          <cell r="D1012">
            <v>0</v>
          </cell>
        </row>
        <row r="1013">
          <cell r="A1013">
            <v>22120</v>
          </cell>
          <cell r="B1013">
            <v>0</v>
          </cell>
          <cell r="C1013">
            <v>0</v>
          </cell>
          <cell r="D1013">
            <v>0</v>
          </cell>
        </row>
        <row r="1014">
          <cell r="A1014">
            <v>22121</v>
          </cell>
          <cell r="B1014">
            <v>-51605000</v>
          </cell>
          <cell r="C1014">
            <v>-51605000</v>
          </cell>
          <cell r="D1014">
            <v>-51605000</v>
          </cell>
        </row>
        <row r="1015">
          <cell r="A1015">
            <v>22122</v>
          </cell>
          <cell r="B1015">
            <v>0</v>
          </cell>
          <cell r="C1015">
            <v>0</v>
          </cell>
          <cell r="D1015">
            <v>0</v>
          </cell>
        </row>
        <row r="1016">
          <cell r="A1016">
            <v>22124</v>
          </cell>
          <cell r="B1016">
            <v>0</v>
          </cell>
          <cell r="C1016">
            <v>0</v>
          </cell>
          <cell r="D1016">
            <v>0</v>
          </cell>
        </row>
        <row r="1017">
          <cell r="A1017">
            <v>22125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>
            <v>22126</v>
          </cell>
          <cell r="B1018">
            <v>-54200000</v>
          </cell>
          <cell r="C1018">
            <v>-54200000</v>
          </cell>
          <cell r="D1018">
            <v>-54200000</v>
          </cell>
        </row>
        <row r="1019">
          <cell r="A1019">
            <v>22128</v>
          </cell>
          <cell r="B1019">
            <v>-250000000</v>
          </cell>
          <cell r="C1019">
            <v>-250000000</v>
          </cell>
          <cell r="D1019">
            <v>-153846154</v>
          </cell>
        </row>
        <row r="1020">
          <cell r="A1020">
            <v>22129</v>
          </cell>
          <cell r="B1020">
            <v>0</v>
          </cell>
          <cell r="C1020">
            <v>0</v>
          </cell>
          <cell r="D1020">
            <v>0</v>
          </cell>
        </row>
        <row r="1021">
          <cell r="A1021">
            <v>22130</v>
          </cell>
          <cell r="B1021">
            <v>0</v>
          </cell>
          <cell r="C1021">
            <v>0</v>
          </cell>
          <cell r="D1021">
            <v>0</v>
          </cell>
        </row>
        <row r="1022">
          <cell r="A1022">
            <v>22131</v>
          </cell>
          <cell r="B1022">
            <v>0</v>
          </cell>
          <cell r="C1022">
            <v>0</v>
          </cell>
          <cell r="D1022">
            <v>0</v>
          </cell>
        </row>
        <row r="1023">
          <cell r="A1023">
            <v>22132</v>
          </cell>
          <cell r="B1023">
            <v>-20000000</v>
          </cell>
          <cell r="C1023">
            <v>-20000000</v>
          </cell>
          <cell r="D1023">
            <v>-20000000</v>
          </cell>
        </row>
        <row r="1024">
          <cell r="A1024">
            <v>22133</v>
          </cell>
          <cell r="B1024">
            <v>0</v>
          </cell>
          <cell r="C1024">
            <v>0</v>
          </cell>
          <cell r="D1024">
            <v>0</v>
          </cell>
        </row>
        <row r="1025">
          <cell r="A1025">
            <v>22134</v>
          </cell>
          <cell r="B1025">
            <v>0</v>
          </cell>
          <cell r="C1025">
            <v>0</v>
          </cell>
          <cell r="D1025">
            <v>-13223077</v>
          </cell>
        </row>
        <row r="1026">
          <cell r="A1026">
            <v>22137</v>
          </cell>
          <cell r="B1026">
            <v>-75000000</v>
          </cell>
          <cell r="C1026">
            <v>-75000000</v>
          </cell>
          <cell r="D1026">
            <v>-75000000</v>
          </cell>
        </row>
        <row r="1027">
          <cell r="A1027">
            <v>22144</v>
          </cell>
          <cell r="B1027">
            <v>0</v>
          </cell>
          <cell r="C1027">
            <v>0</v>
          </cell>
          <cell r="D1027">
            <v>0</v>
          </cell>
        </row>
        <row r="1028">
          <cell r="A1028">
            <v>22145</v>
          </cell>
          <cell r="B1028">
            <v>-85950000</v>
          </cell>
          <cell r="C1028">
            <v>-85950000</v>
          </cell>
          <cell r="D1028">
            <v>-79338462</v>
          </cell>
        </row>
        <row r="1029">
          <cell r="A1029">
            <v>22146</v>
          </cell>
          <cell r="B1029">
            <v>-210000000</v>
          </cell>
          <cell r="C1029">
            <v>-210000000</v>
          </cell>
          <cell r="D1029">
            <v>-210000000</v>
          </cell>
        </row>
        <row r="1030">
          <cell r="A1030">
            <v>22147</v>
          </cell>
          <cell r="B1030">
            <v>-60685000</v>
          </cell>
          <cell r="C1030">
            <v>-60685000</v>
          </cell>
          <cell r="D1030">
            <v>-60685000</v>
          </cell>
        </row>
        <row r="1031">
          <cell r="A1031">
            <v>22148</v>
          </cell>
          <cell r="B1031">
            <v>-86400000</v>
          </cell>
          <cell r="C1031">
            <v>-86400000</v>
          </cell>
          <cell r="D1031">
            <v>-86400000</v>
          </cell>
        </row>
        <row r="1032">
          <cell r="A1032">
            <v>22149</v>
          </cell>
          <cell r="B1032">
            <v>-330000000</v>
          </cell>
          <cell r="C1032">
            <v>-330000000</v>
          </cell>
          <cell r="D1032">
            <v>-330000000</v>
          </cell>
        </row>
        <row r="1033">
          <cell r="A1033">
            <v>22150</v>
          </cell>
          <cell r="B1033">
            <v>0</v>
          </cell>
          <cell r="C1033">
            <v>0</v>
          </cell>
          <cell r="D1033">
            <v>-76923077</v>
          </cell>
        </row>
        <row r="1034">
          <cell r="A1034">
            <v>22151</v>
          </cell>
          <cell r="B1034">
            <v>-250000000</v>
          </cell>
          <cell r="C1034">
            <v>-250000000</v>
          </cell>
          <cell r="D1034">
            <v>-250000000</v>
          </cell>
        </row>
        <row r="1035">
          <cell r="A1035">
            <v>22155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>
            <v>22156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>
            <v>22157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>
            <v>22158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>
            <v>22159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>
            <v>22160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>
            <v>22161</v>
          </cell>
          <cell r="B1041">
            <v>0</v>
          </cell>
          <cell r="C1041">
            <v>0</v>
          </cell>
          <cell r="D1041">
            <v>0</v>
          </cell>
        </row>
        <row r="1042">
          <cell r="A1042">
            <v>22162</v>
          </cell>
          <cell r="B1042">
            <v>-125000000</v>
          </cell>
          <cell r="C1042">
            <v>-125000000</v>
          </cell>
          <cell r="D1042">
            <v>-48076923</v>
          </cell>
        </row>
        <row r="1043">
          <cell r="A1043">
            <v>22163</v>
          </cell>
          <cell r="B1043">
            <v>0</v>
          </cell>
          <cell r="C1043">
            <v>0</v>
          </cell>
          <cell r="D1043">
            <v>0</v>
          </cell>
        </row>
        <row r="1044">
          <cell r="A1044">
            <v>22164</v>
          </cell>
          <cell r="B1044">
            <v>0</v>
          </cell>
          <cell r="C1044">
            <v>0</v>
          </cell>
          <cell r="D1044">
            <v>0</v>
          </cell>
        </row>
        <row r="1045">
          <cell r="A1045">
            <v>22168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>
            <v>22401</v>
          </cell>
          <cell r="B1046">
            <v>0</v>
          </cell>
          <cell r="C1046">
            <v>0</v>
          </cell>
          <cell r="D1046">
            <v>0</v>
          </cell>
        </row>
        <row r="1047">
          <cell r="A1047">
            <v>22505</v>
          </cell>
          <cell r="B1047">
            <v>0</v>
          </cell>
          <cell r="C1047">
            <v>0</v>
          </cell>
          <cell r="D1047">
            <v>0</v>
          </cell>
        </row>
        <row r="1048">
          <cell r="A1048">
            <v>22506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>
            <v>22507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>
            <v>22508</v>
          </cell>
          <cell r="B1050">
            <v>0</v>
          </cell>
          <cell r="C1050">
            <v>0</v>
          </cell>
          <cell r="D1050">
            <v>0</v>
          </cell>
        </row>
        <row r="1051">
          <cell r="A1051">
            <v>22511</v>
          </cell>
          <cell r="B1051">
            <v>0</v>
          </cell>
          <cell r="C1051">
            <v>0</v>
          </cell>
          <cell r="D1051">
            <v>0</v>
          </cell>
        </row>
        <row r="1052">
          <cell r="A1052">
            <v>22512</v>
          </cell>
          <cell r="B1052">
            <v>0</v>
          </cell>
          <cell r="C1052">
            <v>0</v>
          </cell>
          <cell r="D1052">
            <v>0</v>
          </cell>
        </row>
        <row r="1053">
          <cell r="A1053">
            <v>22513</v>
          </cell>
          <cell r="B1053">
            <v>0</v>
          </cell>
          <cell r="C1053">
            <v>0</v>
          </cell>
          <cell r="D1053">
            <v>0</v>
          </cell>
        </row>
        <row r="1054">
          <cell r="A1054">
            <v>22514</v>
          </cell>
          <cell r="B1054">
            <v>0</v>
          </cell>
          <cell r="C1054">
            <v>0</v>
          </cell>
          <cell r="D1054">
            <v>0</v>
          </cell>
        </row>
        <row r="1055">
          <cell r="A1055">
            <v>22544</v>
          </cell>
          <cell r="B1055">
            <v>0</v>
          </cell>
          <cell r="C1055">
            <v>0</v>
          </cell>
          <cell r="D1055">
            <v>0</v>
          </cell>
        </row>
        <row r="1056">
          <cell r="A1056">
            <v>22545</v>
          </cell>
          <cell r="B1056">
            <v>0</v>
          </cell>
          <cell r="C1056">
            <v>0</v>
          </cell>
          <cell r="D1056">
            <v>0</v>
          </cell>
        </row>
        <row r="1057">
          <cell r="A1057">
            <v>22546</v>
          </cell>
          <cell r="B1057">
            <v>-636598</v>
          </cell>
          <cell r="C1057">
            <v>-640527</v>
          </cell>
          <cell r="D1057">
            <v>-683753</v>
          </cell>
        </row>
        <row r="1058">
          <cell r="A1058">
            <v>22601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>
            <v>22602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>
            <v>22603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>
            <v>22628</v>
          </cell>
          <cell r="B1061">
            <v>1529523</v>
          </cell>
          <cell r="C1061">
            <v>1531693</v>
          </cell>
          <cell r="D1061">
            <v>950591</v>
          </cell>
        </row>
        <row r="1062">
          <cell r="A1062">
            <v>22645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>
            <v>22646</v>
          </cell>
          <cell r="B1063">
            <v>441757</v>
          </cell>
          <cell r="C1063">
            <v>445114</v>
          </cell>
          <cell r="D1063">
            <v>482039</v>
          </cell>
        </row>
        <row r="1064">
          <cell r="A1064">
            <v>22647</v>
          </cell>
          <cell r="B1064">
            <v>845678</v>
          </cell>
          <cell r="C1064">
            <v>847782</v>
          </cell>
          <cell r="D1064">
            <v>870922</v>
          </cell>
        </row>
        <row r="1065">
          <cell r="A1065">
            <v>22649</v>
          </cell>
          <cell r="B1065">
            <v>1494398</v>
          </cell>
          <cell r="C1065">
            <v>1505473</v>
          </cell>
          <cell r="D1065">
            <v>1627299</v>
          </cell>
        </row>
        <row r="1066">
          <cell r="A1066">
            <v>22650</v>
          </cell>
          <cell r="B1066">
            <v>59631</v>
          </cell>
          <cell r="C1066">
            <v>63625</v>
          </cell>
          <cell r="D1066">
            <v>107549</v>
          </cell>
        </row>
        <row r="1067">
          <cell r="A1067">
            <v>22812</v>
          </cell>
          <cell r="B1067">
            <v>-16297564</v>
          </cell>
          <cell r="C1067">
            <v>-16130898</v>
          </cell>
          <cell r="D1067">
            <v>-14446910</v>
          </cell>
        </row>
        <row r="1068">
          <cell r="A1068">
            <v>22821</v>
          </cell>
          <cell r="B1068">
            <v>-8571498</v>
          </cell>
          <cell r="C1068">
            <v>-9302524</v>
          </cell>
          <cell r="D1068">
            <v>-10919998</v>
          </cell>
        </row>
        <row r="1069">
          <cell r="A1069">
            <v>22822</v>
          </cell>
          <cell r="B1069">
            <v>-10523827</v>
          </cell>
          <cell r="C1069">
            <v>-10145460</v>
          </cell>
          <cell r="D1069">
            <v>-9553491</v>
          </cell>
        </row>
        <row r="1070">
          <cell r="A1070">
            <v>22823</v>
          </cell>
          <cell r="B1070">
            <v>574836</v>
          </cell>
          <cell r="C1070">
            <v>570245</v>
          </cell>
          <cell r="D1070">
            <v>523742</v>
          </cell>
        </row>
        <row r="1071">
          <cell r="A1071">
            <v>22824</v>
          </cell>
          <cell r="B1071">
            <v>-840220</v>
          </cell>
          <cell r="C1071">
            <v>-788184</v>
          </cell>
          <cell r="D1071">
            <v>-942837</v>
          </cell>
        </row>
        <row r="1072">
          <cell r="A1072">
            <v>22825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>
            <v>22826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>
            <v>22830</v>
          </cell>
          <cell r="B1074">
            <v>30405113</v>
          </cell>
          <cell r="C1074">
            <v>15202556</v>
          </cell>
          <cell r="D1074">
            <v>2338855</v>
          </cell>
        </row>
        <row r="1075">
          <cell r="A1075">
            <v>22831</v>
          </cell>
          <cell r="B1075">
            <v>-79770337</v>
          </cell>
          <cell r="C1075">
            <v>-39885168</v>
          </cell>
          <cell r="D1075">
            <v>-6136180</v>
          </cell>
        </row>
        <row r="1076">
          <cell r="A1076">
            <v>22832</v>
          </cell>
          <cell r="B1076">
            <v>-223314</v>
          </cell>
          <cell r="C1076">
            <v>-111657</v>
          </cell>
          <cell r="D1076">
            <v>-17178</v>
          </cell>
        </row>
        <row r="1077">
          <cell r="A1077">
            <v>22833</v>
          </cell>
          <cell r="B1077">
            <v>-5352715</v>
          </cell>
          <cell r="C1077">
            <v>-5331298</v>
          </cell>
          <cell r="D1077">
            <v>-5174975</v>
          </cell>
        </row>
        <row r="1078">
          <cell r="A1078">
            <v>22834</v>
          </cell>
          <cell r="B1078">
            <v>-85040892</v>
          </cell>
          <cell r="C1078">
            <v>-84724529</v>
          </cell>
          <cell r="D1078">
            <v>-82038313</v>
          </cell>
        </row>
        <row r="1079">
          <cell r="A1079">
            <v>22835</v>
          </cell>
          <cell r="B1079">
            <v>-19982915</v>
          </cell>
          <cell r="C1079">
            <v>-18055056</v>
          </cell>
          <cell r="D1079">
            <v>-17060611</v>
          </cell>
        </row>
        <row r="1080">
          <cell r="A1080">
            <v>22836</v>
          </cell>
          <cell r="B1080">
            <v>-9655024</v>
          </cell>
          <cell r="C1080">
            <v>-4827512</v>
          </cell>
          <cell r="D1080">
            <v>-742694</v>
          </cell>
        </row>
        <row r="1081">
          <cell r="A1081">
            <v>22837</v>
          </cell>
          <cell r="B1081">
            <v>-39091611</v>
          </cell>
          <cell r="C1081">
            <v>-19545805</v>
          </cell>
          <cell r="D1081">
            <v>-3007047</v>
          </cell>
        </row>
        <row r="1082">
          <cell r="A1082">
            <v>22838</v>
          </cell>
          <cell r="B1082">
            <v>-807426</v>
          </cell>
          <cell r="C1082">
            <v>-403713</v>
          </cell>
          <cell r="D1082">
            <v>-62110</v>
          </cell>
        </row>
        <row r="1083">
          <cell r="A1083">
            <v>22901</v>
          </cell>
          <cell r="B1083">
            <v>0</v>
          </cell>
          <cell r="C1083">
            <v>0</v>
          </cell>
          <cell r="D1083">
            <v>0</v>
          </cell>
        </row>
        <row r="1084">
          <cell r="A1084">
            <v>22902</v>
          </cell>
          <cell r="B1084">
            <v>0</v>
          </cell>
          <cell r="C1084">
            <v>0</v>
          </cell>
          <cell r="D1084">
            <v>0</v>
          </cell>
        </row>
        <row r="1085">
          <cell r="A1085">
            <v>23000</v>
          </cell>
          <cell r="B1085">
            <v>-221309</v>
          </cell>
          <cell r="C1085">
            <v>-289259</v>
          </cell>
          <cell r="D1085">
            <v>-181889</v>
          </cell>
        </row>
        <row r="1086">
          <cell r="A1086">
            <v>23001</v>
          </cell>
          <cell r="B1086">
            <v>-26389915</v>
          </cell>
          <cell r="C1086">
            <v>-22552307</v>
          </cell>
          <cell r="D1086">
            <v>-19314254</v>
          </cell>
        </row>
        <row r="1087">
          <cell r="A1087">
            <v>23004</v>
          </cell>
          <cell r="B1087">
            <v>0</v>
          </cell>
          <cell r="C1087">
            <v>0</v>
          </cell>
          <cell r="D1087">
            <v>0</v>
          </cell>
        </row>
        <row r="1088">
          <cell r="A1088">
            <v>23005</v>
          </cell>
          <cell r="B1088">
            <v>0</v>
          </cell>
          <cell r="C1088">
            <v>0</v>
          </cell>
          <cell r="D1088">
            <v>0</v>
          </cell>
        </row>
        <row r="1089">
          <cell r="A1089">
            <v>23158</v>
          </cell>
          <cell r="B1089">
            <v>0</v>
          </cell>
          <cell r="C1089">
            <v>0</v>
          </cell>
          <cell r="D1089">
            <v>0</v>
          </cell>
        </row>
        <row r="1090">
          <cell r="A1090">
            <v>23175</v>
          </cell>
          <cell r="B1090">
            <v>0</v>
          </cell>
          <cell r="C1090">
            <v>0</v>
          </cell>
          <cell r="D1090">
            <v>0</v>
          </cell>
        </row>
        <row r="1091">
          <cell r="A1091">
            <v>23176</v>
          </cell>
          <cell r="B1091">
            <v>0</v>
          </cell>
          <cell r="C1091">
            <v>0</v>
          </cell>
          <cell r="D1091">
            <v>0</v>
          </cell>
        </row>
        <row r="1092">
          <cell r="A1092">
            <v>23177</v>
          </cell>
          <cell r="B1092">
            <v>0</v>
          </cell>
          <cell r="C1092">
            <v>0</v>
          </cell>
          <cell r="D1092">
            <v>-28494223</v>
          </cell>
        </row>
        <row r="1093">
          <cell r="A1093">
            <v>23178</v>
          </cell>
          <cell r="B1093">
            <v>-3120800</v>
          </cell>
          <cell r="C1093">
            <v>-1560400</v>
          </cell>
          <cell r="D1093">
            <v>-43411223</v>
          </cell>
        </row>
        <row r="1094">
          <cell r="A1094">
            <v>23179</v>
          </cell>
          <cell r="B1094">
            <v>-1159200</v>
          </cell>
          <cell r="C1094">
            <v>-579600</v>
          </cell>
          <cell r="D1094">
            <v>2603138</v>
          </cell>
        </row>
        <row r="1095">
          <cell r="A1095">
            <v>23190</v>
          </cell>
          <cell r="B1095">
            <v>0</v>
          </cell>
          <cell r="C1095">
            <v>0</v>
          </cell>
          <cell r="D1095">
            <v>0</v>
          </cell>
        </row>
        <row r="1096">
          <cell r="A1096">
            <v>23201</v>
          </cell>
          <cell r="B1096">
            <v>-26437105</v>
          </cell>
          <cell r="C1096">
            <v>-42073311</v>
          </cell>
          <cell r="D1096">
            <v>-13168600</v>
          </cell>
        </row>
        <row r="1097">
          <cell r="A1097">
            <v>23202</v>
          </cell>
          <cell r="B1097">
            <v>-11229089</v>
          </cell>
          <cell r="C1097">
            <v>-12845215</v>
          </cell>
          <cell r="D1097">
            <v>-14569606</v>
          </cell>
        </row>
        <row r="1098">
          <cell r="A1098">
            <v>23203</v>
          </cell>
          <cell r="B1098">
            <v>-14496102</v>
          </cell>
          <cell r="C1098">
            <v>-15908388</v>
          </cell>
          <cell r="D1098">
            <v>-18734396</v>
          </cell>
        </row>
        <row r="1099">
          <cell r="A1099">
            <v>23204</v>
          </cell>
          <cell r="B1099">
            <v>-1510</v>
          </cell>
          <cell r="C1099">
            <v>-1510</v>
          </cell>
          <cell r="D1099">
            <v>-1453</v>
          </cell>
        </row>
        <row r="1100">
          <cell r="A1100">
            <v>23205</v>
          </cell>
          <cell r="B1100">
            <v>-47534415</v>
          </cell>
          <cell r="C1100">
            <v>-45574758</v>
          </cell>
          <cell r="D1100">
            <v>-28526322</v>
          </cell>
        </row>
        <row r="1101">
          <cell r="A1101">
            <v>23206</v>
          </cell>
          <cell r="B1101">
            <v>-6128459</v>
          </cell>
          <cell r="C1101">
            <v>-6061854</v>
          </cell>
          <cell r="D1101">
            <v>-7220281</v>
          </cell>
        </row>
        <row r="1102">
          <cell r="A1102">
            <v>23207</v>
          </cell>
          <cell r="B1102">
            <v>-17895</v>
          </cell>
          <cell r="C1102">
            <v>-18492</v>
          </cell>
          <cell r="D1102">
            <v>-45885</v>
          </cell>
        </row>
        <row r="1103">
          <cell r="A1103">
            <v>23208</v>
          </cell>
          <cell r="B1103">
            <v>0</v>
          </cell>
          <cell r="C1103">
            <v>0</v>
          </cell>
          <cell r="D1103">
            <v>0</v>
          </cell>
        </row>
        <row r="1104">
          <cell r="A1104">
            <v>23209</v>
          </cell>
          <cell r="B1104">
            <v>-8017413</v>
          </cell>
          <cell r="C1104">
            <v>-7437849</v>
          </cell>
          <cell r="D1104">
            <v>-4345746</v>
          </cell>
        </row>
        <row r="1105">
          <cell r="A1105">
            <v>23210</v>
          </cell>
          <cell r="B1105">
            <v>-3188009</v>
          </cell>
          <cell r="C1105">
            <v>-2582659</v>
          </cell>
          <cell r="D1105">
            <v>-3187728</v>
          </cell>
        </row>
        <row r="1106">
          <cell r="A1106">
            <v>23211</v>
          </cell>
          <cell r="B1106">
            <v>-5063924</v>
          </cell>
          <cell r="C1106">
            <v>-4346124</v>
          </cell>
          <cell r="D1106">
            <v>-3548597</v>
          </cell>
        </row>
        <row r="1107">
          <cell r="A1107">
            <v>23212</v>
          </cell>
          <cell r="B1107">
            <v>-122066</v>
          </cell>
          <cell r="C1107">
            <v>-81054</v>
          </cell>
          <cell r="D1107">
            <v>-337138</v>
          </cell>
        </row>
        <row r="1108">
          <cell r="A1108">
            <v>23213</v>
          </cell>
          <cell r="B1108">
            <v>-213037</v>
          </cell>
          <cell r="C1108">
            <v>-204754</v>
          </cell>
          <cell r="D1108">
            <v>-253800</v>
          </cell>
        </row>
        <row r="1109">
          <cell r="A1109">
            <v>23214</v>
          </cell>
          <cell r="B1109">
            <v>13298</v>
          </cell>
          <cell r="C1109">
            <v>13310</v>
          </cell>
          <cell r="D1109">
            <v>12806</v>
          </cell>
        </row>
        <row r="1110">
          <cell r="A1110">
            <v>23215</v>
          </cell>
          <cell r="B1110">
            <v>-28824075</v>
          </cell>
          <cell r="C1110">
            <v>-34465800</v>
          </cell>
          <cell r="D1110">
            <v>-38834336</v>
          </cell>
        </row>
        <row r="1111">
          <cell r="A1111">
            <v>23216</v>
          </cell>
          <cell r="B1111">
            <v>0</v>
          </cell>
          <cell r="C1111">
            <v>0</v>
          </cell>
          <cell r="D1111">
            <v>0</v>
          </cell>
        </row>
        <row r="1112">
          <cell r="A1112">
            <v>23217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>
            <v>23218</v>
          </cell>
          <cell r="B1113">
            <v>-33628</v>
          </cell>
          <cell r="C1113">
            <v>-38042</v>
          </cell>
          <cell r="D1113">
            <v>-38292</v>
          </cell>
        </row>
        <row r="1114">
          <cell r="A1114">
            <v>23219</v>
          </cell>
          <cell r="B1114">
            <v>0</v>
          </cell>
          <cell r="C1114">
            <v>0</v>
          </cell>
          <cell r="D1114">
            <v>0</v>
          </cell>
        </row>
        <row r="1115">
          <cell r="A1115">
            <v>23220</v>
          </cell>
          <cell r="B1115">
            <v>2081</v>
          </cell>
          <cell r="C1115">
            <v>2026</v>
          </cell>
          <cell r="D1115">
            <v>1929</v>
          </cell>
        </row>
        <row r="1116">
          <cell r="A1116">
            <v>23221</v>
          </cell>
          <cell r="B1116">
            <v>-1567998</v>
          </cell>
          <cell r="C1116">
            <v>-1516307</v>
          </cell>
          <cell r="D1116">
            <v>-1334442</v>
          </cell>
        </row>
        <row r="1117">
          <cell r="A1117">
            <v>23222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>
            <v>23223</v>
          </cell>
          <cell r="B1118">
            <v>24678</v>
          </cell>
          <cell r="C1118">
            <v>24732</v>
          </cell>
          <cell r="D1118">
            <v>24482</v>
          </cell>
        </row>
        <row r="1119">
          <cell r="A1119">
            <v>23224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>
            <v>23229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>
            <v>23230</v>
          </cell>
          <cell r="B1121">
            <v>0</v>
          </cell>
          <cell r="C1121">
            <v>-862</v>
          </cell>
          <cell r="D1121">
            <v>-1748</v>
          </cell>
        </row>
        <row r="1122">
          <cell r="A1122">
            <v>23231</v>
          </cell>
          <cell r="B1122">
            <v>0</v>
          </cell>
          <cell r="C1122">
            <v>0</v>
          </cell>
          <cell r="D1122">
            <v>-1023</v>
          </cell>
        </row>
        <row r="1123">
          <cell r="A1123">
            <v>23232</v>
          </cell>
          <cell r="B1123">
            <v>-50</v>
          </cell>
          <cell r="C1123">
            <v>-38</v>
          </cell>
          <cell r="D1123">
            <v>-705</v>
          </cell>
        </row>
        <row r="1124">
          <cell r="A1124">
            <v>23233</v>
          </cell>
          <cell r="B1124">
            <v>16699</v>
          </cell>
          <cell r="C1124">
            <v>16704</v>
          </cell>
          <cell r="D1124">
            <v>16757</v>
          </cell>
        </row>
        <row r="1125">
          <cell r="A1125">
            <v>23234</v>
          </cell>
          <cell r="B1125">
            <v>-2119963</v>
          </cell>
          <cell r="C1125">
            <v>-1900460</v>
          </cell>
          <cell r="D1125">
            <v>-2020279</v>
          </cell>
        </row>
        <row r="1126">
          <cell r="A1126">
            <v>23236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>
            <v>23237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>
            <v>23238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>
            <v>23239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>
            <v>23240</v>
          </cell>
          <cell r="B1130">
            <v>-5</v>
          </cell>
          <cell r="C1130">
            <v>-3</v>
          </cell>
          <cell r="D1130">
            <v>-11802</v>
          </cell>
        </row>
        <row r="1131">
          <cell r="A1131">
            <v>23241</v>
          </cell>
          <cell r="B1131">
            <v>0</v>
          </cell>
          <cell r="C1131">
            <v>0</v>
          </cell>
          <cell r="D1131">
            <v>-396</v>
          </cell>
        </row>
        <row r="1132">
          <cell r="A1132">
            <v>23242</v>
          </cell>
          <cell r="B1132">
            <v>0</v>
          </cell>
          <cell r="C1132">
            <v>0</v>
          </cell>
          <cell r="D1132">
            <v>-7272</v>
          </cell>
        </row>
        <row r="1133">
          <cell r="A1133">
            <v>23243</v>
          </cell>
          <cell r="B1133">
            <v>-9805</v>
          </cell>
          <cell r="C1133">
            <v>-9800</v>
          </cell>
          <cell r="D1133">
            <v>-9098</v>
          </cell>
        </row>
        <row r="1134">
          <cell r="A1134">
            <v>23244</v>
          </cell>
          <cell r="B1134">
            <v>1428</v>
          </cell>
          <cell r="C1134">
            <v>1299</v>
          </cell>
          <cell r="D1134">
            <v>166363</v>
          </cell>
        </row>
        <row r="1135">
          <cell r="A1135">
            <v>23245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>
            <v>23246</v>
          </cell>
          <cell r="B1136">
            <v>0</v>
          </cell>
          <cell r="C1136">
            <v>0</v>
          </cell>
          <cell r="D1136">
            <v>-232</v>
          </cell>
        </row>
        <row r="1137">
          <cell r="A1137">
            <v>23247</v>
          </cell>
          <cell r="B1137">
            <v>-6823</v>
          </cell>
          <cell r="C1137">
            <v>-7130</v>
          </cell>
          <cell r="D1137">
            <v>-7777</v>
          </cell>
        </row>
        <row r="1138">
          <cell r="A1138">
            <v>23248</v>
          </cell>
          <cell r="B1138">
            <v>0</v>
          </cell>
          <cell r="C1138">
            <v>0</v>
          </cell>
          <cell r="D1138">
            <v>0</v>
          </cell>
        </row>
        <row r="1139">
          <cell r="A1139">
            <v>23250</v>
          </cell>
          <cell r="B1139">
            <v>0</v>
          </cell>
          <cell r="C1139">
            <v>0</v>
          </cell>
          <cell r="D1139">
            <v>0</v>
          </cell>
        </row>
        <row r="1140">
          <cell r="A1140">
            <v>23251</v>
          </cell>
          <cell r="B1140">
            <v>0</v>
          </cell>
          <cell r="C1140">
            <v>0</v>
          </cell>
          <cell r="D1140">
            <v>0</v>
          </cell>
        </row>
        <row r="1141">
          <cell r="A1141">
            <v>23252</v>
          </cell>
          <cell r="B1141">
            <v>0</v>
          </cell>
          <cell r="C1141">
            <v>0</v>
          </cell>
          <cell r="D1141">
            <v>0</v>
          </cell>
        </row>
        <row r="1142">
          <cell r="A1142">
            <v>23253</v>
          </cell>
          <cell r="B1142">
            <v>12593</v>
          </cell>
          <cell r="C1142">
            <v>12593</v>
          </cell>
          <cell r="D1142">
            <v>12593</v>
          </cell>
        </row>
        <row r="1143">
          <cell r="A1143">
            <v>23255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>
            <v>23256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>
            <v>23271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>
            <v>23272</v>
          </cell>
          <cell r="B1146">
            <v>-607011</v>
          </cell>
          <cell r="C1146">
            <v>-303505</v>
          </cell>
          <cell r="D1146">
            <v>-142609</v>
          </cell>
        </row>
        <row r="1147">
          <cell r="A1147">
            <v>23273</v>
          </cell>
          <cell r="B1147">
            <v>-569923</v>
          </cell>
          <cell r="C1147">
            <v>-284962</v>
          </cell>
          <cell r="D1147">
            <v>-101075</v>
          </cell>
        </row>
        <row r="1148">
          <cell r="A1148">
            <v>23280</v>
          </cell>
          <cell r="B1148">
            <v>0</v>
          </cell>
          <cell r="C1148">
            <v>-249242</v>
          </cell>
          <cell r="D1148">
            <v>-235768</v>
          </cell>
        </row>
        <row r="1149">
          <cell r="A1149">
            <v>23281</v>
          </cell>
          <cell r="B1149">
            <v>-363280</v>
          </cell>
          <cell r="C1149">
            <v>-1468677</v>
          </cell>
          <cell r="D1149">
            <v>-1046548</v>
          </cell>
        </row>
        <row r="1150">
          <cell r="A1150">
            <v>23309</v>
          </cell>
          <cell r="B1150">
            <v>0</v>
          </cell>
          <cell r="C1150">
            <v>0</v>
          </cell>
          <cell r="D1150">
            <v>0</v>
          </cell>
        </row>
        <row r="1151">
          <cell r="A1151">
            <v>23401</v>
          </cell>
          <cell r="B1151">
            <v>0</v>
          </cell>
          <cell r="C1151">
            <v>0</v>
          </cell>
          <cell r="D1151">
            <v>0</v>
          </cell>
        </row>
        <row r="1152">
          <cell r="A1152">
            <v>23402</v>
          </cell>
          <cell r="B1152">
            <v>-6446710</v>
          </cell>
          <cell r="C1152">
            <v>-8042967</v>
          </cell>
          <cell r="D1152">
            <v>-8405423</v>
          </cell>
        </row>
        <row r="1153">
          <cell r="A1153">
            <v>23403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>
            <v>23404</v>
          </cell>
          <cell r="B1154">
            <v>0</v>
          </cell>
          <cell r="C1154">
            <v>0</v>
          </cell>
          <cell r="D1154">
            <v>-1074</v>
          </cell>
        </row>
        <row r="1155">
          <cell r="A1155">
            <v>23405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>
            <v>23409</v>
          </cell>
          <cell r="B1156">
            <v>-4423161</v>
          </cell>
          <cell r="C1156">
            <v>-4451989</v>
          </cell>
          <cell r="D1156">
            <v>-6139532</v>
          </cell>
        </row>
        <row r="1157">
          <cell r="A1157">
            <v>23410</v>
          </cell>
          <cell r="B1157">
            <v>0</v>
          </cell>
          <cell r="C1157">
            <v>0</v>
          </cell>
          <cell r="D1157">
            <v>-1702</v>
          </cell>
        </row>
        <row r="1158">
          <cell r="A1158">
            <v>23411</v>
          </cell>
          <cell r="B1158">
            <v>0</v>
          </cell>
          <cell r="C1158">
            <v>0</v>
          </cell>
          <cell r="D1158">
            <v>0</v>
          </cell>
        </row>
        <row r="1159">
          <cell r="A1159">
            <v>23416</v>
          </cell>
          <cell r="B1159">
            <v>0</v>
          </cell>
          <cell r="C1159">
            <v>0</v>
          </cell>
          <cell r="D1159">
            <v>0</v>
          </cell>
        </row>
        <row r="1160">
          <cell r="A1160">
            <v>23421</v>
          </cell>
          <cell r="B1160">
            <v>0</v>
          </cell>
          <cell r="C1160">
            <v>0</v>
          </cell>
          <cell r="D1160">
            <v>0</v>
          </cell>
        </row>
        <row r="1161">
          <cell r="A1161">
            <v>23422</v>
          </cell>
          <cell r="B1161">
            <v>-341025</v>
          </cell>
          <cell r="C1161">
            <v>-980394</v>
          </cell>
          <cell r="D1161">
            <v>-870387</v>
          </cell>
        </row>
        <row r="1162">
          <cell r="A1162">
            <v>23423</v>
          </cell>
          <cell r="B1162">
            <v>0</v>
          </cell>
          <cell r="C1162">
            <v>0</v>
          </cell>
          <cell r="D1162">
            <v>0</v>
          </cell>
        </row>
        <row r="1163">
          <cell r="A1163">
            <v>23424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>
            <v>23425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>
            <v>23426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>
            <v>23427</v>
          </cell>
          <cell r="B1166">
            <v>0</v>
          </cell>
          <cell r="C1166">
            <v>0</v>
          </cell>
          <cell r="D1166">
            <v>0</v>
          </cell>
        </row>
        <row r="1167">
          <cell r="A1167">
            <v>23450</v>
          </cell>
          <cell r="B1167">
            <v>-623099</v>
          </cell>
          <cell r="C1167">
            <v>-495570</v>
          </cell>
          <cell r="D1167">
            <v>-412013</v>
          </cell>
        </row>
        <row r="1168">
          <cell r="A1168">
            <v>23452</v>
          </cell>
          <cell r="B1168">
            <v>0</v>
          </cell>
          <cell r="C1168">
            <v>0</v>
          </cell>
          <cell r="D1168">
            <v>0</v>
          </cell>
        </row>
        <row r="1169">
          <cell r="A1169">
            <v>23455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>
            <v>23500</v>
          </cell>
          <cell r="B1170">
            <v>-95425232</v>
          </cell>
          <cell r="C1170">
            <v>-94746678</v>
          </cell>
          <cell r="D1170">
            <v>-89771890</v>
          </cell>
        </row>
        <row r="1171">
          <cell r="A1171">
            <v>23501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>
            <v>23502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>
            <v>23600</v>
          </cell>
          <cell r="B1173">
            <v>0</v>
          </cell>
          <cell r="C1173">
            <v>-1241360</v>
          </cell>
          <cell r="D1173">
            <v>-2100762</v>
          </cell>
        </row>
        <row r="1174">
          <cell r="A1174">
            <v>23601</v>
          </cell>
          <cell r="B1174">
            <v>0</v>
          </cell>
          <cell r="C1174">
            <v>-970140</v>
          </cell>
          <cell r="D1174">
            <v>4965453</v>
          </cell>
        </row>
        <row r="1175">
          <cell r="A1175">
            <v>23602</v>
          </cell>
          <cell r="B1175">
            <v>0</v>
          </cell>
          <cell r="C1175">
            <v>557828</v>
          </cell>
          <cell r="D1175">
            <v>-2211170</v>
          </cell>
        </row>
        <row r="1176">
          <cell r="A1176">
            <v>23603</v>
          </cell>
          <cell r="B1176">
            <v>-2177</v>
          </cell>
          <cell r="C1176">
            <v>-1831</v>
          </cell>
          <cell r="D1176">
            <v>-30773</v>
          </cell>
        </row>
        <row r="1177">
          <cell r="A1177">
            <v>23604</v>
          </cell>
          <cell r="B1177">
            <v>-500597</v>
          </cell>
          <cell r="C1177">
            <v>-461410</v>
          </cell>
          <cell r="D1177">
            <v>-381349</v>
          </cell>
        </row>
        <row r="1178">
          <cell r="A1178">
            <v>23605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>
            <v>23606</v>
          </cell>
          <cell r="B1179">
            <v>-1672428</v>
          </cell>
          <cell r="C1179">
            <v>-1284082</v>
          </cell>
          <cell r="D1179">
            <v>-1715780</v>
          </cell>
        </row>
        <row r="1180">
          <cell r="A1180">
            <v>23607</v>
          </cell>
          <cell r="B1180">
            <v>-87936</v>
          </cell>
          <cell r="C1180">
            <v>-87936</v>
          </cell>
          <cell r="D1180">
            <v>-87936</v>
          </cell>
        </row>
        <row r="1181">
          <cell r="A1181">
            <v>23608</v>
          </cell>
          <cell r="B1181">
            <v>-1</v>
          </cell>
          <cell r="C1181">
            <v>-1</v>
          </cell>
          <cell r="D1181">
            <v>-1</v>
          </cell>
        </row>
        <row r="1182">
          <cell r="A1182">
            <v>23609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>
            <v>23610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>
            <v>23611</v>
          </cell>
          <cell r="B1184">
            <v>0</v>
          </cell>
          <cell r="C1184">
            <v>1925258</v>
          </cell>
          <cell r="D1184">
            <v>-16325209</v>
          </cell>
        </row>
        <row r="1185">
          <cell r="A1185">
            <v>23612</v>
          </cell>
          <cell r="B1185">
            <v>0</v>
          </cell>
          <cell r="C1185">
            <v>0</v>
          </cell>
          <cell r="D1185">
            <v>0</v>
          </cell>
        </row>
        <row r="1186">
          <cell r="A1186">
            <v>23613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>
            <v>23614</v>
          </cell>
          <cell r="B1187">
            <v>0</v>
          </cell>
          <cell r="C1187">
            <v>0</v>
          </cell>
          <cell r="D1187">
            <v>0</v>
          </cell>
        </row>
        <row r="1188">
          <cell r="A1188">
            <v>23615</v>
          </cell>
          <cell r="B1188">
            <v>0</v>
          </cell>
          <cell r="C1188">
            <v>0</v>
          </cell>
          <cell r="D1188">
            <v>0</v>
          </cell>
        </row>
        <row r="1189">
          <cell r="A1189">
            <v>23616</v>
          </cell>
          <cell r="B1189">
            <v>0</v>
          </cell>
          <cell r="C1189">
            <v>0</v>
          </cell>
          <cell r="D1189">
            <v>0</v>
          </cell>
        </row>
        <row r="1190">
          <cell r="A1190">
            <v>23617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>
            <v>23618</v>
          </cell>
          <cell r="B1191">
            <v>0</v>
          </cell>
          <cell r="C1191">
            <v>0</v>
          </cell>
          <cell r="D1191">
            <v>0</v>
          </cell>
        </row>
        <row r="1192">
          <cell r="A1192">
            <v>23619</v>
          </cell>
          <cell r="B1192">
            <v>0</v>
          </cell>
          <cell r="C1192">
            <v>0</v>
          </cell>
          <cell r="D1192">
            <v>0</v>
          </cell>
        </row>
        <row r="1193">
          <cell r="A1193">
            <v>23620</v>
          </cell>
          <cell r="B1193">
            <v>0</v>
          </cell>
          <cell r="C1193">
            <v>0</v>
          </cell>
          <cell r="D1193">
            <v>0</v>
          </cell>
        </row>
        <row r="1194">
          <cell r="A1194">
            <v>23621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>
            <v>23622</v>
          </cell>
          <cell r="B1195">
            <v>0</v>
          </cell>
          <cell r="C1195">
            <v>0</v>
          </cell>
          <cell r="D1195">
            <v>0</v>
          </cell>
        </row>
        <row r="1196">
          <cell r="A1196">
            <v>23623</v>
          </cell>
          <cell r="B1196">
            <v>0</v>
          </cell>
          <cell r="C1196">
            <v>0</v>
          </cell>
          <cell r="D1196">
            <v>0</v>
          </cell>
        </row>
        <row r="1197">
          <cell r="A1197">
            <v>23624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>
            <v>23625</v>
          </cell>
          <cell r="B1198">
            <v>0</v>
          </cell>
          <cell r="C1198">
            <v>0</v>
          </cell>
          <cell r="D1198">
            <v>0</v>
          </cell>
        </row>
        <row r="1199">
          <cell r="A1199">
            <v>23626</v>
          </cell>
          <cell r="B1199">
            <v>0</v>
          </cell>
          <cell r="C1199">
            <v>0</v>
          </cell>
          <cell r="D1199">
            <v>0</v>
          </cell>
        </row>
        <row r="1200">
          <cell r="A1200">
            <v>23627</v>
          </cell>
          <cell r="B1200">
            <v>0</v>
          </cell>
          <cell r="C1200">
            <v>0</v>
          </cell>
          <cell r="D1200">
            <v>0</v>
          </cell>
        </row>
        <row r="1201">
          <cell r="A1201">
            <v>23628</v>
          </cell>
          <cell r="B1201">
            <v>0</v>
          </cell>
          <cell r="C1201">
            <v>0</v>
          </cell>
          <cell r="D1201">
            <v>0</v>
          </cell>
        </row>
        <row r="1202">
          <cell r="A1202">
            <v>23629</v>
          </cell>
          <cell r="B1202">
            <v>0</v>
          </cell>
          <cell r="C1202">
            <v>0</v>
          </cell>
          <cell r="D1202">
            <v>0</v>
          </cell>
        </row>
        <row r="1203">
          <cell r="A1203">
            <v>23630</v>
          </cell>
          <cell r="B1203">
            <v>-7002583</v>
          </cell>
          <cell r="C1203">
            <v>-5234188</v>
          </cell>
          <cell r="D1203">
            <v>-5245649</v>
          </cell>
        </row>
        <row r="1204">
          <cell r="A1204">
            <v>23631</v>
          </cell>
          <cell r="B1204">
            <v>0</v>
          </cell>
          <cell r="C1204">
            <v>0</v>
          </cell>
          <cell r="D1204">
            <v>0</v>
          </cell>
        </row>
        <row r="1205">
          <cell r="A1205">
            <v>23632</v>
          </cell>
          <cell r="B1205">
            <v>0</v>
          </cell>
          <cell r="C1205">
            <v>0</v>
          </cell>
          <cell r="D1205">
            <v>0</v>
          </cell>
        </row>
        <row r="1206">
          <cell r="A1206">
            <v>23635</v>
          </cell>
          <cell r="B1206">
            <v>32006</v>
          </cell>
          <cell r="C1206">
            <v>16261</v>
          </cell>
          <cell r="D1206">
            <v>16515</v>
          </cell>
        </row>
        <row r="1207">
          <cell r="A1207">
            <v>23636</v>
          </cell>
          <cell r="B1207">
            <v>0</v>
          </cell>
          <cell r="C1207">
            <v>0</v>
          </cell>
          <cell r="D1207">
            <v>0</v>
          </cell>
        </row>
        <row r="1208">
          <cell r="A1208">
            <v>23640</v>
          </cell>
          <cell r="B1208">
            <v>-7513</v>
          </cell>
          <cell r="C1208">
            <v>-6318</v>
          </cell>
          <cell r="D1208">
            <v>-106235</v>
          </cell>
        </row>
        <row r="1209">
          <cell r="A1209">
            <v>23645</v>
          </cell>
          <cell r="B1209">
            <v>0</v>
          </cell>
          <cell r="C1209">
            <v>0</v>
          </cell>
          <cell r="D1209">
            <v>0</v>
          </cell>
        </row>
        <row r="1210">
          <cell r="A1210">
            <v>23647</v>
          </cell>
          <cell r="B1210">
            <v>-749349</v>
          </cell>
          <cell r="C1210">
            <v>-691349</v>
          </cell>
          <cell r="D1210">
            <v>-373244</v>
          </cell>
        </row>
        <row r="1211">
          <cell r="A1211">
            <v>23650</v>
          </cell>
          <cell r="B1211">
            <v>0</v>
          </cell>
          <cell r="C1211">
            <v>0</v>
          </cell>
          <cell r="D1211">
            <v>0</v>
          </cell>
        </row>
        <row r="1212">
          <cell r="A1212">
            <v>23653</v>
          </cell>
          <cell r="B1212">
            <v>0</v>
          </cell>
          <cell r="C1212">
            <v>0</v>
          </cell>
          <cell r="D1212">
            <v>0</v>
          </cell>
        </row>
        <row r="1213">
          <cell r="A1213">
            <v>23654</v>
          </cell>
          <cell r="B1213">
            <v>0</v>
          </cell>
          <cell r="C1213">
            <v>0</v>
          </cell>
          <cell r="D1213">
            <v>0</v>
          </cell>
        </row>
        <row r="1214">
          <cell r="A1214">
            <v>23655</v>
          </cell>
          <cell r="B1214">
            <v>0</v>
          </cell>
          <cell r="C1214">
            <v>0</v>
          </cell>
          <cell r="D1214">
            <v>0</v>
          </cell>
        </row>
        <row r="1215">
          <cell r="A1215">
            <v>23656</v>
          </cell>
          <cell r="B1215">
            <v>0</v>
          </cell>
          <cell r="C1215">
            <v>0</v>
          </cell>
          <cell r="D1215">
            <v>0</v>
          </cell>
        </row>
        <row r="1216">
          <cell r="A1216">
            <v>23657</v>
          </cell>
          <cell r="B1216">
            <v>0</v>
          </cell>
          <cell r="C1216">
            <v>0</v>
          </cell>
          <cell r="D1216">
            <v>0</v>
          </cell>
        </row>
        <row r="1217">
          <cell r="A1217">
            <v>23658</v>
          </cell>
          <cell r="B1217">
            <v>0</v>
          </cell>
          <cell r="C1217">
            <v>0</v>
          </cell>
          <cell r="D1217">
            <v>0</v>
          </cell>
        </row>
        <row r="1218">
          <cell r="A1218">
            <v>23659</v>
          </cell>
          <cell r="B1218">
            <v>0</v>
          </cell>
          <cell r="C1218">
            <v>0</v>
          </cell>
          <cell r="D1218">
            <v>0</v>
          </cell>
        </row>
        <row r="1219">
          <cell r="A1219">
            <v>23663</v>
          </cell>
          <cell r="B1219">
            <v>0</v>
          </cell>
          <cell r="C1219">
            <v>0</v>
          </cell>
          <cell r="D1219">
            <v>0</v>
          </cell>
        </row>
        <row r="1220">
          <cell r="A1220">
            <v>23664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>
            <v>23670</v>
          </cell>
          <cell r="B1221">
            <v>-8364</v>
          </cell>
          <cell r="C1221">
            <v>-9406</v>
          </cell>
          <cell r="D1221">
            <v>-9542</v>
          </cell>
        </row>
        <row r="1222">
          <cell r="A1222">
            <v>23671</v>
          </cell>
          <cell r="B1222">
            <v>-125200</v>
          </cell>
          <cell r="C1222">
            <v>-126054</v>
          </cell>
          <cell r="D1222">
            <v>-136435</v>
          </cell>
        </row>
        <row r="1223">
          <cell r="A1223">
            <v>23672</v>
          </cell>
          <cell r="B1223">
            <v>-174331</v>
          </cell>
          <cell r="C1223">
            <v>-180413</v>
          </cell>
          <cell r="D1223">
            <v>-194102</v>
          </cell>
        </row>
        <row r="1224">
          <cell r="A1224">
            <v>23673</v>
          </cell>
          <cell r="B1224">
            <v>-69614</v>
          </cell>
          <cell r="C1224">
            <v>-68578</v>
          </cell>
          <cell r="D1224">
            <v>-63027</v>
          </cell>
        </row>
        <row r="1225">
          <cell r="A1225">
            <v>23674</v>
          </cell>
          <cell r="B1225">
            <v>-14850</v>
          </cell>
          <cell r="C1225">
            <v>-14296</v>
          </cell>
          <cell r="D1225">
            <v>-16718</v>
          </cell>
        </row>
        <row r="1226">
          <cell r="A1226">
            <v>23675</v>
          </cell>
          <cell r="B1226">
            <v>-31722</v>
          </cell>
          <cell r="C1226">
            <v>-32273</v>
          </cell>
          <cell r="D1226">
            <v>-32700</v>
          </cell>
        </row>
        <row r="1227">
          <cell r="A1227">
            <v>23676</v>
          </cell>
          <cell r="B1227">
            <v>-214369</v>
          </cell>
          <cell r="C1227">
            <v>-217657</v>
          </cell>
          <cell r="D1227">
            <v>-292039</v>
          </cell>
        </row>
        <row r="1228">
          <cell r="A1228">
            <v>23677</v>
          </cell>
          <cell r="B1228">
            <v>-20556</v>
          </cell>
          <cell r="C1228">
            <v>-21782</v>
          </cell>
          <cell r="D1228">
            <v>-23216</v>
          </cell>
        </row>
        <row r="1229">
          <cell r="A1229">
            <v>23678</v>
          </cell>
          <cell r="B1229">
            <v>-4754</v>
          </cell>
          <cell r="C1229">
            <v>-4548</v>
          </cell>
          <cell r="D1229">
            <v>-5129</v>
          </cell>
        </row>
        <row r="1230">
          <cell r="A1230">
            <v>23679</v>
          </cell>
          <cell r="B1230">
            <v>-99545</v>
          </cell>
          <cell r="C1230">
            <v>-99004</v>
          </cell>
          <cell r="D1230">
            <v>-108006</v>
          </cell>
        </row>
        <row r="1231">
          <cell r="A1231">
            <v>23680</v>
          </cell>
          <cell r="B1231">
            <v>-1897944</v>
          </cell>
          <cell r="C1231">
            <v>-1883200</v>
          </cell>
          <cell r="D1231">
            <v>-2040230</v>
          </cell>
        </row>
        <row r="1232">
          <cell r="A1232">
            <v>23681</v>
          </cell>
          <cell r="B1232">
            <v>-4415</v>
          </cell>
          <cell r="C1232">
            <v>-4005</v>
          </cell>
          <cell r="D1232">
            <v>-5552</v>
          </cell>
        </row>
        <row r="1233">
          <cell r="A1233">
            <v>23682</v>
          </cell>
          <cell r="B1233">
            <v>-5450</v>
          </cell>
          <cell r="C1233">
            <v>-5990</v>
          </cell>
          <cell r="D1233">
            <v>-5921</v>
          </cell>
        </row>
        <row r="1234">
          <cell r="A1234">
            <v>23690</v>
          </cell>
          <cell r="B1234">
            <v>0</v>
          </cell>
          <cell r="C1234">
            <v>0</v>
          </cell>
          <cell r="D1234">
            <v>0</v>
          </cell>
        </row>
        <row r="1235">
          <cell r="A1235">
            <v>23704</v>
          </cell>
          <cell r="B1235">
            <v>0</v>
          </cell>
          <cell r="C1235">
            <v>0</v>
          </cell>
          <cell r="D1235">
            <v>0</v>
          </cell>
        </row>
        <row r="1236">
          <cell r="A1236">
            <v>23705</v>
          </cell>
          <cell r="B1236">
            <v>0</v>
          </cell>
          <cell r="C1236">
            <v>0</v>
          </cell>
          <cell r="D1236">
            <v>0</v>
          </cell>
        </row>
        <row r="1237">
          <cell r="A1237">
            <v>23706</v>
          </cell>
          <cell r="B1237">
            <v>0</v>
          </cell>
          <cell r="C1237">
            <v>0</v>
          </cell>
          <cell r="D1237">
            <v>0</v>
          </cell>
        </row>
        <row r="1238">
          <cell r="A1238">
            <v>23707</v>
          </cell>
          <cell r="B1238">
            <v>0</v>
          </cell>
          <cell r="C1238">
            <v>0</v>
          </cell>
          <cell r="D1238">
            <v>0</v>
          </cell>
        </row>
        <row r="1239">
          <cell r="A1239">
            <v>23708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>
            <v>23709</v>
          </cell>
          <cell r="B1240">
            <v>0</v>
          </cell>
          <cell r="C1240">
            <v>0</v>
          </cell>
          <cell r="D1240">
            <v>0</v>
          </cell>
        </row>
        <row r="1241">
          <cell r="A1241">
            <v>23710</v>
          </cell>
          <cell r="B1241">
            <v>0</v>
          </cell>
          <cell r="C1241">
            <v>0</v>
          </cell>
          <cell r="D1241">
            <v>0</v>
          </cell>
        </row>
        <row r="1242">
          <cell r="A1242">
            <v>23711</v>
          </cell>
          <cell r="B1242">
            <v>0</v>
          </cell>
          <cell r="C1242">
            <v>0</v>
          </cell>
          <cell r="D1242">
            <v>0</v>
          </cell>
        </row>
        <row r="1243">
          <cell r="A1243">
            <v>23712</v>
          </cell>
          <cell r="B1243">
            <v>0</v>
          </cell>
          <cell r="C1243">
            <v>0</v>
          </cell>
          <cell r="D1243">
            <v>0</v>
          </cell>
        </row>
        <row r="1244">
          <cell r="A1244">
            <v>23713</v>
          </cell>
          <cell r="B1244">
            <v>0</v>
          </cell>
          <cell r="C1244">
            <v>0</v>
          </cell>
          <cell r="D1244">
            <v>0</v>
          </cell>
        </row>
        <row r="1245">
          <cell r="A1245">
            <v>23714</v>
          </cell>
          <cell r="B1245">
            <v>0</v>
          </cell>
          <cell r="C1245">
            <v>0</v>
          </cell>
          <cell r="D1245">
            <v>0</v>
          </cell>
        </row>
        <row r="1246">
          <cell r="A1246">
            <v>23715</v>
          </cell>
          <cell r="B1246">
            <v>0</v>
          </cell>
          <cell r="C1246">
            <v>0</v>
          </cell>
          <cell r="D1246">
            <v>0</v>
          </cell>
        </row>
        <row r="1247">
          <cell r="A1247">
            <v>23716</v>
          </cell>
          <cell r="B1247">
            <v>0</v>
          </cell>
          <cell r="C1247">
            <v>0</v>
          </cell>
          <cell r="D1247">
            <v>0</v>
          </cell>
        </row>
        <row r="1248">
          <cell r="A1248">
            <v>23717</v>
          </cell>
          <cell r="B1248">
            <v>0</v>
          </cell>
          <cell r="C1248">
            <v>0</v>
          </cell>
          <cell r="D1248">
            <v>0</v>
          </cell>
        </row>
        <row r="1249">
          <cell r="A1249">
            <v>23718</v>
          </cell>
          <cell r="B1249">
            <v>-1497399</v>
          </cell>
          <cell r="C1249">
            <v>-3499459</v>
          </cell>
          <cell r="D1249">
            <v>-3158356</v>
          </cell>
        </row>
        <row r="1250">
          <cell r="A1250">
            <v>23720</v>
          </cell>
          <cell r="B1250">
            <v>0</v>
          </cell>
          <cell r="C1250">
            <v>0</v>
          </cell>
          <cell r="D1250">
            <v>0</v>
          </cell>
        </row>
        <row r="1251">
          <cell r="A1251">
            <v>23721</v>
          </cell>
          <cell r="B1251">
            <v>0</v>
          </cell>
          <cell r="C1251">
            <v>0</v>
          </cell>
          <cell r="D1251">
            <v>0</v>
          </cell>
        </row>
        <row r="1252">
          <cell r="A1252">
            <v>23722</v>
          </cell>
          <cell r="B1252">
            <v>0</v>
          </cell>
          <cell r="C1252">
            <v>0</v>
          </cell>
          <cell r="D1252">
            <v>0</v>
          </cell>
        </row>
        <row r="1253">
          <cell r="A1253">
            <v>23723</v>
          </cell>
          <cell r="B1253">
            <v>0</v>
          </cell>
          <cell r="C1253">
            <v>0</v>
          </cell>
          <cell r="D1253">
            <v>0</v>
          </cell>
        </row>
        <row r="1254">
          <cell r="A1254">
            <v>23724</v>
          </cell>
          <cell r="B1254">
            <v>0</v>
          </cell>
          <cell r="C1254">
            <v>0</v>
          </cell>
          <cell r="D1254">
            <v>0</v>
          </cell>
        </row>
        <row r="1255">
          <cell r="A1255">
            <v>23725</v>
          </cell>
          <cell r="B1255">
            <v>0</v>
          </cell>
          <cell r="C1255">
            <v>0</v>
          </cell>
          <cell r="D1255">
            <v>0</v>
          </cell>
        </row>
        <row r="1256">
          <cell r="A1256">
            <v>23726</v>
          </cell>
          <cell r="B1256">
            <v>-860083</v>
          </cell>
          <cell r="C1256">
            <v>-771754</v>
          </cell>
          <cell r="D1256">
            <v>-617622</v>
          </cell>
        </row>
        <row r="1257">
          <cell r="A1257">
            <v>23728</v>
          </cell>
          <cell r="B1257">
            <v>-2046875</v>
          </cell>
          <cell r="C1257">
            <v>-1364583</v>
          </cell>
          <cell r="D1257">
            <v>-2190783</v>
          </cell>
        </row>
        <row r="1258">
          <cell r="A1258">
            <v>23729</v>
          </cell>
          <cell r="B1258">
            <v>0</v>
          </cell>
          <cell r="C1258">
            <v>0</v>
          </cell>
          <cell r="D1258">
            <v>0</v>
          </cell>
        </row>
        <row r="1259">
          <cell r="A1259">
            <v>23730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>
            <v>23731</v>
          </cell>
          <cell r="B1260">
            <v>-903333</v>
          </cell>
          <cell r="C1260">
            <v>-810731</v>
          </cell>
          <cell r="D1260">
            <v>-648991</v>
          </cell>
        </row>
        <row r="1261">
          <cell r="A1261">
            <v>23733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>
            <v>23734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>
            <v>23735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>
            <v>23736</v>
          </cell>
          <cell r="B1264">
            <v>-354167</v>
          </cell>
          <cell r="C1264">
            <v>-318011</v>
          </cell>
          <cell r="D1264">
            <v>-254725</v>
          </cell>
        </row>
        <row r="1265">
          <cell r="A1265">
            <v>23737</v>
          </cell>
          <cell r="B1265">
            <v>0</v>
          </cell>
          <cell r="C1265">
            <v>0</v>
          </cell>
          <cell r="D1265">
            <v>-103343</v>
          </cell>
        </row>
        <row r="1266">
          <cell r="A1266">
            <v>23739</v>
          </cell>
          <cell r="B1266">
            <v>-365625</v>
          </cell>
          <cell r="C1266">
            <v>-1279688</v>
          </cell>
          <cell r="D1266">
            <v>-1209375</v>
          </cell>
        </row>
        <row r="1267">
          <cell r="A1267">
            <v>23740</v>
          </cell>
          <cell r="B1267">
            <v>-32208</v>
          </cell>
          <cell r="C1267">
            <v>-32208</v>
          </cell>
          <cell r="D1267">
            <v>-32208</v>
          </cell>
        </row>
        <row r="1268">
          <cell r="A1268">
            <v>23744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>
            <v>23745</v>
          </cell>
          <cell r="B1269">
            <v>-48944</v>
          </cell>
          <cell r="C1269">
            <v>-33425</v>
          </cell>
          <cell r="D1269">
            <v>-36167</v>
          </cell>
        </row>
        <row r="1270">
          <cell r="A1270">
            <v>23746</v>
          </cell>
          <cell r="B1270">
            <v>-601563</v>
          </cell>
          <cell r="C1270">
            <v>-3609375</v>
          </cell>
          <cell r="D1270">
            <v>-4488582</v>
          </cell>
        </row>
        <row r="1271">
          <cell r="A1271">
            <v>23747</v>
          </cell>
          <cell r="B1271">
            <v>-773734</v>
          </cell>
          <cell r="C1271">
            <v>-644778</v>
          </cell>
          <cell r="D1271">
            <v>-892770</v>
          </cell>
        </row>
        <row r="1272">
          <cell r="A1272">
            <v>23748</v>
          </cell>
          <cell r="B1272">
            <v>-1188000</v>
          </cell>
          <cell r="C1272">
            <v>-990000</v>
          </cell>
          <cell r="D1272">
            <v>-1370769</v>
          </cell>
        </row>
        <row r="1273">
          <cell r="A1273">
            <v>23749</v>
          </cell>
          <cell r="B1273">
            <v>-7889063</v>
          </cell>
          <cell r="C1273">
            <v>-7012500</v>
          </cell>
          <cell r="D1273">
            <v>-4351082</v>
          </cell>
        </row>
        <row r="1274">
          <cell r="A1274">
            <v>23750</v>
          </cell>
          <cell r="B1274">
            <v>-2519532</v>
          </cell>
          <cell r="C1274">
            <v>-2239584</v>
          </cell>
          <cell r="D1274">
            <v>-1744291</v>
          </cell>
        </row>
        <row r="1275">
          <cell r="A1275">
            <v>23751</v>
          </cell>
          <cell r="B1275">
            <v>-3255208</v>
          </cell>
          <cell r="C1275">
            <v>-2604167</v>
          </cell>
          <cell r="D1275">
            <v>-3856170</v>
          </cell>
        </row>
        <row r="1276">
          <cell r="A1276">
            <v>23758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>
            <v>23778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>
            <v>23788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>
            <v>23789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>
            <v>23790</v>
          </cell>
          <cell r="B1280">
            <v>0</v>
          </cell>
          <cell r="C1280">
            <v>0</v>
          </cell>
          <cell r="D1280">
            <v>53</v>
          </cell>
        </row>
        <row r="1281">
          <cell r="A1281">
            <v>23791</v>
          </cell>
          <cell r="B1281">
            <v>0</v>
          </cell>
          <cell r="C1281">
            <v>0</v>
          </cell>
          <cell r="D1281">
            <v>-55238</v>
          </cell>
        </row>
        <row r="1282">
          <cell r="A1282">
            <v>23793</v>
          </cell>
          <cell r="B1282">
            <v>-51847</v>
          </cell>
          <cell r="C1282">
            <v>-25923</v>
          </cell>
          <cell r="D1282">
            <v>-185834</v>
          </cell>
        </row>
        <row r="1283">
          <cell r="A1283">
            <v>23795</v>
          </cell>
          <cell r="B1283">
            <v>-6170</v>
          </cell>
          <cell r="C1283">
            <v>-3085</v>
          </cell>
          <cell r="D1283">
            <v>13161</v>
          </cell>
        </row>
        <row r="1284">
          <cell r="A1284">
            <v>23796</v>
          </cell>
          <cell r="B1284">
            <v>0</v>
          </cell>
          <cell r="C1284">
            <v>0</v>
          </cell>
          <cell r="D1284">
            <v>0</v>
          </cell>
        </row>
        <row r="1285">
          <cell r="A1285">
            <v>23797</v>
          </cell>
          <cell r="B1285">
            <v>0</v>
          </cell>
          <cell r="C1285">
            <v>0</v>
          </cell>
          <cell r="D1285">
            <v>0</v>
          </cell>
        </row>
        <row r="1286">
          <cell r="A1286">
            <v>23798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>
            <v>23799</v>
          </cell>
          <cell r="B1287">
            <v>0</v>
          </cell>
          <cell r="C1287">
            <v>0</v>
          </cell>
          <cell r="D1287">
            <v>0</v>
          </cell>
        </row>
        <row r="1288">
          <cell r="A1288">
            <v>23801</v>
          </cell>
          <cell r="B1288">
            <v>0</v>
          </cell>
          <cell r="C1288">
            <v>0</v>
          </cell>
          <cell r="D1288">
            <v>-10775941</v>
          </cell>
        </row>
        <row r="1289">
          <cell r="A1289">
            <v>23802</v>
          </cell>
          <cell r="B1289">
            <v>0</v>
          </cell>
          <cell r="C1289">
            <v>0</v>
          </cell>
          <cell r="D1289">
            <v>0</v>
          </cell>
        </row>
        <row r="1290">
          <cell r="A1290">
            <v>23803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>
            <v>23804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>
            <v>23805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>
            <v>23806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>
            <v>23807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>
            <v>24101</v>
          </cell>
          <cell r="B1295">
            <v>-16800</v>
          </cell>
          <cell r="C1295">
            <v>-16865</v>
          </cell>
          <cell r="D1295">
            <v>-18538</v>
          </cell>
        </row>
        <row r="1296">
          <cell r="A1296">
            <v>24102</v>
          </cell>
          <cell r="B1296">
            <v>-414</v>
          </cell>
          <cell r="C1296">
            <v>-416</v>
          </cell>
          <cell r="D1296">
            <v>-461</v>
          </cell>
        </row>
        <row r="1297">
          <cell r="A1297">
            <v>24103</v>
          </cell>
          <cell r="B1297">
            <v>-217</v>
          </cell>
          <cell r="C1297">
            <v>-214</v>
          </cell>
          <cell r="D1297">
            <v>-214</v>
          </cell>
        </row>
        <row r="1298">
          <cell r="A1298">
            <v>24104</v>
          </cell>
          <cell r="B1298">
            <v>-1492</v>
          </cell>
          <cell r="C1298">
            <v>-1537</v>
          </cell>
          <cell r="D1298">
            <v>-1609</v>
          </cell>
        </row>
        <row r="1299">
          <cell r="A1299">
            <v>24105</v>
          </cell>
          <cell r="B1299">
            <v>0</v>
          </cell>
          <cell r="C1299">
            <v>0</v>
          </cell>
          <cell r="D1299">
            <v>0</v>
          </cell>
        </row>
        <row r="1300">
          <cell r="A1300">
            <v>24106</v>
          </cell>
          <cell r="B1300">
            <v>-817687</v>
          </cell>
          <cell r="C1300">
            <v>-758262</v>
          </cell>
          <cell r="D1300">
            <v>-655845</v>
          </cell>
        </row>
        <row r="1301">
          <cell r="A1301">
            <v>24107</v>
          </cell>
          <cell r="B1301">
            <v>-36</v>
          </cell>
          <cell r="C1301">
            <v>-36</v>
          </cell>
          <cell r="D1301">
            <v>-36</v>
          </cell>
        </row>
        <row r="1302">
          <cell r="A1302">
            <v>24108</v>
          </cell>
          <cell r="B1302">
            <v>-2773</v>
          </cell>
          <cell r="C1302">
            <v>-2721</v>
          </cell>
          <cell r="D1302">
            <v>-3094</v>
          </cell>
        </row>
        <row r="1303">
          <cell r="A1303">
            <v>24109</v>
          </cell>
          <cell r="B1303">
            <v>0</v>
          </cell>
          <cell r="C1303">
            <v>0</v>
          </cell>
          <cell r="D1303">
            <v>0</v>
          </cell>
        </row>
        <row r="1304">
          <cell r="A1304">
            <v>24110</v>
          </cell>
          <cell r="B1304">
            <v>-922</v>
          </cell>
          <cell r="C1304">
            <v>-793</v>
          </cell>
          <cell r="D1304">
            <v>-832</v>
          </cell>
        </row>
        <row r="1305">
          <cell r="A1305">
            <v>24111</v>
          </cell>
          <cell r="B1305">
            <v>-1855997</v>
          </cell>
          <cell r="C1305">
            <v>-1843480</v>
          </cell>
          <cell r="D1305">
            <v>-2046517</v>
          </cell>
        </row>
        <row r="1306">
          <cell r="A1306">
            <v>24112</v>
          </cell>
          <cell r="B1306">
            <v>-113166</v>
          </cell>
          <cell r="C1306">
            <v>-114145</v>
          </cell>
          <cell r="D1306">
            <v>-125974</v>
          </cell>
        </row>
        <row r="1307">
          <cell r="A1307">
            <v>24113</v>
          </cell>
          <cell r="B1307">
            <v>-170953</v>
          </cell>
          <cell r="C1307">
            <v>-173002</v>
          </cell>
          <cell r="D1307">
            <v>-190565</v>
          </cell>
        </row>
        <row r="1308">
          <cell r="A1308">
            <v>24114</v>
          </cell>
          <cell r="B1308">
            <v>-5778</v>
          </cell>
          <cell r="C1308">
            <v>-6305</v>
          </cell>
          <cell r="D1308">
            <v>-6689</v>
          </cell>
        </row>
        <row r="1309">
          <cell r="A1309">
            <v>24115</v>
          </cell>
          <cell r="B1309">
            <v>-86030</v>
          </cell>
          <cell r="C1309">
            <v>-85577</v>
          </cell>
          <cell r="D1309">
            <v>-81166</v>
          </cell>
        </row>
        <row r="1310">
          <cell r="A1310">
            <v>24116</v>
          </cell>
          <cell r="B1310">
            <v>-186966</v>
          </cell>
          <cell r="C1310">
            <v>-192430</v>
          </cell>
          <cell r="D1310">
            <v>-206737</v>
          </cell>
        </row>
        <row r="1311">
          <cell r="A1311">
            <v>24117</v>
          </cell>
          <cell r="B1311">
            <v>-20428</v>
          </cell>
          <cell r="C1311">
            <v>-21733</v>
          </cell>
          <cell r="D1311">
            <v>-22789</v>
          </cell>
        </row>
        <row r="1312">
          <cell r="A1312">
            <v>24118</v>
          </cell>
          <cell r="B1312">
            <v>-32316</v>
          </cell>
          <cell r="C1312">
            <v>-32657</v>
          </cell>
          <cell r="D1312">
            <v>-33850</v>
          </cell>
        </row>
        <row r="1313">
          <cell r="A1313">
            <v>24119</v>
          </cell>
          <cell r="B1313">
            <v>-16773</v>
          </cell>
          <cell r="C1313">
            <v>-16277</v>
          </cell>
          <cell r="D1313">
            <v>-18907</v>
          </cell>
        </row>
        <row r="1314">
          <cell r="A1314">
            <v>24120</v>
          </cell>
          <cell r="B1314">
            <v>-79039</v>
          </cell>
          <cell r="C1314">
            <v>-78568</v>
          </cell>
          <cell r="D1314">
            <v>-86494</v>
          </cell>
        </row>
        <row r="1315">
          <cell r="A1315">
            <v>24121</v>
          </cell>
          <cell r="B1315">
            <v>-430026</v>
          </cell>
          <cell r="C1315">
            <v>-422754</v>
          </cell>
          <cell r="D1315">
            <v>-480089</v>
          </cell>
        </row>
        <row r="1316">
          <cell r="A1316">
            <v>24122</v>
          </cell>
          <cell r="B1316">
            <v>-5140</v>
          </cell>
          <cell r="C1316">
            <v>-5322</v>
          </cell>
          <cell r="D1316">
            <v>-5656</v>
          </cell>
        </row>
        <row r="1317">
          <cell r="A1317">
            <v>24123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>
            <v>24124</v>
          </cell>
          <cell r="B1318">
            <v>0</v>
          </cell>
          <cell r="C1318">
            <v>0</v>
          </cell>
          <cell r="D1318">
            <v>0</v>
          </cell>
        </row>
        <row r="1319">
          <cell r="A1319">
            <v>24125</v>
          </cell>
          <cell r="B1319">
            <v>0</v>
          </cell>
          <cell r="C1319">
            <v>0</v>
          </cell>
          <cell r="D1319">
            <v>0</v>
          </cell>
        </row>
        <row r="1320">
          <cell r="A1320">
            <v>24126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>
            <v>24127</v>
          </cell>
          <cell r="B1321">
            <v>0</v>
          </cell>
          <cell r="C1321">
            <v>0</v>
          </cell>
          <cell r="D1321">
            <v>0</v>
          </cell>
        </row>
        <row r="1322">
          <cell r="A1322">
            <v>24128</v>
          </cell>
          <cell r="B1322">
            <v>0</v>
          </cell>
          <cell r="C1322">
            <v>0</v>
          </cell>
          <cell r="D1322">
            <v>0</v>
          </cell>
        </row>
        <row r="1323">
          <cell r="A1323">
            <v>24129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>
            <v>24130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>
            <v>24131</v>
          </cell>
          <cell r="B1325">
            <v>0</v>
          </cell>
          <cell r="C1325">
            <v>0</v>
          </cell>
          <cell r="D1325">
            <v>0</v>
          </cell>
        </row>
        <row r="1326">
          <cell r="A1326">
            <v>24132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>
            <v>24133</v>
          </cell>
          <cell r="B1327">
            <v>-69</v>
          </cell>
          <cell r="C1327">
            <v>-69</v>
          </cell>
          <cell r="D1327">
            <v>-72</v>
          </cell>
        </row>
        <row r="1328">
          <cell r="A1328">
            <v>24134</v>
          </cell>
          <cell r="B1328">
            <v>-248</v>
          </cell>
          <cell r="C1328">
            <v>-255</v>
          </cell>
          <cell r="D1328">
            <v>-261</v>
          </cell>
        </row>
        <row r="1329">
          <cell r="A1329">
            <v>24135</v>
          </cell>
          <cell r="B1329">
            <v>261</v>
          </cell>
          <cell r="C1329">
            <v>4444</v>
          </cell>
          <cell r="D1329">
            <v>-83852</v>
          </cell>
        </row>
        <row r="1330">
          <cell r="A1330">
            <v>24136</v>
          </cell>
          <cell r="B1330">
            <v>460</v>
          </cell>
          <cell r="C1330">
            <v>71129</v>
          </cell>
          <cell r="D1330">
            <v>-190546</v>
          </cell>
        </row>
        <row r="1331">
          <cell r="A1331">
            <v>24137</v>
          </cell>
          <cell r="B1331">
            <v>0</v>
          </cell>
          <cell r="C1331">
            <v>0</v>
          </cell>
          <cell r="D1331">
            <v>-683</v>
          </cell>
        </row>
        <row r="1332">
          <cell r="A1332">
            <v>24138</v>
          </cell>
          <cell r="B1332">
            <v>6498</v>
          </cell>
          <cell r="C1332">
            <v>6943</v>
          </cell>
          <cell r="D1332">
            <v>7134</v>
          </cell>
        </row>
        <row r="1333">
          <cell r="A1333">
            <v>24141</v>
          </cell>
          <cell r="B1333">
            <v>-1003761</v>
          </cell>
          <cell r="C1333">
            <v>-1007254</v>
          </cell>
          <cell r="D1333">
            <v>-1150584</v>
          </cell>
        </row>
        <row r="1334">
          <cell r="A1334">
            <v>24142</v>
          </cell>
          <cell r="B1334">
            <v>-51972</v>
          </cell>
          <cell r="C1334">
            <v>-51996</v>
          </cell>
          <cell r="D1334">
            <v>-49337</v>
          </cell>
        </row>
        <row r="1335">
          <cell r="A1335">
            <v>24143</v>
          </cell>
          <cell r="B1335">
            <v>-64987</v>
          </cell>
          <cell r="C1335">
            <v>-66406</v>
          </cell>
          <cell r="D1335">
            <v>-69144</v>
          </cell>
        </row>
        <row r="1336">
          <cell r="A1336">
            <v>24144</v>
          </cell>
          <cell r="B1336">
            <v>-274260</v>
          </cell>
          <cell r="C1336">
            <v>-212872</v>
          </cell>
          <cell r="D1336">
            <v>-272644</v>
          </cell>
        </row>
        <row r="1337">
          <cell r="A1337">
            <v>24145</v>
          </cell>
          <cell r="B1337">
            <v>0</v>
          </cell>
          <cell r="C1337">
            <v>0</v>
          </cell>
          <cell r="D1337">
            <v>0</v>
          </cell>
        </row>
        <row r="1338">
          <cell r="A1338">
            <v>24151</v>
          </cell>
          <cell r="B1338">
            <v>0</v>
          </cell>
          <cell r="C1338">
            <v>0</v>
          </cell>
          <cell r="D1338">
            <v>0</v>
          </cell>
        </row>
        <row r="1339">
          <cell r="A1339">
            <v>24152</v>
          </cell>
          <cell r="B1339">
            <v>0</v>
          </cell>
          <cell r="C1339">
            <v>0</v>
          </cell>
          <cell r="D1339">
            <v>0</v>
          </cell>
        </row>
        <row r="1340">
          <cell r="A1340">
            <v>24154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>
            <v>24161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>
            <v>24162</v>
          </cell>
          <cell r="B1342">
            <v>0</v>
          </cell>
          <cell r="C1342">
            <v>0</v>
          </cell>
          <cell r="D1342">
            <v>0</v>
          </cell>
        </row>
        <row r="1343">
          <cell r="A1343">
            <v>24163</v>
          </cell>
          <cell r="B1343">
            <v>0</v>
          </cell>
          <cell r="C1343">
            <v>0</v>
          </cell>
          <cell r="D1343">
            <v>0</v>
          </cell>
        </row>
        <row r="1344">
          <cell r="A1344">
            <v>24164</v>
          </cell>
          <cell r="B1344">
            <v>0</v>
          </cell>
          <cell r="C1344">
            <v>0</v>
          </cell>
          <cell r="D1344">
            <v>0</v>
          </cell>
        </row>
        <row r="1345">
          <cell r="A1345">
            <v>24171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>
            <v>24172</v>
          </cell>
          <cell r="B1346">
            <v>0</v>
          </cell>
          <cell r="C1346">
            <v>0</v>
          </cell>
          <cell r="D1346">
            <v>0</v>
          </cell>
        </row>
        <row r="1347">
          <cell r="A1347">
            <v>24174</v>
          </cell>
          <cell r="B1347">
            <v>0</v>
          </cell>
          <cell r="C1347">
            <v>0</v>
          </cell>
          <cell r="D1347">
            <v>0</v>
          </cell>
        </row>
        <row r="1348">
          <cell r="A1348">
            <v>24199</v>
          </cell>
          <cell r="B1348">
            <v>0</v>
          </cell>
          <cell r="C1348">
            <v>0</v>
          </cell>
          <cell r="D1348">
            <v>0</v>
          </cell>
        </row>
        <row r="1349">
          <cell r="A1349">
            <v>24201</v>
          </cell>
          <cell r="B1349">
            <v>0</v>
          </cell>
          <cell r="C1349">
            <v>0</v>
          </cell>
          <cell r="D1349">
            <v>0</v>
          </cell>
        </row>
        <row r="1350">
          <cell r="A1350">
            <v>24202</v>
          </cell>
          <cell r="B1350">
            <v>-12647803</v>
          </cell>
          <cell r="C1350">
            <v>-12598463</v>
          </cell>
          <cell r="D1350">
            <v>-12290582</v>
          </cell>
        </row>
        <row r="1351">
          <cell r="A1351">
            <v>24203</v>
          </cell>
          <cell r="B1351">
            <v>0</v>
          </cell>
          <cell r="C1351">
            <v>0</v>
          </cell>
          <cell r="D1351">
            <v>0</v>
          </cell>
        </row>
        <row r="1352">
          <cell r="A1352">
            <v>24204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>
            <v>24240</v>
          </cell>
          <cell r="B1353">
            <v>0</v>
          </cell>
          <cell r="C1353">
            <v>0</v>
          </cell>
          <cell r="D1353">
            <v>0</v>
          </cell>
        </row>
        <row r="1354">
          <cell r="A1354">
            <v>24241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>
            <v>24296</v>
          </cell>
          <cell r="B1355">
            <v>0</v>
          </cell>
          <cell r="C1355">
            <v>0</v>
          </cell>
          <cell r="D1355">
            <v>0</v>
          </cell>
        </row>
        <row r="1356">
          <cell r="A1356">
            <v>24299</v>
          </cell>
          <cell r="B1356">
            <v>0</v>
          </cell>
          <cell r="C1356">
            <v>0</v>
          </cell>
          <cell r="D1356">
            <v>0</v>
          </cell>
        </row>
        <row r="1357">
          <cell r="A1357">
            <v>24501</v>
          </cell>
          <cell r="B1357">
            <v>-51193270</v>
          </cell>
          <cell r="C1357">
            <v>-26361310</v>
          </cell>
          <cell r="D1357">
            <v>-21963256</v>
          </cell>
        </row>
        <row r="1358">
          <cell r="A1358">
            <v>24502</v>
          </cell>
          <cell r="B1358">
            <v>-141300</v>
          </cell>
          <cell r="C1358">
            <v>-2171245</v>
          </cell>
          <cell r="D1358">
            <v>-6219455</v>
          </cell>
        </row>
        <row r="1359">
          <cell r="A1359">
            <v>24503</v>
          </cell>
          <cell r="B1359">
            <v>0</v>
          </cell>
          <cell r="C1359">
            <v>-438594</v>
          </cell>
          <cell r="D1359">
            <v>-7320039</v>
          </cell>
        </row>
        <row r="1360">
          <cell r="A1360">
            <v>24504</v>
          </cell>
          <cell r="B1360">
            <v>-2751170</v>
          </cell>
          <cell r="C1360">
            <v>-1747900</v>
          </cell>
          <cell r="D1360">
            <v>-1162439</v>
          </cell>
        </row>
        <row r="1361">
          <cell r="A1361">
            <v>24505</v>
          </cell>
          <cell r="B1361">
            <v>-83900</v>
          </cell>
          <cell r="C1361">
            <v>-1180700</v>
          </cell>
          <cell r="D1361">
            <v>-1100645</v>
          </cell>
        </row>
        <row r="1362">
          <cell r="A1362">
            <v>24601</v>
          </cell>
          <cell r="B1362">
            <v>0</v>
          </cell>
          <cell r="C1362">
            <v>0</v>
          </cell>
          <cell r="D1362">
            <v>0</v>
          </cell>
        </row>
        <row r="1363">
          <cell r="A1363">
            <v>24602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>
            <v>24603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>
            <v>24604</v>
          </cell>
          <cell r="B1365">
            <v>0</v>
          </cell>
          <cell r="C1365">
            <v>0</v>
          </cell>
          <cell r="D1365">
            <v>0</v>
          </cell>
        </row>
        <row r="1366">
          <cell r="A1366">
            <v>24605</v>
          </cell>
          <cell r="B1366">
            <v>0</v>
          </cell>
          <cell r="C1366">
            <v>0</v>
          </cell>
          <cell r="D1366">
            <v>0</v>
          </cell>
        </row>
        <row r="1367">
          <cell r="A1367">
            <v>24606</v>
          </cell>
          <cell r="B1367">
            <v>0</v>
          </cell>
          <cell r="C1367">
            <v>0</v>
          </cell>
          <cell r="D1367">
            <v>0</v>
          </cell>
        </row>
        <row r="1368">
          <cell r="A1368">
            <v>24613</v>
          </cell>
          <cell r="B1368">
            <v>0</v>
          </cell>
          <cell r="C1368">
            <v>0</v>
          </cell>
          <cell r="D1368">
            <v>0</v>
          </cell>
        </row>
        <row r="1369">
          <cell r="A1369">
            <v>24616</v>
          </cell>
          <cell r="B1369">
            <v>0</v>
          </cell>
          <cell r="C1369">
            <v>0</v>
          </cell>
          <cell r="D1369">
            <v>0</v>
          </cell>
        </row>
        <row r="1370">
          <cell r="A1370">
            <v>24617</v>
          </cell>
          <cell r="B1370">
            <v>0</v>
          </cell>
          <cell r="C1370">
            <v>0</v>
          </cell>
          <cell r="D1370">
            <v>0</v>
          </cell>
        </row>
        <row r="1371">
          <cell r="A1371">
            <v>24619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>
            <v>24622</v>
          </cell>
          <cell r="B1372">
            <v>0</v>
          </cell>
          <cell r="C1372">
            <v>0</v>
          </cell>
          <cell r="D1372">
            <v>0</v>
          </cell>
        </row>
        <row r="1373">
          <cell r="A1373">
            <v>24625</v>
          </cell>
          <cell r="B1373">
            <v>0</v>
          </cell>
          <cell r="C1373">
            <v>0</v>
          </cell>
          <cell r="D1373">
            <v>0</v>
          </cell>
        </row>
        <row r="1374">
          <cell r="A1374">
            <v>24627</v>
          </cell>
          <cell r="B1374">
            <v>0</v>
          </cell>
          <cell r="C1374">
            <v>0</v>
          </cell>
          <cell r="D1374">
            <v>0</v>
          </cell>
        </row>
        <row r="1375">
          <cell r="A1375">
            <v>24628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>
            <v>24629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>
            <v>24632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>
            <v>24633</v>
          </cell>
          <cell r="B1378">
            <v>0</v>
          </cell>
          <cell r="C1378">
            <v>0</v>
          </cell>
          <cell r="D1378">
            <v>0</v>
          </cell>
        </row>
        <row r="1379">
          <cell r="A1379">
            <v>24635</v>
          </cell>
          <cell r="B1379">
            <v>0</v>
          </cell>
          <cell r="C1379">
            <v>0</v>
          </cell>
          <cell r="D1379">
            <v>0</v>
          </cell>
        </row>
        <row r="1380">
          <cell r="A1380">
            <v>24636</v>
          </cell>
          <cell r="B1380">
            <v>0</v>
          </cell>
          <cell r="C1380">
            <v>0</v>
          </cell>
          <cell r="D1380">
            <v>0</v>
          </cell>
        </row>
        <row r="1381">
          <cell r="A1381">
            <v>24637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>
            <v>24639</v>
          </cell>
          <cell r="B1382">
            <v>0</v>
          </cell>
          <cell r="C1382">
            <v>0</v>
          </cell>
          <cell r="D1382">
            <v>0</v>
          </cell>
        </row>
        <row r="1383">
          <cell r="A1383">
            <v>24641</v>
          </cell>
          <cell r="B1383">
            <v>0</v>
          </cell>
          <cell r="C1383">
            <v>0</v>
          </cell>
          <cell r="D1383">
            <v>0</v>
          </cell>
        </row>
        <row r="1384">
          <cell r="A1384">
            <v>24642</v>
          </cell>
          <cell r="B1384">
            <v>0</v>
          </cell>
          <cell r="C1384">
            <v>0</v>
          </cell>
          <cell r="D1384">
            <v>0</v>
          </cell>
        </row>
        <row r="1385">
          <cell r="A1385">
            <v>24643</v>
          </cell>
          <cell r="B1385">
            <v>0</v>
          </cell>
          <cell r="C1385">
            <v>0</v>
          </cell>
          <cell r="D1385">
            <v>0</v>
          </cell>
        </row>
        <row r="1386">
          <cell r="A1386">
            <v>24645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>
            <v>24648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>
            <v>24649</v>
          </cell>
          <cell r="B1388">
            <v>0</v>
          </cell>
          <cell r="C1388">
            <v>0</v>
          </cell>
          <cell r="D1388">
            <v>0</v>
          </cell>
        </row>
        <row r="1389">
          <cell r="A1389">
            <v>24650</v>
          </cell>
          <cell r="B1389">
            <v>0</v>
          </cell>
          <cell r="C1389">
            <v>0</v>
          </cell>
          <cell r="D1389">
            <v>0</v>
          </cell>
        </row>
        <row r="1390">
          <cell r="A1390">
            <v>24651</v>
          </cell>
          <cell r="B1390">
            <v>0</v>
          </cell>
          <cell r="C1390">
            <v>0</v>
          </cell>
          <cell r="D1390">
            <v>0</v>
          </cell>
        </row>
        <row r="1391">
          <cell r="A1391">
            <v>24652</v>
          </cell>
          <cell r="B1391">
            <v>0</v>
          </cell>
          <cell r="C1391">
            <v>0</v>
          </cell>
          <cell r="D1391">
            <v>0</v>
          </cell>
        </row>
        <row r="1392">
          <cell r="A1392">
            <v>24653</v>
          </cell>
          <cell r="B1392">
            <v>0</v>
          </cell>
          <cell r="C1392">
            <v>0</v>
          </cell>
          <cell r="D1392">
            <v>0</v>
          </cell>
        </row>
        <row r="1393">
          <cell r="A1393">
            <v>24656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>
            <v>24658</v>
          </cell>
          <cell r="B1394">
            <v>0</v>
          </cell>
          <cell r="C1394">
            <v>0</v>
          </cell>
          <cell r="D1394">
            <v>0</v>
          </cell>
        </row>
        <row r="1395">
          <cell r="A1395">
            <v>24659</v>
          </cell>
          <cell r="B1395">
            <v>0</v>
          </cell>
          <cell r="C1395">
            <v>0</v>
          </cell>
          <cell r="D1395">
            <v>0</v>
          </cell>
        </row>
        <row r="1396">
          <cell r="A1396">
            <v>24660</v>
          </cell>
          <cell r="B1396">
            <v>0</v>
          </cell>
          <cell r="C1396">
            <v>0</v>
          </cell>
          <cell r="D1396">
            <v>0</v>
          </cell>
        </row>
        <row r="1397">
          <cell r="A1397">
            <v>24662</v>
          </cell>
          <cell r="B1397">
            <v>0</v>
          </cell>
          <cell r="C1397">
            <v>0</v>
          </cell>
          <cell r="D1397">
            <v>0</v>
          </cell>
        </row>
        <row r="1398">
          <cell r="A1398">
            <v>24664</v>
          </cell>
          <cell r="B1398">
            <v>0</v>
          </cell>
          <cell r="C1398">
            <v>0</v>
          </cell>
          <cell r="D1398">
            <v>0</v>
          </cell>
        </row>
        <row r="1399">
          <cell r="A1399">
            <v>24701</v>
          </cell>
          <cell r="B1399">
            <v>0</v>
          </cell>
          <cell r="C1399">
            <v>0</v>
          </cell>
          <cell r="D1399">
            <v>0</v>
          </cell>
        </row>
        <row r="1400">
          <cell r="A1400">
            <v>24706</v>
          </cell>
          <cell r="B1400">
            <v>0</v>
          </cell>
          <cell r="C1400">
            <v>0</v>
          </cell>
          <cell r="D1400">
            <v>0</v>
          </cell>
        </row>
        <row r="1401">
          <cell r="A1401">
            <v>24710</v>
          </cell>
          <cell r="B1401">
            <v>0</v>
          </cell>
          <cell r="C1401">
            <v>0</v>
          </cell>
          <cell r="D1401">
            <v>0</v>
          </cell>
        </row>
        <row r="1402">
          <cell r="A1402">
            <v>24711</v>
          </cell>
          <cell r="B1402">
            <v>0</v>
          </cell>
          <cell r="C1402">
            <v>0</v>
          </cell>
          <cell r="D1402">
            <v>0</v>
          </cell>
        </row>
        <row r="1403">
          <cell r="A1403">
            <v>24713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>
            <v>24716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>
            <v>24715</v>
          </cell>
          <cell r="B1405">
            <v>0</v>
          </cell>
          <cell r="C1405">
            <v>0</v>
          </cell>
          <cell r="D1405">
            <v>0</v>
          </cell>
        </row>
        <row r="1406">
          <cell r="A1406">
            <v>24717</v>
          </cell>
          <cell r="B1406">
            <v>0</v>
          </cell>
          <cell r="C1406">
            <v>0</v>
          </cell>
          <cell r="D1406">
            <v>0</v>
          </cell>
        </row>
        <row r="1407">
          <cell r="A1407">
            <v>24719</v>
          </cell>
          <cell r="B1407">
            <v>0</v>
          </cell>
          <cell r="C1407">
            <v>0</v>
          </cell>
          <cell r="D1407">
            <v>0</v>
          </cell>
        </row>
        <row r="1408">
          <cell r="A1408">
            <v>24725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>
            <v>24726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>
            <v>24727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>
            <v>24729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>
            <v>24731</v>
          </cell>
          <cell r="B1412">
            <v>0</v>
          </cell>
          <cell r="C1412">
            <v>0</v>
          </cell>
          <cell r="D1412">
            <v>0</v>
          </cell>
        </row>
        <row r="1413">
          <cell r="A1413">
            <v>24737</v>
          </cell>
          <cell r="B1413">
            <v>0</v>
          </cell>
          <cell r="C1413">
            <v>0</v>
          </cell>
          <cell r="D1413">
            <v>0</v>
          </cell>
        </row>
        <row r="1414">
          <cell r="A1414">
            <v>24745</v>
          </cell>
          <cell r="B1414">
            <v>0</v>
          </cell>
          <cell r="C1414">
            <v>0</v>
          </cell>
          <cell r="D1414">
            <v>0</v>
          </cell>
        </row>
        <row r="1415">
          <cell r="A1415">
            <v>24748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>
            <v>24750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>
            <v>24751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>
            <v>24752</v>
          </cell>
          <cell r="B1418">
            <v>0</v>
          </cell>
          <cell r="C1418">
            <v>0</v>
          </cell>
          <cell r="D1418">
            <v>0</v>
          </cell>
        </row>
        <row r="1419">
          <cell r="A1419">
            <v>24753</v>
          </cell>
          <cell r="B1419">
            <v>0</v>
          </cell>
          <cell r="C1419">
            <v>0</v>
          </cell>
          <cell r="D1419">
            <v>0</v>
          </cell>
        </row>
        <row r="1420">
          <cell r="A1420">
            <v>24758</v>
          </cell>
          <cell r="B1420">
            <v>0</v>
          </cell>
          <cell r="C1420">
            <v>0</v>
          </cell>
          <cell r="D1420">
            <v>0</v>
          </cell>
        </row>
        <row r="1421">
          <cell r="A1421">
            <v>24759</v>
          </cell>
          <cell r="B1421">
            <v>0</v>
          </cell>
          <cell r="C1421">
            <v>0</v>
          </cell>
          <cell r="D1421">
            <v>0</v>
          </cell>
        </row>
        <row r="1422">
          <cell r="A1422">
            <v>24760</v>
          </cell>
          <cell r="B1422">
            <v>0</v>
          </cell>
          <cell r="C1422">
            <v>0</v>
          </cell>
          <cell r="D1422">
            <v>0</v>
          </cell>
        </row>
        <row r="1423">
          <cell r="A1423">
            <v>24764</v>
          </cell>
          <cell r="B1423">
            <v>0</v>
          </cell>
          <cell r="C1423">
            <v>0</v>
          </cell>
          <cell r="D1423">
            <v>0</v>
          </cell>
        </row>
        <row r="1424">
          <cell r="A1424">
            <v>24813</v>
          </cell>
          <cell r="B1424">
            <v>0</v>
          </cell>
          <cell r="C1424">
            <v>0</v>
          </cell>
          <cell r="D1424">
            <v>0</v>
          </cell>
        </row>
        <row r="1425">
          <cell r="A1425">
            <v>24829</v>
          </cell>
          <cell r="B1425">
            <v>0</v>
          </cell>
          <cell r="C1425">
            <v>0</v>
          </cell>
          <cell r="D1425">
            <v>0</v>
          </cell>
        </row>
        <row r="1426">
          <cell r="A1426">
            <v>24852</v>
          </cell>
          <cell r="B1426">
            <v>0</v>
          </cell>
          <cell r="C1426">
            <v>0</v>
          </cell>
          <cell r="D1426">
            <v>0</v>
          </cell>
        </row>
        <row r="1427">
          <cell r="A1427">
            <v>24853</v>
          </cell>
          <cell r="B1427">
            <v>0</v>
          </cell>
          <cell r="C1427">
            <v>0</v>
          </cell>
          <cell r="D1427">
            <v>0</v>
          </cell>
        </row>
        <row r="1428">
          <cell r="A1428">
            <v>24913</v>
          </cell>
          <cell r="B1428">
            <v>0</v>
          </cell>
          <cell r="C1428">
            <v>0</v>
          </cell>
          <cell r="D1428">
            <v>0</v>
          </cell>
        </row>
        <row r="1429">
          <cell r="A1429">
            <v>24916</v>
          </cell>
          <cell r="B1429">
            <v>0</v>
          </cell>
          <cell r="C1429">
            <v>0</v>
          </cell>
          <cell r="D1429">
            <v>0</v>
          </cell>
        </row>
        <row r="1430">
          <cell r="A1430">
            <v>24919</v>
          </cell>
          <cell r="B1430">
            <v>0</v>
          </cell>
          <cell r="C1430">
            <v>0</v>
          </cell>
          <cell r="D1430">
            <v>0</v>
          </cell>
        </row>
        <row r="1431">
          <cell r="A1431">
            <v>24929</v>
          </cell>
          <cell r="B1431">
            <v>0</v>
          </cell>
          <cell r="C1431">
            <v>0</v>
          </cell>
          <cell r="D1431">
            <v>0</v>
          </cell>
        </row>
        <row r="1432">
          <cell r="A1432">
            <v>24951</v>
          </cell>
          <cell r="B1432">
            <v>0</v>
          </cell>
          <cell r="C1432">
            <v>0</v>
          </cell>
          <cell r="D1432">
            <v>0</v>
          </cell>
        </row>
        <row r="1433">
          <cell r="A1433">
            <v>24952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>
            <v>24953</v>
          </cell>
          <cell r="B1434">
            <v>0</v>
          </cell>
          <cell r="C1434">
            <v>0</v>
          </cell>
          <cell r="D1434">
            <v>0</v>
          </cell>
        </row>
        <row r="1435">
          <cell r="A1435">
            <v>24958</v>
          </cell>
          <cell r="B1435">
            <v>0</v>
          </cell>
          <cell r="C1435">
            <v>0</v>
          </cell>
          <cell r="D1435">
            <v>0</v>
          </cell>
        </row>
        <row r="1436">
          <cell r="A1436">
            <v>25301</v>
          </cell>
          <cell r="B1436">
            <v>-2820576</v>
          </cell>
          <cell r="C1436">
            <v>-2830428</v>
          </cell>
          <cell r="D1436">
            <v>-3974248</v>
          </cell>
        </row>
        <row r="1437">
          <cell r="A1437">
            <v>25302</v>
          </cell>
          <cell r="B1437">
            <v>0</v>
          </cell>
          <cell r="C1437">
            <v>0</v>
          </cell>
          <cell r="D1437">
            <v>0</v>
          </cell>
        </row>
        <row r="1438">
          <cell r="A1438">
            <v>25303</v>
          </cell>
          <cell r="B1438">
            <v>0</v>
          </cell>
          <cell r="C1438">
            <v>0</v>
          </cell>
          <cell r="D1438">
            <v>0</v>
          </cell>
        </row>
        <row r="1439">
          <cell r="A1439">
            <v>25305</v>
          </cell>
          <cell r="B1439">
            <v>0</v>
          </cell>
          <cell r="C1439">
            <v>0</v>
          </cell>
          <cell r="D1439">
            <v>0</v>
          </cell>
        </row>
        <row r="1440">
          <cell r="A1440">
            <v>25306</v>
          </cell>
          <cell r="B1440">
            <v>-779005</v>
          </cell>
          <cell r="C1440">
            <v>-775739</v>
          </cell>
          <cell r="D1440">
            <v>-295349</v>
          </cell>
        </row>
        <row r="1441">
          <cell r="A1441">
            <v>25307</v>
          </cell>
          <cell r="B1441">
            <v>0</v>
          </cell>
          <cell r="C1441">
            <v>0</v>
          </cell>
          <cell r="D1441">
            <v>0</v>
          </cell>
        </row>
        <row r="1442">
          <cell r="A1442">
            <v>25309</v>
          </cell>
          <cell r="B1442">
            <v>-35363</v>
          </cell>
          <cell r="C1442">
            <v>-35363</v>
          </cell>
          <cell r="D1442">
            <v>-17300</v>
          </cell>
        </row>
        <row r="1443">
          <cell r="A1443">
            <v>25310</v>
          </cell>
          <cell r="B1443">
            <v>-112</v>
          </cell>
          <cell r="C1443">
            <v>-112</v>
          </cell>
          <cell r="D1443">
            <v>-112</v>
          </cell>
        </row>
        <row r="1444">
          <cell r="A1444">
            <v>25311</v>
          </cell>
          <cell r="B1444">
            <v>0</v>
          </cell>
          <cell r="C1444">
            <v>0</v>
          </cell>
          <cell r="D1444">
            <v>0</v>
          </cell>
        </row>
        <row r="1445">
          <cell r="A1445">
            <v>25312</v>
          </cell>
          <cell r="B1445">
            <v>0</v>
          </cell>
          <cell r="C1445">
            <v>0</v>
          </cell>
          <cell r="D1445">
            <v>0</v>
          </cell>
        </row>
        <row r="1446">
          <cell r="A1446">
            <v>25313</v>
          </cell>
          <cell r="B1446">
            <v>0</v>
          </cell>
          <cell r="C1446">
            <v>0</v>
          </cell>
          <cell r="D1446">
            <v>0</v>
          </cell>
        </row>
        <row r="1447">
          <cell r="A1447">
            <v>25314</v>
          </cell>
          <cell r="B1447">
            <v>0</v>
          </cell>
          <cell r="C1447">
            <v>0</v>
          </cell>
          <cell r="D1447">
            <v>0</v>
          </cell>
        </row>
        <row r="1448">
          <cell r="A1448">
            <v>25315</v>
          </cell>
          <cell r="B1448">
            <v>0</v>
          </cell>
          <cell r="C1448">
            <v>0</v>
          </cell>
          <cell r="D1448">
            <v>0</v>
          </cell>
        </row>
        <row r="1449">
          <cell r="A1449">
            <v>25316</v>
          </cell>
          <cell r="B1449">
            <v>0</v>
          </cell>
          <cell r="C1449">
            <v>0</v>
          </cell>
          <cell r="D1449">
            <v>0</v>
          </cell>
        </row>
        <row r="1450">
          <cell r="A1450">
            <v>25317</v>
          </cell>
          <cell r="B1450">
            <v>0</v>
          </cell>
          <cell r="C1450">
            <v>0</v>
          </cell>
          <cell r="D1450">
            <v>0</v>
          </cell>
        </row>
        <row r="1451">
          <cell r="A1451">
            <v>25318</v>
          </cell>
          <cell r="B1451">
            <v>0</v>
          </cell>
          <cell r="C1451">
            <v>0</v>
          </cell>
          <cell r="D1451">
            <v>0</v>
          </cell>
        </row>
        <row r="1452">
          <cell r="A1452">
            <v>25319</v>
          </cell>
          <cell r="B1452">
            <v>-197282</v>
          </cell>
          <cell r="C1452">
            <v>-195137</v>
          </cell>
          <cell r="D1452">
            <v>-156238</v>
          </cell>
        </row>
        <row r="1453">
          <cell r="A1453">
            <v>25320</v>
          </cell>
          <cell r="B1453">
            <v>-125398</v>
          </cell>
          <cell r="C1453">
            <v>-121941</v>
          </cell>
          <cell r="D1453">
            <v>-99219</v>
          </cell>
        </row>
        <row r="1454">
          <cell r="A1454">
            <v>25321</v>
          </cell>
          <cell r="B1454">
            <v>0</v>
          </cell>
          <cell r="C1454">
            <v>0</v>
          </cell>
          <cell r="D1454">
            <v>0</v>
          </cell>
        </row>
        <row r="1455">
          <cell r="A1455">
            <v>25322</v>
          </cell>
          <cell r="B1455">
            <v>0</v>
          </cell>
          <cell r="C1455">
            <v>0</v>
          </cell>
          <cell r="D1455">
            <v>0</v>
          </cell>
        </row>
        <row r="1456">
          <cell r="A1456">
            <v>25323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>
            <v>25324</v>
          </cell>
          <cell r="B1457">
            <v>-5143528</v>
          </cell>
          <cell r="C1457">
            <v>-4264586</v>
          </cell>
          <cell r="D1457">
            <v>-2011128</v>
          </cell>
        </row>
        <row r="1458">
          <cell r="A1458">
            <v>25325</v>
          </cell>
          <cell r="B1458">
            <v>0</v>
          </cell>
          <cell r="C1458">
            <v>0</v>
          </cell>
          <cell r="D1458">
            <v>0</v>
          </cell>
        </row>
        <row r="1459">
          <cell r="A1459">
            <v>25326</v>
          </cell>
          <cell r="B1459">
            <v>0</v>
          </cell>
          <cell r="C1459">
            <v>0</v>
          </cell>
          <cell r="D1459">
            <v>0</v>
          </cell>
        </row>
        <row r="1460">
          <cell r="A1460">
            <v>25327</v>
          </cell>
          <cell r="B1460">
            <v>0</v>
          </cell>
          <cell r="C1460">
            <v>0</v>
          </cell>
          <cell r="D1460">
            <v>0</v>
          </cell>
        </row>
        <row r="1461">
          <cell r="A1461">
            <v>25328</v>
          </cell>
          <cell r="B1461">
            <v>0</v>
          </cell>
          <cell r="C1461">
            <v>0</v>
          </cell>
          <cell r="D1461">
            <v>0</v>
          </cell>
        </row>
        <row r="1462">
          <cell r="A1462">
            <v>25330</v>
          </cell>
          <cell r="B1462">
            <v>-1748505</v>
          </cell>
          <cell r="C1462">
            <v>-1048712</v>
          </cell>
          <cell r="D1462">
            <v>-737343</v>
          </cell>
        </row>
        <row r="1463">
          <cell r="A1463">
            <v>25331</v>
          </cell>
          <cell r="B1463">
            <v>0</v>
          </cell>
          <cell r="C1463">
            <v>0</v>
          </cell>
          <cell r="D1463">
            <v>0</v>
          </cell>
        </row>
        <row r="1464">
          <cell r="A1464">
            <v>25332</v>
          </cell>
          <cell r="B1464">
            <v>0</v>
          </cell>
          <cell r="C1464">
            <v>0</v>
          </cell>
          <cell r="D1464">
            <v>0</v>
          </cell>
        </row>
        <row r="1465">
          <cell r="A1465">
            <v>25333</v>
          </cell>
          <cell r="B1465">
            <v>-1039978</v>
          </cell>
          <cell r="C1465">
            <v>-981753</v>
          </cell>
          <cell r="D1465">
            <v>-888048</v>
          </cell>
        </row>
        <row r="1466">
          <cell r="A1466">
            <v>25334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>
            <v>25335</v>
          </cell>
          <cell r="B1467">
            <v>0</v>
          </cell>
          <cell r="C1467">
            <v>0</v>
          </cell>
          <cell r="D1467">
            <v>0</v>
          </cell>
        </row>
        <row r="1468">
          <cell r="A1468">
            <v>25336</v>
          </cell>
          <cell r="B1468">
            <v>0</v>
          </cell>
          <cell r="C1468">
            <v>0</v>
          </cell>
          <cell r="D1468">
            <v>0</v>
          </cell>
        </row>
        <row r="1469">
          <cell r="A1469">
            <v>25337</v>
          </cell>
          <cell r="B1469">
            <v>0</v>
          </cell>
          <cell r="C1469">
            <v>0</v>
          </cell>
          <cell r="D1469">
            <v>0</v>
          </cell>
        </row>
        <row r="1470">
          <cell r="A1470">
            <v>25338</v>
          </cell>
          <cell r="B1470">
            <v>0</v>
          </cell>
          <cell r="C1470">
            <v>0</v>
          </cell>
          <cell r="D1470">
            <v>0</v>
          </cell>
        </row>
        <row r="1471">
          <cell r="A1471">
            <v>25339</v>
          </cell>
          <cell r="B1471">
            <v>0</v>
          </cell>
          <cell r="C1471">
            <v>0</v>
          </cell>
          <cell r="D1471">
            <v>0</v>
          </cell>
        </row>
        <row r="1472">
          <cell r="A1472">
            <v>25340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>
            <v>25341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>
            <v>25342</v>
          </cell>
          <cell r="B1474">
            <v>-16572</v>
          </cell>
          <cell r="C1474">
            <v>-8286</v>
          </cell>
          <cell r="D1474">
            <v>-1275</v>
          </cell>
        </row>
        <row r="1475">
          <cell r="A1475">
            <v>25343</v>
          </cell>
          <cell r="B1475">
            <v>0</v>
          </cell>
          <cell r="C1475">
            <v>0</v>
          </cell>
          <cell r="D1475">
            <v>0</v>
          </cell>
        </row>
        <row r="1476">
          <cell r="A1476">
            <v>25344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>
            <v>25345</v>
          </cell>
          <cell r="B1477">
            <v>0</v>
          </cell>
          <cell r="C1477">
            <v>0</v>
          </cell>
          <cell r="D1477">
            <v>0</v>
          </cell>
        </row>
        <row r="1478">
          <cell r="A1478">
            <v>25346</v>
          </cell>
          <cell r="B1478">
            <v>0</v>
          </cell>
          <cell r="C1478">
            <v>0</v>
          </cell>
          <cell r="D1478">
            <v>0</v>
          </cell>
        </row>
        <row r="1479">
          <cell r="A1479">
            <v>25347</v>
          </cell>
          <cell r="B1479">
            <v>0</v>
          </cell>
          <cell r="C1479">
            <v>0</v>
          </cell>
          <cell r="D1479">
            <v>0</v>
          </cell>
        </row>
        <row r="1480">
          <cell r="A1480">
            <v>25348</v>
          </cell>
          <cell r="B1480">
            <v>0</v>
          </cell>
          <cell r="C1480">
            <v>0</v>
          </cell>
          <cell r="D1480">
            <v>0</v>
          </cell>
        </row>
        <row r="1481">
          <cell r="A1481">
            <v>25349</v>
          </cell>
          <cell r="B1481">
            <v>0</v>
          </cell>
          <cell r="C1481">
            <v>0</v>
          </cell>
          <cell r="D1481">
            <v>0</v>
          </cell>
        </row>
        <row r="1482">
          <cell r="A1482">
            <v>25350</v>
          </cell>
          <cell r="B1482">
            <v>0</v>
          </cell>
          <cell r="C1482">
            <v>0</v>
          </cell>
          <cell r="D1482">
            <v>0</v>
          </cell>
        </row>
        <row r="1483">
          <cell r="A1483">
            <v>25351</v>
          </cell>
          <cell r="B1483">
            <v>0</v>
          </cell>
          <cell r="C1483">
            <v>0</v>
          </cell>
          <cell r="D1483">
            <v>0</v>
          </cell>
        </row>
        <row r="1484">
          <cell r="A1484">
            <v>25352</v>
          </cell>
          <cell r="B1484">
            <v>0</v>
          </cell>
          <cell r="C1484">
            <v>0</v>
          </cell>
          <cell r="D1484">
            <v>0</v>
          </cell>
        </row>
        <row r="1485">
          <cell r="A1485">
            <v>25353</v>
          </cell>
          <cell r="B1485">
            <v>0</v>
          </cell>
          <cell r="C1485">
            <v>0</v>
          </cell>
          <cell r="D1485">
            <v>0</v>
          </cell>
        </row>
        <row r="1486">
          <cell r="A1486">
            <v>25354</v>
          </cell>
          <cell r="B1486">
            <v>0</v>
          </cell>
          <cell r="C1486">
            <v>0</v>
          </cell>
          <cell r="D1486">
            <v>0</v>
          </cell>
        </row>
        <row r="1487">
          <cell r="A1487">
            <v>25355</v>
          </cell>
          <cell r="B1487">
            <v>0</v>
          </cell>
          <cell r="C1487">
            <v>0</v>
          </cell>
          <cell r="D1487">
            <v>0</v>
          </cell>
        </row>
        <row r="1488">
          <cell r="A1488">
            <v>25356</v>
          </cell>
          <cell r="B1488">
            <v>0</v>
          </cell>
          <cell r="C1488">
            <v>0</v>
          </cell>
          <cell r="D1488">
            <v>0</v>
          </cell>
        </row>
        <row r="1489">
          <cell r="A1489">
            <v>25358</v>
          </cell>
          <cell r="B1489">
            <v>0</v>
          </cell>
          <cell r="C1489">
            <v>0</v>
          </cell>
          <cell r="D1489">
            <v>0</v>
          </cell>
        </row>
        <row r="1490">
          <cell r="A1490">
            <v>25359</v>
          </cell>
          <cell r="B1490">
            <v>0</v>
          </cell>
          <cell r="C1490">
            <v>0</v>
          </cell>
          <cell r="D1490">
            <v>0</v>
          </cell>
        </row>
        <row r="1491">
          <cell r="A1491">
            <v>25360</v>
          </cell>
          <cell r="B1491">
            <v>0</v>
          </cell>
          <cell r="C1491">
            <v>0</v>
          </cell>
          <cell r="D1491">
            <v>0</v>
          </cell>
        </row>
        <row r="1492">
          <cell r="A1492">
            <v>25361</v>
          </cell>
          <cell r="B1492">
            <v>0</v>
          </cell>
          <cell r="C1492">
            <v>0</v>
          </cell>
          <cell r="D1492">
            <v>0</v>
          </cell>
        </row>
        <row r="1493">
          <cell r="A1493">
            <v>25362</v>
          </cell>
          <cell r="B1493">
            <v>0</v>
          </cell>
          <cell r="C1493">
            <v>0</v>
          </cell>
          <cell r="D1493">
            <v>0</v>
          </cell>
        </row>
        <row r="1494">
          <cell r="A1494">
            <v>25363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>
            <v>25364</v>
          </cell>
          <cell r="B1495">
            <v>-57540</v>
          </cell>
          <cell r="C1495">
            <v>-57342</v>
          </cell>
          <cell r="D1495">
            <v>-55362</v>
          </cell>
        </row>
        <row r="1496">
          <cell r="A1496">
            <v>25370</v>
          </cell>
          <cell r="B1496">
            <v>0</v>
          </cell>
          <cell r="C1496">
            <v>-375</v>
          </cell>
          <cell r="D1496">
            <v>-692</v>
          </cell>
        </row>
        <row r="1497">
          <cell r="A1497">
            <v>25371</v>
          </cell>
          <cell r="B1497">
            <v>0</v>
          </cell>
          <cell r="C1497">
            <v>0</v>
          </cell>
          <cell r="D1497">
            <v>0</v>
          </cell>
        </row>
        <row r="1498">
          <cell r="A1498">
            <v>25372</v>
          </cell>
          <cell r="B1498">
            <v>0</v>
          </cell>
          <cell r="C1498">
            <v>0</v>
          </cell>
          <cell r="D1498">
            <v>0</v>
          </cell>
        </row>
        <row r="1499">
          <cell r="A1499">
            <v>25373</v>
          </cell>
          <cell r="B1499">
            <v>0</v>
          </cell>
          <cell r="C1499">
            <v>0</v>
          </cell>
          <cell r="D1499">
            <v>0</v>
          </cell>
        </row>
        <row r="1500">
          <cell r="A1500">
            <v>25374</v>
          </cell>
          <cell r="B1500">
            <v>0</v>
          </cell>
          <cell r="C1500">
            <v>0</v>
          </cell>
          <cell r="D1500">
            <v>0</v>
          </cell>
        </row>
        <row r="1501">
          <cell r="A1501">
            <v>25375</v>
          </cell>
          <cell r="B1501">
            <v>0</v>
          </cell>
          <cell r="C1501">
            <v>0</v>
          </cell>
          <cell r="D1501">
            <v>0</v>
          </cell>
        </row>
        <row r="1502">
          <cell r="A1502">
            <v>25377</v>
          </cell>
          <cell r="B1502">
            <v>0</v>
          </cell>
          <cell r="C1502">
            <v>0</v>
          </cell>
          <cell r="D1502">
            <v>0</v>
          </cell>
        </row>
        <row r="1503">
          <cell r="A1503">
            <v>25378</v>
          </cell>
          <cell r="B1503">
            <v>0</v>
          </cell>
          <cell r="C1503">
            <v>0</v>
          </cell>
          <cell r="D1503">
            <v>0</v>
          </cell>
        </row>
        <row r="1504">
          <cell r="A1504">
            <v>25379</v>
          </cell>
          <cell r="B1504">
            <v>0</v>
          </cell>
          <cell r="C1504">
            <v>0</v>
          </cell>
          <cell r="D1504">
            <v>0</v>
          </cell>
        </row>
        <row r="1505">
          <cell r="A1505">
            <v>25380</v>
          </cell>
          <cell r="B1505">
            <v>0</v>
          </cell>
          <cell r="C1505">
            <v>0</v>
          </cell>
          <cell r="D1505">
            <v>0</v>
          </cell>
        </row>
        <row r="1506">
          <cell r="A1506">
            <v>25381</v>
          </cell>
          <cell r="B1506">
            <v>0</v>
          </cell>
          <cell r="C1506">
            <v>0</v>
          </cell>
          <cell r="D1506">
            <v>0</v>
          </cell>
        </row>
        <row r="1507">
          <cell r="A1507">
            <v>25382</v>
          </cell>
          <cell r="B1507">
            <v>0</v>
          </cell>
          <cell r="C1507">
            <v>0</v>
          </cell>
          <cell r="D1507">
            <v>0</v>
          </cell>
        </row>
        <row r="1508">
          <cell r="A1508">
            <v>25383</v>
          </cell>
          <cell r="B1508">
            <v>0</v>
          </cell>
          <cell r="C1508">
            <v>0</v>
          </cell>
          <cell r="D1508">
            <v>0</v>
          </cell>
        </row>
        <row r="1509">
          <cell r="A1509">
            <v>25384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>
            <v>25385</v>
          </cell>
          <cell r="B1510">
            <v>0</v>
          </cell>
          <cell r="C1510">
            <v>0</v>
          </cell>
          <cell r="D1510">
            <v>0</v>
          </cell>
        </row>
        <row r="1511">
          <cell r="A1511">
            <v>25386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>
            <v>25387</v>
          </cell>
          <cell r="B1512">
            <v>0</v>
          </cell>
          <cell r="C1512">
            <v>0</v>
          </cell>
          <cell r="D1512">
            <v>0</v>
          </cell>
        </row>
        <row r="1513">
          <cell r="A1513">
            <v>25388</v>
          </cell>
          <cell r="B1513">
            <v>0</v>
          </cell>
          <cell r="C1513">
            <v>0</v>
          </cell>
          <cell r="D1513">
            <v>0</v>
          </cell>
        </row>
        <row r="1514">
          <cell r="A1514">
            <v>25389</v>
          </cell>
          <cell r="B1514">
            <v>0</v>
          </cell>
          <cell r="C1514">
            <v>0</v>
          </cell>
          <cell r="D1514">
            <v>0</v>
          </cell>
        </row>
        <row r="1515">
          <cell r="A1515">
            <v>25390</v>
          </cell>
          <cell r="B1515">
            <v>0</v>
          </cell>
          <cell r="C1515">
            <v>0</v>
          </cell>
          <cell r="D1515">
            <v>0</v>
          </cell>
        </row>
        <row r="1516">
          <cell r="A1516">
            <v>25391</v>
          </cell>
          <cell r="B1516">
            <v>0</v>
          </cell>
          <cell r="C1516">
            <v>0</v>
          </cell>
          <cell r="D1516">
            <v>0</v>
          </cell>
        </row>
        <row r="1517">
          <cell r="A1517">
            <v>25392</v>
          </cell>
          <cell r="B1517">
            <v>0</v>
          </cell>
          <cell r="C1517">
            <v>0</v>
          </cell>
          <cell r="D1517">
            <v>0</v>
          </cell>
        </row>
        <row r="1518">
          <cell r="A1518">
            <v>25393</v>
          </cell>
          <cell r="B1518">
            <v>-969589</v>
          </cell>
          <cell r="C1518">
            <v>-1004401</v>
          </cell>
          <cell r="D1518">
            <v>-1032719</v>
          </cell>
        </row>
        <row r="1519">
          <cell r="A1519">
            <v>25395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>
            <v>25396</v>
          </cell>
          <cell r="B1520">
            <v>0</v>
          </cell>
          <cell r="C1520">
            <v>0</v>
          </cell>
          <cell r="D1520">
            <v>0</v>
          </cell>
        </row>
        <row r="1521">
          <cell r="A1521">
            <v>25398</v>
          </cell>
          <cell r="B1521">
            <v>0</v>
          </cell>
          <cell r="C1521">
            <v>0</v>
          </cell>
          <cell r="D1521">
            <v>0</v>
          </cell>
        </row>
        <row r="1522">
          <cell r="A1522">
            <v>25400</v>
          </cell>
          <cell r="B1522">
            <v>-20607463</v>
          </cell>
          <cell r="C1522">
            <v>-20727801</v>
          </cell>
          <cell r="D1522">
            <v>-21970731</v>
          </cell>
        </row>
        <row r="1523">
          <cell r="A1523">
            <v>25401</v>
          </cell>
          <cell r="B1523">
            <v>-832868</v>
          </cell>
          <cell r="C1523">
            <v>-835828</v>
          </cell>
          <cell r="D1523">
            <v>-968394</v>
          </cell>
        </row>
        <row r="1524">
          <cell r="A1524">
            <v>25431</v>
          </cell>
          <cell r="B1524">
            <v>0</v>
          </cell>
          <cell r="C1524">
            <v>0</v>
          </cell>
          <cell r="D1524">
            <v>0</v>
          </cell>
        </row>
        <row r="1525">
          <cell r="A1525">
            <v>25432</v>
          </cell>
          <cell r="B1525">
            <v>-1277010</v>
          </cell>
          <cell r="C1525">
            <v>-1492142</v>
          </cell>
          <cell r="D1525">
            <v>-1865031</v>
          </cell>
        </row>
        <row r="1526">
          <cell r="A1526">
            <v>25433</v>
          </cell>
          <cell r="B1526">
            <v>0</v>
          </cell>
          <cell r="C1526">
            <v>0</v>
          </cell>
          <cell r="D1526">
            <v>0</v>
          </cell>
        </row>
        <row r="1527">
          <cell r="A1527">
            <v>25434</v>
          </cell>
          <cell r="B1527">
            <v>0</v>
          </cell>
          <cell r="C1527">
            <v>0</v>
          </cell>
          <cell r="D1527">
            <v>0</v>
          </cell>
        </row>
        <row r="1528">
          <cell r="A1528">
            <v>25435</v>
          </cell>
          <cell r="B1528">
            <v>0</v>
          </cell>
          <cell r="C1528">
            <v>0</v>
          </cell>
          <cell r="D1528">
            <v>0</v>
          </cell>
        </row>
        <row r="1529">
          <cell r="A1529">
            <v>25438</v>
          </cell>
          <cell r="B1529">
            <v>-22899527</v>
          </cell>
          <cell r="C1529">
            <v>-26961705</v>
          </cell>
          <cell r="D1529">
            <v>-66853792</v>
          </cell>
        </row>
        <row r="1530">
          <cell r="A1530">
            <v>25441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>
            <v>25442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>
            <v>25451</v>
          </cell>
          <cell r="B1532">
            <v>0</v>
          </cell>
          <cell r="C1532">
            <v>0</v>
          </cell>
          <cell r="D1532">
            <v>0</v>
          </cell>
        </row>
        <row r="1533">
          <cell r="A1533">
            <v>25452</v>
          </cell>
          <cell r="B1533">
            <v>-45046</v>
          </cell>
          <cell r="C1533">
            <v>-46232</v>
          </cell>
          <cell r="D1533">
            <v>-59271</v>
          </cell>
        </row>
        <row r="1534">
          <cell r="A1534">
            <v>25453</v>
          </cell>
          <cell r="B1534">
            <v>-3102</v>
          </cell>
          <cell r="C1534">
            <v>-3146</v>
          </cell>
          <cell r="D1534">
            <v>-3620</v>
          </cell>
        </row>
        <row r="1535">
          <cell r="A1535">
            <v>25454</v>
          </cell>
          <cell r="B1535">
            <v>-1058790</v>
          </cell>
          <cell r="C1535">
            <v>-1071101</v>
          </cell>
          <cell r="D1535">
            <v>-1206528</v>
          </cell>
        </row>
        <row r="1536">
          <cell r="A1536">
            <v>25455</v>
          </cell>
          <cell r="B1536">
            <v>-237370</v>
          </cell>
          <cell r="C1536">
            <v>-240067</v>
          </cell>
          <cell r="D1536">
            <v>-269739</v>
          </cell>
        </row>
        <row r="1537">
          <cell r="A1537">
            <v>25456</v>
          </cell>
          <cell r="B1537">
            <v>-13127</v>
          </cell>
          <cell r="C1537">
            <v>-13258</v>
          </cell>
          <cell r="D1537">
            <v>-799984</v>
          </cell>
        </row>
        <row r="1538">
          <cell r="A1538">
            <v>25457</v>
          </cell>
          <cell r="B1538">
            <v>-2082788</v>
          </cell>
          <cell r="C1538">
            <v>-2106456</v>
          </cell>
          <cell r="D1538">
            <v>-1577828</v>
          </cell>
        </row>
        <row r="1539">
          <cell r="A1539">
            <v>25458</v>
          </cell>
          <cell r="B1539">
            <v>-182563</v>
          </cell>
          <cell r="C1539">
            <v>-184505</v>
          </cell>
          <cell r="D1539">
            <v>-88742</v>
          </cell>
        </row>
        <row r="1540">
          <cell r="A1540">
            <v>25459</v>
          </cell>
          <cell r="B1540">
            <v>-19226</v>
          </cell>
          <cell r="C1540">
            <v>-9613</v>
          </cell>
          <cell r="D1540">
            <v>-1479</v>
          </cell>
        </row>
        <row r="1541">
          <cell r="A1541">
            <v>25460</v>
          </cell>
          <cell r="B1541">
            <v>-17201</v>
          </cell>
          <cell r="C1541">
            <v>-8600</v>
          </cell>
          <cell r="D1541">
            <v>-1323</v>
          </cell>
        </row>
        <row r="1542">
          <cell r="A1542">
            <v>25468</v>
          </cell>
          <cell r="B1542">
            <v>-81585</v>
          </cell>
          <cell r="C1542">
            <v>-82471</v>
          </cell>
          <cell r="D1542">
            <v>-84313</v>
          </cell>
        </row>
        <row r="1543">
          <cell r="A1543">
            <v>25469</v>
          </cell>
          <cell r="B1543">
            <v>-133416</v>
          </cell>
          <cell r="C1543">
            <v>-134898</v>
          </cell>
          <cell r="D1543">
            <v>-138205</v>
          </cell>
        </row>
        <row r="1544">
          <cell r="A1544">
            <v>25470</v>
          </cell>
          <cell r="B1544">
            <v>-247969</v>
          </cell>
          <cell r="C1544">
            <v>-254168</v>
          </cell>
          <cell r="D1544">
            <v>-322360</v>
          </cell>
        </row>
        <row r="1545">
          <cell r="A1545">
            <v>25471</v>
          </cell>
          <cell r="B1545">
            <v>0</v>
          </cell>
          <cell r="C1545">
            <v>0</v>
          </cell>
          <cell r="D1545">
            <v>-110530</v>
          </cell>
        </row>
        <row r="1546">
          <cell r="A1546">
            <v>25472</v>
          </cell>
          <cell r="B1546">
            <v>-12618</v>
          </cell>
          <cell r="C1546">
            <v>-12934</v>
          </cell>
          <cell r="D1546">
            <v>-16404</v>
          </cell>
        </row>
        <row r="1547">
          <cell r="A1547">
            <v>25473</v>
          </cell>
          <cell r="B1547">
            <v>-5269</v>
          </cell>
          <cell r="C1547">
            <v>-5424</v>
          </cell>
          <cell r="D1547">
            <v>-7128</v>
          </cell>
        </row>
        <row r="1548">
          <cell r="A1548">
            <v>25474</v>
          </cell>
          <cell r="B1548">
            <v>0</v>
          </cell>
          <cell r="C1548">
            <v>-68</v>
          </cell>
          <cell r="D1548">
            <v>-811</v>
          </cell>
        </row>
        <row r="1549">
          <cell r="A1549">
            <v>25475</v>
          </cell>
          <cell r="B1549">
            <v>-1025</v>
          </cell>
          <cell r="C1549">
            <v>-1050</v>
          </cell>
          <cell r="D1549">
            <v>-1318</v>
          </cell>
        </row>
        <row r="1550">
          <cell r="A1550">
            <v>25476</v>
          </cell>
          <cell r="B1550">
            <v>0</v>
          </cell>
          <cell r="C1550">
            <v>0</v>
          </cell>
          <cell r="D1550">
            <v>-134</v>
          </cell>
        </row>
        <row r="1551">
          <cell r="A1551">
            <v>25477</v>
          </cell>
          <cell r="B1551">
            <v>-1327</v>
          </cell>
          <cell r="C1551">
            <v>-1357</v>
          </cell>
          <cell r="D1551">
            <v>-1689</v>
          </cell>
        </row>
        <row r="1552">
          <cell r="A1552">
            <v>25478</v>
          </cell>
          <cell r="B1552">
            <v>0</v>
          </cell>
          <cell r="C1552">
            <v>0</v>
          </cell>
          <cell r="D1552">
            <v>0</v>
          </cell>
        </row>
        <row r="1553">
          <cell r="A1553">
            <v>25479</v>
          </cell>
          <cell r="B1553">
            <v>0</v>
          </cell>
          <cell r="C1553">
            <v>0</v>
          </cell>
          <cell r="D1553">
            <v>0</v>
          </cell>
        </row>
        <row r="1554">
          <cell r="A1554">
            <v>25480</v>
          </cell>
          <cell r="B1554">
            <v>0</v>
          </cell>
          <cell r="C1554">
            <v>0</v>
          </cell>
          <cell r="D1554">
            <v>0</v>
          </cell>
        </row>
        <row r="1555">
          <cell r="A1555">
            <v>25481</v>
          </cell>
          <cell r="B1555">
            <v>-120666</v>
          </cell>
          <cell r="C1555">
            <v>-122746</v>
          </cell>
          <cell r="D1555">
            <v>-145631</v>
          </cell>
        </row>
        <row r="1556">
          <cell r="A1556">
            <v>25482</v>
          </cell>
          <cell r="B1556">
            <v>0</v>
          </cell>
          <cell r="C1556">
            <v>0</v>
          </cell>
          <cell r="D1556">
            <v>-1191</v>
          </cell>
        </row>
        <row r="1557">
          <cell r="A1557">
            <v>25483</v>
          </cell>
          <cell r="B1557">
            <v>0</v>
          </cell>
          <cell r="C1557">
            <v>0</v>
          </cell>
          <cell r="D1557">
            <v>-2412</v>
          </cell>
        </row>
        <row r="1558">
          <cell r="A1558">
            <v>25484</v>
          </cell>
          <cell r="B1558">
            <v>0</v>
          </cell>
          <cell r="C1558">
            <v>0</v>
          </cell>
          <cell r="D1558">
            <v>-3754</v>
          </cell>
        </row>
        <row r="1559">
          <cell r="A1559">
            <v>25485</v>
          </cell>
          <cell r="B1559">
            <v>-5659</v>
          </cell>
          <cell r="C1559">
            <v>-5760</v>
          </cell>
          <cell r="D1559">
            <v>-6871</v>
          </cell>
        </row>
        <row r="1560">
          <cell r="A1560">
            <v>25486</v>
          </cell>
          <cell r="B1560">
            <v>0</v>
          </cell>
          <cell r="C1560">
            <v>0</v>
          </cell>
          <cell r="D1560">
            <v>-240</v>
          </cell>
        </row>
        <row r="1561">
          <cell r="A1561">
            <v>25487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>
            <v>25488</v>
          </cell>
          <cell r="B1562">
            <v>-5447</v>
          </cell>
          <cell r="C1562">
            <v>-5541</v>
          </cell>
          <cell r="D1562">
            <v>-6574</v>
          </cell>
        </row>
        <row r="1563">
          <cell r="A1563">
            <v>25489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>
            <v>25490</v>
          </cell>
          <cell r="B1564">
            <v>0</v>
          </cell>
          <cell r="C1564">
            <v>0</v>
          </cell>
          <cell r="D1564">
            <v>-364</v>
          </cell>
        </row>
        <row r="1565">
          <cell r="A1565">
            <v>25491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>
            <v>25492</v>
          </cell>
          <cell r="B1566">
            <v>0</v>
          </cell>
          <cell r="C1566">
            <v>0</v>
          </cell>
          <cell r="D1566">
            <v>-68</v>
          </cell>
        </row>
        <row r="1567">
          <cell r="A1567">
            <v>25493</v>
          </cell>
          <cell r="B1567">
            <v>-56859</v>
          </cell>
          <cell r="C1567">
            <v>-59701</v>
          </cell>
          <cell r="D1567">
            <v>-90974</v>
          </cell>
        </row>
        <row r="1568">
          <cell r="A1568">
            <v>25494</v>
          </cell>
          <cell r="B1568">
            <v>-1749772</v>
          </cell>
          <cell r="C1568">
            <v>-1772795</v>
          </cell>
          <cell r="D1568">
            <v>-2026052</v>
          </cell>
        </row>
        <row r="1569">
          <cell r="A1569">
            <v>25495</v>
          </cell>
          <cell r="B1569">
            <v>-1472</v>
          </cell>
          <cell r="C1569">
            <v>-1656</v>
          </cell>
          <cell r="D1569">
            <v>-3679</v>
          </cell>
        </row>
        <row r="1570">
          <cell r="A1570">
            <v>25496</v>
          </cell>
          <cell r="B1570">
            <v>-33099</v>
          </cell>
          <cell r="C1570">
            <v>-34938</v>
          </cell>
          <cell r="D1570">
            <v>-55166</v>
          </cell>
        </row>
        <row r="1571">
          <cell r="A1571">
            <v>25497</v>
          </cell>
          <cell r="B1571">
            <v>-50531</v>
          </cell>
          <cell r="C1571">
            <v>-53058</v>
          </cell>
          <cell r="D1571">
            <v>-80850</v>
          </cell>
        </row>
        <row r="1572">
          <cell r="A1572">
            <v>25498</v>
          </cell>
          <cell r="B1572">
            <v>-10014</v>
          </cell>
          <cell r="C1572">
            <v>-10309</v>
          </cell>
          <cell r="D1572">
            <v>-13549</v>
          </cell>
        </row>
        <row r="1573">
          <cell r="A1573">
            <v>25499</v>
          </cell>
          <cell r="B1573">
            <v>-13257</v>
          </cell>
          <cell r="C1573">
            <v>-23546</v>
          </cell>
          <cell r="D1573">
            <v>-16854</v>
          </cell>
        </row>
        <row r="1574">
          <cell r="A1574">
            <v>25501</v>
          </cell>
          <cell r="B1574">
            <v>8</v>
          </cell>
          <cell r="C1574">
            <v>8</v>
          </cell>
          <cell r="D1574">
            <v>8</v>
          </cell>
        </row>
        <row r="1575">
          <cell r="A1575">
            <v>25503</v>
          </cell>
          <cell r="B1575">
            <v>-4602</v>
          </cell>
          <cell r="C1575">
            <v>-4644</v>
          </cell>
          <cell r="D1575">
            <v>-5113</v>
          </cell>
        </row>
        <row r="1576">
          <cell r="A1576">
            <v>25504</v>
          </cell>
          <cell r="B1576">
            <v>-33371</v>
          </cell>
          <cell r="C1576">
            <v>-33623</v>
          </cell>
          <cell r="D1576">
            <v>-36404</v>
          </cell>
        </row>
        <row r="1577">
          <cell r="A1577">
            <v>25505</v>
          </cell>
          <cell r="B1577">
            <v>-8860</v>
          </cell>
          <cell r="C1577">
            <v>-8917</v>
          </cell>
          <cell r="D1577">
            <v>-9542</v>
          </cell>
        </row>
        <row r="1578">
          <cell r="A1578">
            <v>25506</v>
          </cell>
          <cell r="B1578">
            <v>-695</v>
          </cell>
          <cell r="C1578">
            <v>-699</v>
          </cell>
          <cell r="D1578">
            <v>-741</v>
          </cell>
        </row>
        <row r="1579">
          <cell r="A1579">
            <v>25512</v>
          </cell>
          <cell r="B1579">
            <v>0</v>
          </cell>
          <cell r="C1579">
            <v>0</v>
          </cell>
          <cell r="D1579">
            <v>0</v>
          </cell>
        </row>
        <row r="1580">
          <cell r="A1580">
            <v>25513</v>
          </cell>
          <cell r="B1580">
            <v>0</v>
          </cell>
          <cell r="C1580">
            <v>0</v>
          </cell>
          <cell r="D1580">
            <v>0</v>
          </cell>
        </row>
        <row r="1581">
          <cell r="A1581">
            <v>25514</v>
          </cell>
          <cell r="B1581">
            <v>0</v>
          </cell>
          <cell r="C1581">
            <v>0</v>
          </cell>
          <cell r="D1581">
            <v>0</v>
          </cell>
        </row>
        <row r="1582">
          <cell r="A1582">
            <v>25515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>
            <v>25516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>
            <v>25517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>
            <v>25518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>
            <v>25519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>
            <v>25520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>
            <v>25521</v>
          </cell>
          <cell r="B1588">
            <v>0</v>
          </cell>
          <cell r="C1588">
            <v>0</v>
          </cell>
          <cell r="D1588">
            <v>0</v>
          </cell>
        </row>
        <row r="1589">
          <cell r="A1589">
            <v>25522</v>
          </cell>
          <cell r="B1589">
            <v>0</v>
          </cell>
          <cell r="C1589">
            <v>0</v>
          </cell>
          <cell r="D1589">
            <v>0</v>
          </cell>
        </row>
        <row r="1590">
          <cell r="A1590">
            <v>25523</v>
          </cell>
          <cell r="B1590">
            <v>0</v>
          </cell>
          <cell r="C1590">
            <v>0</v>
          </cell>
          <cell r="D1590">
            <v>0</v>
          </cell>
        </row>
        <row r="1591">
          <cell r="A1591">
            <v>25524</v>
          </cell>
          <cell r="B1591">
            <v>0</v>
          </cell>
          <cell r="C1591">
            <v>0</v>
          </cell>
          <cell r="D1591">
            <v>0</v>
          </cell>
        </row>
        <row r="1592">
          <cell r="A1592">
            <v>25525</v>
          </cell>
          <cell r="B1592">
            <v>-1</v>
          </cell>
          <cell r="C1592">
            <v>-1</v>
          </cell>
          <cell r="D1592">
            <v>-1</v>
          </cell>
        </row>
        <row r="1593">
          <cell r="A1593">
            <v>25526</v>
          </cell>
          <cell r="B1593">
            <v>0</v>
          </cell>
          <cell r="C1593">
            <v>0</v>
          </cell>
          <cell r="D1593">
            <v>0</v>
          </cell>
        </row>
        <row r="1594">
          <cell r="A1594">
            <v>25527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>
            <v>25528</v>
          </cell>
          <cell r="B1595">
            <v>0</v>
          </cell>
          <cell r="C1595">
            <v>0</v>
          </cell>
          <cell r="D1595">
            <v>0</v>
          </cell>
        </row>
        <row r="1596">
          <cell r="A1596">
            <v>25529</v>
          </cell>
          <cell r="B1596">
            <v>0</v>
          </cell>
          <cell r="C1596">
            <v>0</v>
          </cell>
          <cell r="D1596">
            <v>0</v>
          </cell>
        </row>
        <row r="1597">
          <cell r="A1597">
            <v>25530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>
            <v>25531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>
            <v>25532</v>
          </cell>
          <cell r="B1599">
            <v>0</v>
          </cell>
          <cell r="C1599">
            <v>0</v>
          </cell>
          <cell r="D1599">
            <v>-301</v>
          </cell>
        </row>
        <row r="1600">
          <cell r="A1600">
            <v>25533</v>
          </cell>
          <cell r="B1600">
            <v>0</v>
          </cell>
          <cell r="C1600">
            <v>0</v>
          </cell>
          <cell r="D1600">
            <v>-11271</v>
          </cell>
        </row>
        <row r="1601">
          <cell r="A1601">
            <v>25534</v>
          </cell>
          <cell r="B1601">
            <v>-119</v>
          </cell>
          <cell r="C1601">
            <v>-129</v>
          </cell>
          <cell r="D1601">
            <v>-238</v>
          </cell>
        </row>
        <row r="1602">
          <cell r="A1602">
            <v>25535</v>
          </cell>
          <cell r="B1602">
            <v>-45065</v>
          </cell>
          <cell r="C1602">
            <v>-48821</v>
          </cell>
          <cell r="D1602">
            <v>-90130</v>
          </cell>
        </row>
        <row r="1603">
          <cell r="A1603">
            <v>25536</v>
          </cell>
          <cell r="B1603">
            <v>-94593</v>
          </cell>
          <cell r="C1603">
            <v>-97221</v>
          </cell>
          <cell r="D1603">
            <v>-126124</v>
          </cell>
        </row>
        <row r="1604">
          <cell r="A1604">
            <v>25539</v>
          </cell>
          <cell r="B1604">
            <v>0</v>
          </cell>
          <cell r="C1604">
            <v>0</v>
          </cell>
          <cell r="D1604">
            <v>0</v>
          </cell>
        </row>
        <row r="1605">
          <cell r="A1605">
            <v>25540</v>
          </cell>
          <cell r="B1605">
            <v>-534923</v>
          </cell>
          <cell r="C1605">
            <v>-541291</v>
          </cell>
          <cell r="D1605">
            <v>-611340</v>
          </cell>
        </row>
        <row r="1606">
          <cell r="A1606">
            <v>25541</v>
          </cell>
          <cell r="B1606">
            <v>-262853</v>
          </cell>
          <cell r="C1606">
            <v>-265287</v>
          </cell>
          <cell r="D1606">
            <v>-292059</v>
          </cell>
        </row>
        <row r="1607">
          <cell r="A1607">
            <v>25542</v>
          </cell>
          <cell r="B1607">
            <v>-2069164</v>
          </cell>
          <cell r="C1607">
            <v>-2084839</v>
          </cell>
          <cell r="D1607">
            <v>-2257269</v>
          </cell>
        </row>
        <row r="1608">
          <cell r="A1608">
            <v>25543</v>
          </cell>
          <cell r="B1608">
            <v>-1243758</v>
          </cell>
          <cell r="C1608">
            <v>-1251730</v>
          </cell>
          <cell r="D1608">
            <v>-1339431</v>
          </cell>
        </row>
        <row r="1609">
          <cell r="A1609">
            <v>25544</v>
          </cell>
          <cell r="B1609">
            <v>-277766</v>
          </cell>
          <cell r="C1609">
            <v>-279870</v>
          </cell>
          <cell r="D1609">
            <v>-303017</v>
          </cell>
        </row>
        <row r="1610">
          <cell r="A1610">
            <v>25545</v>
          </cell>
          <cell r="B1610">
            <v>-507680</v>
          </cell>
          <cell r="C1610">
            <v>-510500</v>
          </cell>
          <cell r="D1610">
            <v>-541525</v>
          </cell>
        </row>
        <row r="1611">
          <cell r="A1611">
            <v>25550</v>
          </cell>
          <cell r="B1611">
            <v>-298663</v>
          </cell>
          <cell r="C1611">
            <v>-300577</v>
          </cell>
          <cell r="D1611">
            <v>-321637</v>
          </cell>
        </row>
        <row r="1612">
          <cell r="A1612">
            <v>25551</v>
          </cell>
          <cell r="B1612">
            <v>-2276365</v>
          </cell>
          <cell r="C1612">
            <v>-2290957</v>
          </cell>
          <cell r="D1612">
            <v>-2451470</v>
          </cell>
        </row>
        <row r="1613">
          <cell r="A1613">
            <v>25552</v>
          </cell>
          <cell r="B1613">
            <v>-3553933</v>
          </cell>
          <cell r="C1613">
            <v>-3576715</v>
          </cell>
          <cell r="D1613">
            <v>-3827312</v>
          </cell>
        </row>
        <row r="1614">
          <cell r="A1614">
            <v>25553</v>
          </cell>
          <cell r="B1614">
            <v>-954802</v>
          </cell>
          <cell r="C1614">
            <v>-960923</v>
          </cell>
          <cell r="D1614">
            <v>-1028249</v>
          </cell>
        </row>
        <row r="1615">
          <cell r="A1615">
            <v>25554</v>
          </cell>
          <cell r="B1615">
            <v>0</v>
          </cell>
          <cell r="C1615">
            <v>0</v>
          </cell>
          <cell r="D1615">
            <v>0</v>
          </cell>
        </row>
        <row r="1616">
          <cell r="A1616">
            <v>25555</v>
          </cell>
          <cell r="B1616">
            <v>-1304095</v>
          </cell>
          <cell r="C1616">
            <v>-1312455</v>
          </cell>
          <cell r="D1616">
            <v>-1404410</v>
          </cell>
        </row>
        <row r="1617">
          <cell r="A1617">
            <v>25556</v>
          </cell>
          <cell r="B1617">
            <v>-460122</v>
          </cell>
          <cell r="C1617">
            <v>-463071</v>
          </cell>
          <cell r="D1617">
            <v>-495516</v>
          </cell>
        </row>
        <row r="1618">
          <cell r="A1618">
            <v>25557</v>
          </cell>
          <cell r="B1618">
            <v>-47732</v>
          </cell>
          <cell r="C1618">
            <v>-47998</v>
          </cell>
          <cell r="D1618">
            <v>-50915</v>
          </cell>
        </row>
        <row r="1619">
          <cell r="A1619">
            <v>25558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>
            <v>25570</v>
          </cell>
          <cell r="B1620">
            <v>-1071</v>
          </cell>
          <cell r="C1620">
            <v>-1089</v>
          </cell>
          <cell r="D1620">
            <v>-1285</v>
          </cell>
        </row>
        <row r="1621">
          <cell r="A1621">
            <v>25571</v>
          </cell>
          <cell r="B1621">
            <v>-1691</v>
          </cell>
          <cell r="C1621">
            <v>-1711</v>
          </cell>
          <cell r="D1621">
            <v>-1933</v>
          </cell>
        </row>
        <row r="1622">
          <cell r="A1622">
            <v>25573</v>
          </cell>
          <cell r="B1622">
            <v>-43238</v>
          </cell>
          <cell r="C1622">
            <v>-43450</v>
          </cell>
          <cell r="D1622">
            <v>-45782</v>
          </cell>
        </row>
        <row r="1623">
          <cell r="A1623">
            <v>25574</v>
          </cell>
          <cell r="B1623">
            <v>-205303</v>
          </cell>
          <cell r="C1623">
            <v>-206309</v>
          </cell>
          <cell r="D1623">
            <v>-217379</v>
          </cell>
        </row>
        <row r="1624">
          <cell r="A1624">
            <v>25575</v>
          </cell>
          <cell r="B1624">
            <v>-189356</v>
          </cell>
          <cell r="C1624">
            <v>-190186</v>
          </cell>
          <cell r="D1624">
            <v>-199322</v>
          </cell>
        </row>
        <row r="1625">
          <cell r="A1625">
            <v>25576</v>
          </cell>
          <cell r="B1625">
            <v>-33171</v>
          </cell>
          <cell r="C1625">
            <v>-33303</v>
          </cell>
          <cell r="D1625">
            <v>-34751</v>
          </cell>
        </row>
        <row r="1626">
          <cell r="A1626">
            <v>25577</v>
          </cell>
          <cell r="B1626">
            <v>-3201</v>
          </cell>
          <cell r="C1626">
            <v>-3213</v>
          </cell>
          <cell r="D1626">
            <v>-3340</v>
          </cell>
        </row>
        <row r="1627">
          <cell r="A1627">
            <v>25601</v>
          </cell>
          <cell r="B1627">
            <v>0</v>
          </cell>
          <cell r="C1627">
            <v>0</v>
          </cell>
          <cell r="D1627">
            <v>0</v>
          </cell>
        </row>
        <row r="1628">
          <cell r="A1628">
            <v>25602</v>
          </cell>
          <cell r="B1628">
            <v>0</v>
          </cell>
          <cell r="C1628">
            <v>0</v>
          </cell>
          <cell r="D1628">
            <v>0</v>
          </cell>
        </row>
        <row r="1629">
          <cell r="A1629">
            <v>25603</v>
          </cell>
          <cell r="B1629">
            <v>0</v>
          </cell>
          <cell r="C1629">
            <v>0</v>
          </cell>
          <cell r="D1629">
            <v>0</v>
          </cell>
        </row>
        <row r="1630">
          <cell r="A1630">
            <v>25604</v>
          </cell>
          <cell r="B1630">
            <v>55</v>
          </cell>
          <cell r="C1630">
            <v>55</v>
          </cell>
          <cell r="D1630">
            <v>55</v>
          </cell>
        </row>
        <row r="1631">
          <cell r="A1631">
            <v>25605</v>
          </cell>
          <cell r="B1631">
            <v>0</v>
          </cell>
          <cell r="C1631">
            <v>0</v>
          </cell>
          <cell r="D1631">
            <v>0</v>
          </cell>
        </row>
        <row r="1632">
          <cell r="A1632">
            <v>25606</v>
          </cell>
          <cell r="B1632">
            <v>0</v>
          </cell>
          <cell r="C1632">
            <v>0</v>
          </cell>
          <cell r="D1632">
            <v>0</v>
          </cell>
        </row>
        <row r="1633">
          <cell r="A1633">
            <v>25607</v>
          </cell>
          <cell r="B1633">
            <v>75924</v>
          </cell>
          <cell r="C1633">
            <v>95815</v>
          </cell>
          <cell r="D1633">
            <v>112645</v>
          </cell>
        </row>
        <row r="1634">
          <cell r="A1634">
            <v>25608</v>
          </cell>
          <cell r="B1634">
            <v>0</v>
          </cell>
          <cell r="C1634">
            <v>0</v>
          </cell>
          <cell r="D1634">
            <v>0</v>
          </cell>
        </row>
        <row r="1635">
          <cell r="A1635">
            <v>25609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>
            <v>25610</v>
          </cell>
          <cell r="B1636">
            <v>0</v>
          </cell>
          <cell r="C1636">
            <v>-9746</v>
          </cell>
          <cell r="D1636">
            <v>-3037</v>
          </cell>
        </row>
        <row r="1637">
          <cell r="A1637">
            <v>25611</v>
          </cell>
          <cell r="B1637">
            <v>0</v>
          </cell>
          <cell r="C1637">
            <v>0</v>
          </cell>
          <cell r="D1637">
            <v>0</v>
          </cell>
        </row>
        <row r="1638">
          <cell r="A1638">
            <v>25612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>
            <v>25613</v>
          </cell>
          <cell r="B1639">
            <v>0</v>
          </cell>
          <cell r="C1639">
            <v>0</v>
          </cell>
          <cell r="D1639">
            <v>0</v>
          </cell>
        </row>
        <row r="1640">
          <cell r="A1640">
            <v>25614</v>
          </cell>
          <cell r="B1640">
            <v>0</v>
          </cell>
          <cell r="C1640">
            <v>0</v>
          </cell>
          <cell r="D1640">
            <v>-9535</v>
          </cell>
        </row>
        <row r="1641">
          <cell r="A1641">
            <v>25615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>
            <v>25616</v>
          </cell>
          <cell r="B1642">
            <v>0</v>
          </cell>
          <cell r="C1642">
            <v>0</v>
          </cell>
          <cell r="D1642">
            <v>0</v>
          </cell>
        </row>
        <row r="1643">
          <cell r="A1643">
            <v>25618</v>
          </cell>
          <cell r="B1643">
            <v>0</v>
          </cell>
          <cell r="C1643">
            <v>0</v>
          </cell>
          <cell r="D1643">
            <v>0</v>
          </cell>
        </row>
        <row r="1644">
          <cell r="A1644">
            <v>25619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>
            <v>25620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>
            <v>25621</v>
          </cell>
          <cell r="B1646">
            <v>0</v>
          </cell>
          <cell r="C1646">
            <v>0</v>
          </cell>
          <cell r="D1646">
            <v>0</v>
          </cell>
        </row>
        <row r="1647">
          <cell r="A1647">
            <v>25622</v>
          </cell>
          <cell r="B1647">
            <v>0</v>
          </cell>
          <cell r="C1647">
            <v>0</v>
          </cell>
          <cell r="D1647">
            <v>385</v>
          </cell>
        </row>
        <row r="1648">
          <cell r="A1648">
            <v>25623</v>
          </cell>
          <cell r="B1648">
            <v>0</v>
          </cell>
          <cell r="C1648">
            <v>0</v>
          </cell>
          <cell r="D1648">
            <v>-15851</v>
          </cell>
        </row>
        <row r="1649">
          <cell r="A1649">
            <v>25624</v>
          </cell>
          <cell r="B1649">
            <v>0</v>
          </cell>
          <cell r="C1649">
            <v>0</v>
          </cell>
          <cell r="D1649">
            <v>0</v>
          </cell>
        </row>
        <row r="1650">
          <cell r="A1650">
            <v>25625</v>
          </cell>
          <cell r="B1650">
            <v>117</v>
          </cell>
          <cell r="C1650">
            <v>117</v>
          </cell>
          <cell r="D1650">
            <v>45</v>
          </cell>
        </row>
        <row r="1651">
          <cell r="A1651">
            <v>25627</v>
          </cell>
          <cell r="B1651">
            <v>0</v>
          </cell>
          <cell r="C1651">
            <v>0</v>
          </cell>
          <cell r="D1651">
            <v>0</v>
          </cell>
        </row>
        <row r="1652">
          <cell r="A1652">
            <v>25630</v>
          </cell>
          <cell r="B1652">
            <v>0</v>
          </cell>
          <cell r="C1652">
            <v>0</v>
          </cell>
          <cell r="D1652">
            <v>0</v>
          </cell>
        </row>
        <row r="1653">
          <cell r="A1653">
            <v>25631</v>
          </cell>
          <cell r="B1653">
            <v>0</v>
          </cell>
          <cell r="C1653">
            <v>0</v>
          </cell>
          <cell r="D1653">
            <v>0</v>
          </cell>
        </row>
        <row r="1654">
          <cell r="A1654">
            <v>25632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>
            <v>25633</v>
          </cell>
          <cell r="B1655">
            <v>0</v>
          </cell>
          <cell r="C1655">
            <v>0</v>
          </cell>
          <cell r="D1655">
            <v>0</v>
          </cell>
        </row>
        <row r="1656">
          <cell r="A1656">
            <v>25635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>
            <v>25637</v>
          </cell>
          <cell r="B1657">
            <v>0</v>
          </cell>
          <cell r="C1657">
            <v>0</v>
          </cell>
          <cell r="D1657">
            <v>0</v>
          </cell>
        </row>
        <row r="1658">
          <cell r="A1658">
            <v>25638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>
            <v>25639</v>
          </cell>
          <cell r="B1659">
            <v>0</v>
          </cell>
          <cell r="C1659">
            <v>0</v>
          </cell>
          <cell r="D1659">
            <v>0</v>
          </cell>
        </row>
        <row r="1660">
          <cell r="A1660">
            <v>25640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>
            <v>25643</v>
          </cell>
          <cell r="B1661">
            <v>0</v>
          </cell>
          <cell r="C1661">
            <v>0</v>
          </cell>
          <cell r="D1661">
            <v>0</v>
          </cell>
        </row>
        <row r="1662">
          <cell r="A1662">
            <v>25645</v>
          </cell>
          <cell r="B1662">
            <v>0</v>
          </cell>
          <cell r="C1662">
            <v>0</v>
          </cell>
          <cell r="D1662">
            <v>0</v>
          </cell>
        </row>
        <row r="1663">
          <cell r="A1663">
            <v>25648</v>
          </cell>
          <cell r="B1663">
            <v>0</v>
          </cell>
          <cell r="C1663">
            <v>0</v>
          </cell>
          <cell r="D1663">
            <v>0</v>
          </cell>
        </row>
        <row r="1664">
          <cell r="A1664">
            <v>25649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>
            <v>25651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>
            <v>25653</v>
          </cell>
          <cell r="B1666">
            <v>0</v>
          </cell>
          <cell r="C1666">
            <v>0</v>
          </cell>
          <cell r="D1666">
            <v>0</v>
          </cell>
        </row>
        <row r="1667">
          <cell r="A1667">
            <v>25655</v>
          </cell>
          <cell r="B1667">
            <v>0</v>
          </cell>
          <cell r="C1667">
            <v>0</v>
          </cell>
          <cell r="D1667">
            <v>0</v>
          </cell>
        </row>
        <row r="1668">
          <cell r="A1668">
            <v>25657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>
            <v>25658</v>
          </cell>
          <cell r="B1669">
            <v>0</v>
          </cell>
          <cell r="C1669">
            <v>0</v>
          </cell>
          <cell r="D1669">
            <v>0</v>
          </cell>
        </row>
        <row r="1670">
          <cell r="A1670">
            <v>25659</v>
          </cell>
          <cell r="B1670">
            <v>0</v>
          </cell>
          <cell r="C1670">
            <v>0</v>
          </cell>
          <cell r="D1670">
            <v>0</v>
          </cell>
        </row>
        <row r="1671">
          <cell r="A1671">
            <v>25662</v>
          </cell>
          <cell r="B1671">
            <v>0</v>
          </cell>
          <cell r="C1671">
            <v>0</v>
          </cell>
          <cell r="D1671">
            <v>0</v>
          </cell>
        </row>
        <row r="1672">
          <cell r="A1672">
            <v>25663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>
            <v>25664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>
            <v>25665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>
            <v>25666</v>
          </cell>
          <cell r="B1675">
            <v>-1099939</v>
          </cell>
          <cell r="C1675">
            <v>-1101105</v>
          </cell>
          <cell r="D1675">
            <v>-550297</v>
          </cell>
        </row>
        <row r="1676">
          <cell r="A1676">
            <v>25667</v>
          </cell>
          <cell r="B1676">
            <v>-122456</v>
          </cell>
          <cell r="C1676">
            <v>-122919</v>
          </cell>
          <cell r="D1676">
            <v>-123494</v>
          </cell>
        </row>
        <row r="1677">
          <cell r="A1677">
            <v>25668</v>
          </cell>
          <cell r="B1677">
            <v>-24578</v>
          </cell>
          <cell r="C1677">
            <v>-24567</v>
          </cell>
          <cell r="D1677">
            <v>-24773</v>
          </cell>
        </row>
        <row r="1678">
          <cell r="A1678">
            <v>25669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>
            <v>25671</v>
          </cell>
          <cell r="B1679">
            <v>0</v>
          </cell>
          <cell r="C1679">
            <v>0</v>
          </cell>
          <cell r="D1679">
            <v>0</v>
          </cell>
        </row>
        <row r="1680">
          <cell r="A1680">
            <v>25672</v>
          </cell>
          <cell r="B1680">
            <v>0</v>
          </cell>
          <cell r="C1680">
            <v>0</v>
          </cell>
          <cell r="D1680">
            <v>0</v>
          </cell>
        </row>
        <row r="1681">
          <cell r="A1681">
            <v>25673</v>
          </cell>
          <cell r="B1681">
            <v>0</v>
          </cell>
          <cell r="C1681">
            <v>0</v>
          </cell>
          <cell r="D1681">
            <v>0</v>
          </cell>
        </row>
        <row r="1682">
          <cell r="A1682">
            <v>25674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>
            <v>25701</v>
          </cell>
          <cell r="B1683">
            <v>-338</v>
          </cell>
          <cell r="C1683">
            <v>-423</v>
          </cell>
          <cell r="D1683">
            <v>-1352</v>
          </cell>
        </row>
        <row r="1684">
          <cell r="A1684">
            <v>26225</v>
          </cell>
          <cell r="B1684">
            <v>0</v>
          </cell>
          <cell r="C1684">
            <v>0</v>
          </cell>
          <cell r="D1684">
            <v>0</v>
          </cell>
        </row>
        <row r="1685">
          <cell r="A1685">
            <v>26235</v>
          </cell>
          <cell r="B1685">
            <v>0</v>
          </cell>
          <cell r="C1685">
            <v>0</v>
          </cell>
          <cell r="D1685">
            <v>0</v>
          </cell>
        </row>
        <row r="1686">
          <cell r="A1686">
            <v>26236</v>
          </cell>
          <cell r="B1686">
            <v>0</v>
          </cell>
          <cell r="C1686">
            <v>0</v>
          </cell>
          <cell r="D1686">
            <v>0</v>
          </cell>
        </row>
        <row r="1687">
          <cell r="A1687">
            <v>26245</v>
          </cell>
          <cell r="B1687">
            <v>0</v>
          </cell>
          <cell r="C1687">
            <v>0</v>
          </cell>
          <cell r="D1687">
            <v>0</v>
          </cell>
        </row>
        <row r="1688">
          <cell r="A1688">
            <v>26255</v>
          </cell>
          <cell r="B1688">
            <v>0</v>
          </cell>
          <cell r="C1688">
            <v>0</v>
          </cell>
          <cell r="D1688">
            <v>0</v>
          </cell>
        </row>
        <row r="1689">
          <cell r="A1689">
            <v>28110</v>
          </cell>
          <cell r="B1689">
            <v>-1201964</v>
          </cell>
          <cell r="C1689">
            <v>-1205447</v>
          </cell>
          <cell r="D1689">
            <v>-1243761</v>
          </cell>
        </row>
        <row r="1690">
          <cell r="A1690">
            <v>28120</v>
          </cell>
          <cell r="B1690">
            <v>-7749672</v>
          </cell>
          <cell r="C1690">
            <v>-7772821</v>
          </cell>
          <cell r="D1690">
            <v>-8027461</v>
          </cell>
        </row>
        <row r="1691">
          <cell r="A1691">
            <v>28201</v>
          </cell>
          <cell r="B1691">
            <v>0</v>
          </cell>
          <cell r="C1691">
            <v>0</v>
          </cell>
          <cell r="D1691">
            <v>0</v>
          </cell>
        </row>
        <row r="1692">
          <cell r="A1692">
            <v>28202</v>
          </cell>
          <cell r="B1692">
            <v>0</v>
          </cell>
          <cell r="C1692">
            <v>0</v>
          </cell>
          <cell r="D1692">
            <v>0</v>
          </cell>
        </row>
        <row r="1693">
          <cell r="A1693">
            <v>28203</v>
          </cell>
          <cell r="B1693">
            <v>0</v>
          </cell>
          <cell r="C1693">
            <v>0</v>
          </cell>
          <cell r="D1693">
            <v>0</v>
          </cell>
        </row>
        <row r="1694">
          <cell r="A1694">
            <v>28204</v>
          </cell>
          <cell r="B1694">
            <v>0</v>
          </cell>
          <cell r="C1694">
            <v>0</v>
          </cell>
          <cell r="D1694">
            <v>0</v>
          </cell>
        </row>
        <row r="1695">
          <cell r="A1695">
            <v>28205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>
            <v>28206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>
            <v>28207</v>
          </cell>
          <cell r="B1697">
            <v>0</v>
          </cell>
          <cell r="C1697">
            <v>0</v>
          </cell>
          <cell r="D1697">
            <v>0</v>
          </cell>
        </row>
        <row r="1698">
          <cell r="A1698">
            <v>28208</v>
          </cell>
          <cell r="B1698">
            <v>0</v>
          </cell>
          <cell r="C1698">
            <v>0</v>
          </cell>
          <cell r="D1698">
            <v>0</v>
          </cell>
        </row>
        <row r="1699">
          <cell r="A1699">
            <v>28210</v>
          </cell>
          <cell r="B1699">
            <v>-64621470</v>
          </cell>
          <cell r="C1699">
            <v>-64504386</v>
          </cell>
          <cell r="D1699">
            <v>-63327840</v>
          </cell>
        </row>
        <row r="1700">
          <cell r="A1700">
            <v>28211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>
            <v>28212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>
            <v>28215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>
            <v>28216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>
            <v>28217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>
            <v>28218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>
            <v>28220</v>
          </cell>
          <cell r="B1706">
            <v>-430188199</v>
          </cell>
          <cell r="C1706">
            <v>-428350634</v>
          </cell>
          <cell r="D1706">
            <v>-421491672</v>
          </cell>
        </row>
        <row r="1707">
          <cell r="A1707">
            <v>28221</v>
          </cell>
          <cell r="B1707">
            <v>0</v>
          </cell>
          <cell r="C1707">
            <v>0</v>
          </cell>
          <cell r="D1707">
            <v>0</v>
          </cell>
        </row>
        <row r="1708">
          <cell r="A1708">
            <v>28225</v>
          </cell>
          <cell r="B1708">
            <v>-23234205</v>
          </cell>
          <cell r="C1708">
            <v>-23302195</v>
          </cell>
          <cell r="D1708">
            <v>-24921130</v>
          </cell>
        </row>
        <row r="1709">
          <cell r="A1709">
            <v>28229</v>
          </cell>
          <cell r="B1709">
            <v>0</v>
          </cell>
          <cell r="C1709">
            <v>0</v>
          </cell>
          <cell r="D1709">
            <v>0</v>
          </cell>
        </row>
        <row r="1710">
          <cell r="A1710">
            <v>28230</v>
          </cell>
          <cell r="B1710">
            <v>0</v>
          </cell>
          <cell r="C1710">
            <v>0</v>
          </cell>
          <cell r="D1710">
            <v>0</v>
          </cell>
        </row>
        <row r="1711">
          <cell r="A1711">
            <v>28231</v>
          </cell>
          <cell r="B1711">
            <v>0</v>
          </cell>
          <cell r="C1711">
            <v>0</v>
          </cell>
          <cell r="D1711">
            <v>0</v>
          </cell>
        </row>
        <row r="1712">
          <cell r="A1712">
            <v>28310</v>
          </cell>
          <cell r="B1712">
            <v>0</v>
          </cell>
          <cell r="C1712">
            <v>0</v>
          </cell>
          <cell r="D1712">
            <v>0</v>
          </cell>
        </row>
        <row r="1713">
          <cell r="A1713">
            <v>28311</v>
          </cell>
          <cell r="B1713">
            <v>0</v>
          </cell>
          <cell r="C1713">
            <v>0</v>
          </cell>
          <cell r="D1713">
            <v>0</v>
          </cell>
        </row>
        <row r="1714">
          <cell r="A1714">
            <v>28312</v>
          </cell>
          <cell r="B1714">
            <v>0</v>
          </cell>
          <cell r="C1714">
            <v>0</v>
          </cell>
          <cell r="D1714">
            <v>0</v>
          </cell>
        </row>
        <row r="1715">
          <cell r="A1715">
            <v>28313</v>
          </cell>
          <cell r="B1715">
            <v>6976531</v>
          </cell>
          <cell r="C1715">
            <v>7022160</v>
          </cell>
          <cell r="D1715">
            <v>9223881</v>
          </cell>
        </row>
        <row r="1716">
          <cell r="A1716">
            <v>28314</v>
          </cell>
          <cell r="B1716">
            <v>122973</v>
          </cell>
          <cell r="C1716">
            <v>131043</v>
          </cell>
          <cell r="D1716">
            <v>143037</v>
          </cell>
        </row>
        <row r="1717">
          <cell r="A1717">
            <v>28315</v>
          </cell>
          <cell r="B1717">
            <v>-9176090</v>
          </cell>
          <cell r="C1717">
            <v>-9644578</v>
          </cell>
          <cell r="D1717">
            <v>-11730223</v>
          </cell>
        </row>
        <row r="1718">
          <cell r="A1718">
            <v>28316</v>
          </cell>
          <cell r="B1718">
            <v>2292152</v>
          </cell>
          <cell r="C1718">
            <v>2272285</v>
          </cell>
          <cell r="D1718">
            <v>1938780</v>
          </cell>
        </row>
        <row r="1719">
          <cell r="A1719">
            <v>28320</v>
          </cell>
          <cell r="B1719">
            <v>0</v>
          </cell>
          <cell r="C1719">
            <v>0</v>
          </cell>
          <cell r="D1719">
            <v>0</v>
          </cell>
        </row>
        <row r="1720">
          <cell r="A1720">
            <v>28321</v>
          </cell>
          <cell r="B1720">
            <v>0</v>
          </cell>
          <cell r="C1720">
            <v>0</v>
          </cell>
          <cell r="D1720">
            <v>0</v>
          </cell>
        </row>
        <row r="1721">
          <cell r="A1721">
            <v>28322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>
            <v>28323</v>
          </cell>
          <cell r="B1722">
            <v>46373747</v>
          </cell>
          <cell r="C1722">
            <v>46648147</v>
          </cell>
          <cell r="D1722">
            <v>59888499</v>
          </cell>
        </row>
        <row r="1723">
          <cell r="A1723">
            <v>28324</v>
          </cell>
          <cell r="B1723">
            <v>658128</v>
          </cell>
          <cell r="C1723">
            <v>706659</v>
          </cell>
          <cell r="D1723">
            <v>778789</v>
          </cell>
        </row>
        <row r="1724">
          <cell r="A1724">
            <v>28325</v>
          </cell>
          <cell r="B1724">
            <v>-56336552</v>
          </cell>
          <cell r="C1724">
            <v>-59153869</v>
          </cell>
          <cell r="D1724">
            <v>-71696180</v>
          </cell>
        </row>
        <row r="1725">
          <cell r="A1725">
            <v>28326</v>
          </cell>
          <cell r="B1725">
            <v>13751071</v>
          </cell>
          <cell r="C1725">
            <v>13634608</v>
          </cell>
          <cell r="D1725">
            <v>11662125</v>
          </cell>
        </row>
        <row r="1726">
          <cell r="A1726">
            <v>28329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>
            <v>28330</v>
          </cell>
          <cell r="B1727">
            <v>-1276967</v>
          </cell>
          <cell r="C1727">
            <v>-1284509</v>
          </cell>
          <cell r="D1727">
            <v>-1367521</v>
          </cell>
        </row>
        <row r="1728">
          <cell r="A1728">
            <v>28331</v>
          </cell>
          <cell r="B1728">
            <v>-7535112</v>
          </cell>
          <cell r="C1728">
            <v>-7580467</v>
          </cell>
          <cell r="D1728">
            <v>-8079662</v>
          </cell>
        </row>
        <row r="1729">
          <cell r="A1729">
            <v>28332</v>
          </cell>
          <cell r="B1729">
            <v>0</v>
          </cell>
          <cell r="C1729">
            <v>0</v>
          </cell>
          <cell r="D1729">
            <v>0</v>
          </cell>
        </row>
        <row r="1730">
          <cell r="A1730">
            <v>28333</v>
          </cell>
          <cell r="B1730">
            <v>0</v>
          </cell>
          <cell r="C1730">
            <v>0</v>
          </cell>
          <cell r="D1730">
            <v>0</v>
          </cell>
        </row>
        <row r="1731">
          <cell r="A1731">
            <v>28334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>
            <v>28335</v>
          </cell>
          <cell r="B1732">
            <v>0</v>
          </cell>
          <cell r="C1732">
            <v>0</v>
          </cell>
          <cell r="D1732">
            <v>0</v>
          </cell>
        </row>
        <row r="1733">
          <cell r="A1733">
            <v>28336</v>
          </cell>
          <cell r="B1733">
            <v>-1</v>
          </cell>
          <cell r="C1733">
            <v>-1</v>
          </cell>
          <cell r="D1733">
            <v>-1</v>
          </cell>
        </row>
        <row r="1734">
          <cell r="A1734">
            <v>28337</v>
          </cell>
          <cell r="B1734">
            <v>-7</v>
          </cell>
          <cell r="C1734">
            <v>-7</v>
          </cell>
          <cell r="D1734">
            <v>-7</v>
          </cell>
        </row>
        <row r="1735">
          <cell r="A1735">
            <v>28338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>
            <v>28339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>
            <v>28340</v>
          </cell>
          <cell r="B1737">
            <v>-14591099</v>
          </cell>
          <cell r="C1737">
            <v>-14633797</v>
          </cell>
          <cell r="D1737">
            <v>-15650498</v>
          </cell>
        </row>
        <row r="1738">
          <cell r="A1738">
            <v>28341</v>
          </cell>
          <cell r="B1738">
            <v>-2979330</v>
          </cell>
          <cell r="C1738">
            <v>-1605295</v>
          </cell>
          <cell r="D1738">
            <v>412855</v>
          </cell>
        </row>
        <row r="1739">
          <cell r="A1739">
            <v>28342</v>
          </cell>
          <cell r="B1739">
            <v>-17916608</v>
          </cell>
          <cell r="C1739">
            <v>-9653658</v>
          </cell>
          <cell r="D1739">
            <v>2482758</v>
          </cell>
        </row>
        <row r="1740">
          <cell r="A1740">
            <v>28343</v>
          </cell>
          <cell r="B1740">
            <v>-42847906</v>
          </cell>
          <cell r="C1740">
            <v>-21423953</v>
          </cell>
          <cell r="D1740">
            <v>-3295993</v>
          </cell>
        </row>
        <row r="1741">
          <cell r="A1741">
            <v>28344</v>
          </cell>
          <cell r="B1741">
            <v>-7125124</v>
          </cell>
          <cell r="C1741">
            <v>-3562562</v>
          </cell>
          <cell r="D1741">
            <v>-548086</v>
          </cell>
        </row>
        <row r="1742">
          <cell r="A1742">
            <v>29999</v>
          </cell>
          <cell r="B1742">
            <v>-135863758</v>
          </cell>
          <cell r="C1742">
            <v>-135057004</v>
          </cell>
          <cell r="D1742">
            <v>-67320709</v>
          </cell>
        </row>
        <row r="1743">
          <cell r="A1743">
            <v>401</v>
          </cell>
          <cell r="B1743">
            <v>94305137</v>
          </cell>
          <cell r="C1743">
            <v>1264479153</v>
          </cell>
          <cell r="D1743">
            <v>1264479153</v>
          </cell>
        </row>
        <row r="1744">
          <cell r="A1744">
            <v>402</v>
          </cell>
          <cell r="B1744">
            <v>11524948</v>
          </cell>
          <cell r="C1744">
            <v>107683761</v>
          </cell>
          <cell r="D1744">
            <v>107683761</v>
          </cell>
        </row>
        <row r="1745">
          <cell r="A1745">
            <v>403</v>
          </cell>
          <cell r="B1745">
            <v>15313464</v>
          </cell>
          <cell r="C1745">
            <v>181502265</v>
          </cell>
          <cell r="D1745">
            <v>181502265</v>
          </cell>
        </row>
        <row r="1746">
          <cell r="A1746">
            <v>404</v>
          </cell>
          <cell r="B1746">
            <v>358409</v>
          </cell>
          <cell r="C1746">
            <v>4971062</v>
          </cell>
          <cell r="D1746">
            <v>4971062</v>
          </cell>
        </row>
        <row r="1747">
          <cell r="A1747">
            <v>406</v>
          </cell>
          <cell r="B1747">
            <v>-17839</v>
          </cell>
          <cell r="C1747">
            <v>-214072</v>
          </cell>
          <cell r="D1747">
            <v>-214072</v>
          </cell>
        </row>
        <row r="1748">
          <cell r="A1748">
            <v>407</v>
          </cell>
          <cell r="B1748">
            <v>9114602</v>
          </cell>
          <cell r="C1748">
            <v>49455656</v>
          </cell>
          <cell r="D1748">
            <v>49455656</v>
          </cell>
        </row>
        <row r="1749">
          <cell r="A1749">
            <v>408</v>
          </cell>
          <cell r="B1749">
            <v>10825468</v>
          </cell>
          <cell r="C1749">
            <v>138179348</v>
          </cell>
          <cell r="D1749">
            <v>138179348</v>
          </cell>
        </row>
        <row r="1750">
          <cell r="A1750">
            <v>409</v>
          </cell>
          <cell r="B1750">
            <v>5595772</v>
          </cell>
          <cell r="C1750">
            <v>99633963</v>
          </cell>
          <cell r="D1750">
            <v>99633963</v>
          </cell>
        </row>
        <row r="1751">
          <cell r="A1751">
            <v>410</v>
          </cell>
          <cell r="B1751">
            <v>5533827</v>
          </cell>
          <cell r="C1751">
            <v>80437998</v>
          </cell>
          <cell r="D1751">
            <v>80437998</v>
          </cell>
        </row>
        <row r="1752">
          <cell r="A1752">
            <v>411</v>
          </cell>
          <cell r="B1752">
            <v>-10933574</v>
          </cell>
          <cell r="C1752">
            <v>-145897974</v>
          </cell>
          <cell r="D1752">
            <v>-145897974</v>
          </cell>
        </row>
        <row r="1753">
          <cell r="A1753">
            <v>415</v>
          </cell>
          <cell r="B1753">
            <v>-222217</v>
          </cell>
          <cell r="C1753">
            <v>-2691701</v>
          </cell>
          <cell r="D1753">
            <v>-2691701</v>
          </cell>
        </row>
        <row r="1754">
          <cell r="A1754">
            <v>416</v>
          </cell>
          <cell r="B1754">
            <v>84732</v>
          </cell>
          <cell r="C1754">
            <v>918044</v>
          </cell>
          <cell r="D1754">
            <v>918044</v>
          </cell>
        </row>
        <row r="1755">
          <cell r="A1755">
            <v>417</v>
          </cell>
          <cell r="B1755">
            <v>0</v>
          </cell>
          <cell r="C1755">
            <v>0</v>
          </cell>
          <cell r="D1755">
            <v>0</v>
          </cell>
        </row>
        <row r="1756">
          <cell r="A1756">
            <v>418</v>
          </cell>
          <cell r="B1756">
            <v>20512</v>
          </cell>
          <cell r="C1756">
            <v>74923</v>
          </cell>
          <cell r="D1756">
            <v>74923</v>
          </cell>
        </row>
        <row r="1757">
          <cell r="A1757">
            <v>419</v>
          </cell>
          <cell r="B1757">
            <v>-618751</v>
          </cell>
          <cell r="C1757">
            <v>-5680380</v>
          </cell>
          <cell r="D1757">
            <v>-5680380</v>
          </cell>
        </row>
        <row r="1758">
          <cell r="A1758">
            <v>421</v>
          </cell>
          <cell r="B1758">
            <v>-840011</v>
          </cell>
          <cell r="C1758">
            <v>-11372454</v>
          </cell>
          <cell r="D1758">
            <v>-11372454</v>
          </cell>
        </row>
        <row r="1759">
          <cell r="A1759">
            <v>425</v>
          </cell>
          <cell r="B1759">
            <v>2872</v>
          </cell>
          <cell r="C1759">
            <v>34459</v>
          </cell>
          <cell r="D1759">
            <v>34459</v>
          </cell>
        </row>
        <row r="1760">
          <cell r="A1760">
            <v>426</v>
          </cell>
          <cell r="B1760">
            <v>134575</v>
          </cell>
          <cell r="C1760">
            <v>535167</v>
          </cell>
          <cell r="D1760">
            <v>535167</v>
          </cell>
        </row>
        <row r="1761">
          <cell r="A1761">
            <v>427</v>
          </cell>
          <cell r="B1761">
            <v>7979587</v>
          </cell>
          <cell r="C1761">
            <v>89993380</v>
          </cell>
          <cell r="D1761">
            <v>89993380</v>
          </cell>
        </row>
        <row r="1762">
          <cell r="A1762">
            <v>428</v>
          </cell>
          <cell r="B1762">
            <v>462706</v>
          </cell>
          <cell r="C1762">
            <v>5475475</v>
          </cell>
          <cell r="D1762">
            <v>5475475</v>
          </cell>
        </row>
        <row r="1763">
          <cell r="A1763">
            <v>429</v>
          </cell>
          <cell r="B1763">
            <v>-8028</v>
          </cell>
          <cell r="C1763">
            <v>-96339</v>
          </cell>
          <cell r="D1763">
            <v>-96339</v>
          </cell>
        </row>
        <row r="1764">
          <cell r="A1764">
            <v>430</v>
          </cell>
          <cell r="B1764">
            <v>0</v>
          </cell>
          <cell r="C1764">
            <v>0</v>
          </cell>
          <cell r="D1764">
            <v>0</v>
          </cell>
        </row>
        <row r="1765">
          <cell r="A1765">
            <v>431</v>
          </cell>
          <cell r="B1765">
            <v>618580</v>
          </cell>
          <cell r="C1765">
            <v>13117778</v>
          </cell>
          <cell r="D1765">
            <v>13117778</v>
          </cell>
        </row>
        <row r="1766">
          <cell r="A1766">
            <v>432</v>
          </cell>
          <cell r="B1766">
            <v>-186414</v>
          </cell>
          <cell r="C1766">
            <v>-1049592</v>
          </cell>
          <cell r="D1766">
            <v>-1049592</v>
          </cell>
        </row>
        <row r="1767">
          <cell r="A1767">
            <v>439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>
            <v>440</v>
          </cell>
          <cell r="B1768">
            <v>-68997227</v>
          </cell>
          <cell r="C1768">
            <v>-956741563</v>
          </cell>
          <cell r="D1768">
            <v>-956741563</v>
          </cell>
        </row>
        <row r="1769">
          <cell r="A1769">
            <v>442</v>
          </cell>
          <cell r="B1769">
            <v>-62748718</v>
          </cell>
          <cell r="C1769">
            <v>-776831682</v>
          </cell>
          <cell r="D1769">
            <v>-776831682</v>
          </cell>
        </row>
        <row r="1770">
          <cell r="A1770">
            <v>444</v>
          </cell>
          <cell r="B1770">
            <v>-1102166</v>
          </cell>
          <cell r="C1770">
            <v>-12905730</v>
          </cell>
          <cell r="D1770">
            <v>-12905730</v>
          </cell>
        </row>
        <row r="1771">
          <cell r="A1771">
            <v>445</v>
          </cell>
          <cell r="B1771">
            <v>-12263409</v>
          </cell>
          <cell r="C1771">
            <v>-149239955</v>
          </cell>
          <cell r="D1771">
            <v>-149239955</v>
          </cell>
        </row>
        <row r="1772">
          <cell r="A1772">
            <v>447</v>
          </cell>
          <cell r="B1772">
            <v>-4898394</v>
          </cell>
          <cell r="C1772">
            <v>-71901226</v>
          </cell>
          <cell r="D1772">
            <v>-71901226</v>
          </cell>
        </row>
        <row r="1773">
          <cell r="A1773">
            <v>449</v>
          </cell>
          <cell r="B1773">
            <v>0</v>
          </cell>
          <cell r="C1773">
            <v>0</v>
          </cell>
          <cell r="D1773">
            <v>0</v>
          </cell>
        </row>
        <row r="1774">
          <cell r="A1774">
            <v>451</v>
          </cell>
          <cell r="B1774">
            <v>-990530</v>
          </cell>
          <cell r="C1774">
            <v>-12694324</v>
          </cell>
          <cell r="D1774">
            <v>-12694324</v>
          </cell>
        </row>
        <row r="1775">
          <cell r="A1775">
            <v>454</v>
          </cell>
          <cell r="B1775">
            <v>-767253</v>
          </cell>
          <cell r="C1775">
            <v>-10960092</v>
          </cell>
          <cell r="D1775">
            <v>-10960092</v>
          </cell>
        </row>
        <row r="1776">
          <cell r="A1776">
            <v>455</v>
          </cell>
          <cell r="B1776">
            <v>-32440</v>
          </cell>
          <cell r="C1776">
            <v>-388809</v>
          </cell>
          <cell r="D1776">
            <v>-388809</v>
          </cell>
        </row>
        <row r="1777">
          <cell r="A1777">
            <v>456</v>
          </cell>
          <cell r="B1777">
            <v>1138271</v>
          </cell>
          <cell r="C1777">
            <v>-13690298</v>
          </cell>
          <cell r="D1777">
            <v>-13690298</v>
          </cell>
        </row>
        <row r="1778">
          <cell r="A1778">
            <v>555</v>
          </cell>
          <cell r="B1778">
            <v>15598927</v>
          </cell>
          <cell r="C1778">
            <v>221273642</v>
          </cell>
          <cell r="D1778">
            <v>221273642</v>
          </cell>
        </row>
        <row r="1779">
          <cell r="A1779">
            <v>40101</v>
          </cell>
          <cell r="B1779">
            <v>54023983</v>
          </cell>
          <cell r="C1779">
            <v>818968034</v>
          </cell>
          <cell r="D1779">
            <v>818968034</v>
          </cell>
        </row>
        <row r="1780">
          <cell r="A1780">
            <v>40102</v>
          </cell>
          <cell r="B1780">
            <v>40281155</v>
          </cell>
          <cell r="C1780">
            <v>445511119</v>
          </cell>
          <cell r="D1780">
            <v>445511119</v>
          </cell>
        </row>
        <row r="1781">
          <cell r="A1781">
            <v>40200</v>
          </cell>
          <cell r="B1781">
            <v>11524948</v>
          </cell>
          <cell r="C1781">
            <v>107683761</v>
          </cell>
          <cell r="D1781">
            <v>107683761</v>
          </cell>
        </row>
        <row r="1782">
          <cell r="A1782">
            <v>40300</v>
          </cell>
          <cell r="B1782">
            <v>14562596</v>
          </cell>
          <cell r="C1782">
            <v>172544090</v>
          </cell>
          <cell r="D1782">
            <v>172544090</v>
          </cell>
        </row>
        <row r="1783">
          <cell r="A1783">
            <v>40303</v>
          </cell>
          <cell r="B1783">
            <v>323075</v>
          </cell>
          <cell r="C1783">
            <v>3876903</v>
          </cell>
          <cell r="D1783">
            <v>3876903</v>
          </cell>
        </row>
        <row r="1784">
          <cell r="A1784">
            <v>40320</v>
          </cell>
          <cell r="B1784">
            <v>0</v>
          </cell>
          <cell r="C1784">
            <v>0</v>
          </cell>
          <cell r="D1784">
            <v>0</v>
          </cell>
        </row>
        <row r="1785">
          <cell r="A1785">
            <v>40330</v>
          </cell>
          <cell r="B1785">
            <v>427793</v>
          </cell>
          <cell r="C1785">
            <v>5081273</v>
          </cell>
          <cell r="D1785">
            <v>5081273</v>
          </cell>
        </row>
        <row r="1786">
          <cell r="A1786">
            <v>40400</v>
          </cell>
          <cell r="B1786">
            <v>358409</v>
          </cell>
          <cell r="C1786">
            <v>4971062</v>
          </cell>
          <cell r="D1786">
            <v>4971062</v>
          </cell>
        </row>
        <row r="1787">
          <cell r="A1787">
            <v>40601</v>
          </cell>
          <cell r="B1787">
            <v>17445</v>
          </cell>
          <cell r="C1787">
            <v>209337</v>
          </cell>
          <cell r="D1787">
            <v>209337</v>
          </cell>
        </row>
        <row r="1788">
          <cell r="A1788">
            <v>40604</v>
          </cell>
          <cell r="B1788">
            <v>-35284</v>
          </cell>
          <cell r="C1788">
            <v>-423408</v>
          </cell>
          <cell r="D1788">
            <v>-423408</v>
          </cell>
        </row>
        <row r="1789">
          <cell r="A1789">
            <v>40701</v>
          </cell>
          <cell r="B1789">
            <v>0</v>
          </cell>
          <cell r="C1789">
            <v>0</v>
          </cell>
          <cell r="D1789">
            <v>0</v>
          </cell>
        </row>
        <row r="1790">
          <cell r="A1790">
            <v>40702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>
            <v>40730</v>
          </cell>
          <cell r="B1791">
            <v>12304687</v>
          </cell>
          <cell r="C1791">
            <v>147656222</v>
          </cell>
          <cell r="D1791">
            <v>147656222</v>
          </cell>
        </row>
        <row r="1792">
          <cell r="A1792">
            <v>40731</v>
          </cell>
          <cell r="B1792">
            <v>5683614</v>
          </cell>
          <cell r="C1792">
            <v>18977953</v>
          </cell>
          <cell r="D1792">
            <v>18977953</v>
          </cell>
        </row>
        <row r="1793">
          <cell r="A1793">
            <v>40732</v>
          </cell>
          <cell r="B1793">
            <v>79776</v>
          </cell>
          <cell r="C1793">
            <v>957312</v>
          </cell>
          <cell r="D1793">
            <v>957312</v>
          </cell>
        </row>
        <row r="1794">
          <cell r="A1794">
            <v>40733</v>
          </cell>
          <cell r="B1794">
            <v>0</v>
          </cell>
          <cell r="C1794">
            <v>1318187</v>
          </cell>
          <cell r="D1794">
            <v>1318187</v>
          </cell>
        </row>
        <row r="1795">
          <cell r="A1795">
            <v>40734</v>
          </cell>
          <cell r="B1795">
            <v>706589</v>
          </cell>
          <cell r="C1795">
            <v>8479123</v>
          </cell>
          <cell r="D1795">
            <v>8479123</v>
          </cell>
        </row>
        <row r="1796">
          <cell r="A1796">
            <v>40735</v>
          </cell>
          <cell r="B1796">
            <v>179466</v>
          </cell>
          <cell r="C1796">
            <v>833191</v>
          </cell>
          <cell r="D1796">
            <v>833191</v>
          </cell>
        </row>
        <row r="1797">
          <cell r="A1797">
            <v>40736</v>
          </cell>
          <cell r="B1797">
            <v>0</v>
          </cell>
          <cell r="C1797">
            <v>0</v>
          </cell>
          <cell r="D1797">
            <v>0</v>
          </cell>
        </row>
        <row r="1798">
          <cell r="A1798">
            <v>40737</v>
          </cell>
          <cell r="B1798">
            <v>182681</v>
          </cell>
          <cell r="C1798">
            <v>46158686</v>
          </cell>
          <cell r="D1798">
            <v>46158686</v>
          </cell>
        </row>
        <row r="1799">
          <cell r="A1799">
            <v>40738</v>
          </cell>
          <cell r="B1799">
            <v>0</v>
          </cell>
          <cell r="C1799">
            <v>0</v>
          </cell>
          <cell r="D1799">
            <v>0</v>
          </cell>
        </row>
        <row r="1800">
          <cell r="A1800">
            <v>40739</v>
          </cell>
          <cell r="B1800">
            <v>0</v>
          </cell>
          <cell r="C1800">
            <v>1884055</v>
          </cell>
          <cell r="D1800">
            <v>1884055</v>
          </cell>
        </row>
        <row r="1801">
          <cell r="A1801">
            <v>40740</v>
          </cell>
          <cell r="B1801">
            <v>0</v>
          </cell>
          <cell r="C1801">
            <v>-62339952</v>
          </cell>
          <cell r="D1801">
            <v>-62339952</v>
          </cell>
        </row>
        <row r="1802">
          <cell r="A1802">
            <v>40741</v>
          </cell>
          <cell r="B1802">
            <v>0</v>
          </cell>
          <cell r="C1802">
            <v>0</v>
          </cell>
          <cell r="D1802">
            <v>0</v>
          </cell>
        </row>
        <row r="1803">
          <cell r="A1803">
            <v>40742</v>
          </cell>
          <cell r="B1803">
            <v>-1160808</v>
          </cell>
          <cell r="C1803">
            <v>-4691877</v>
          </cell>
          <cell r="D1803">
            <v>-4691877</v>
          </cell>
        </row>
        <row r="1804">
          <cell r="A1804">
            <v>40743</v>
          </cell>
          <cell r="B1804">
            <v>0</v>
          </cell>
          <cell r="C1804">
            <v>0</v>
          </cell>
          <cell r="D1804">
            <v>0</v>
          </cell>
        </row>
        <row r="1805">
          <cell r="A1805">
            <v>40744</v>
          </cell>
          <cell r="B1805">
            <v>0</v>
          </cell>
          <cell r="C1805">
            <v>-2189629</v>
          </cell>
          <cell r="D1805">
            <v>-2189629</v>
          </cell>
        </row>
        <row r="1806">
          <cell r="A1806">
            <v>40745</v>
          </cell>
          <cell r="B1806">
            <v>0</v>
          </cell>
          <cell r="C1806">
            <v>0</v>
          </cell>
          <cell r="D1806">
            <v>0</v>
          </cell>
        </row>
        <row r="1807">
          <cell r="A1807">
            <v>40746</v>
          </cell>
          <cell r="B1807">
            <v>0</v>
          </cell>
          <cell r="C1807">
            <v>-3130869</v>
          </cell>
          <cell r="D1807">
            <v>-3130869</v>
          </cell>
        </row>
        <row r="1808">
          <cell r="A1808">
            <v>40747</v>
          </cell>
          <cell r="B1808">
            <v>-8424777</v>
          </cell>
          <cell r="C1808">
            <v>-101097291</v>
          </cell>
          <cell r="D1808">
            <v>-101097291</v>
          </cell>
        </row>
        <row r="1809">
          <cell r="A1809">
            <v>40748</v>
          </cell>
          <cell r="B1809">
            <v>-218746</v>
          </cell>
          <cell r="C1809">
            <v>-744862</v>
          </cell>
          <cell r="D1809">
            <v>-744862</v>
          </cell>
        </row>
        <row r="1810">
          <cell r="A1810">
            <v>40749</v>
          </cell>
          <cell r="B1810">
            <v>-217880</v>
          </cell>
          <cell r="C1810">
            <v>-2614593</v>
          </cell>
          <cell r="D1810">
            <v>-2614593</v>
          </cell>
        </row>
        <row r="1811">
          <cell r="A1811">
            <v>40800</v>
          </cell>
          <cell r="B1811">
            <v>-256527</v>
          </cell>
          <cell r="C1811">
            <v>-3220862</v>
          </cell>
          <cell r="D1811">
            <v>-3220862</v>
          </cell>
        </row>
        <row r="1812">
          <cell r="A1812">
            <v>40810</v>
          </cell>
          <cell r="B1812">
            <v>137573</v>
          </cell>
          <cell r="C1812">
            <v>1652120</v>
          </cell>
          <cell r="D1812">
            <v>1652120</v>
          </cell>
        </row>
        <row r="1813">
          <cell r="A1813">
            <v>40811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>
            <v>40812</v>
          </cell>
          <cell r="B1814">
            <v>882282</v>
          </cell>
          <cell r="C1814">
            <v>12641483</v>
          </cell>
          <cell r="D1814">
            <v>12641483</v>
          </cell>
        </row>
        <row r="1815">
          <cell r="A1815">
            <v>40813</v>
          </cell>
          <cell r="B1815">
            <v>3853831</v>
          </cell>
          <cell r="C1815">
            <v>45790100</v>
          </cell>
          <cell r="D1815">
            <v>45790100</v>
          </cell>
        </row>
        <row r="1816">
          <cell r="A1816">
            <v>40814</v>
          </cell>
          <cell r="B1816">
            <v>2667519</v>
          </cell>
          <cell r="C1816">
            <v>34903290</v>
          </cell>
          <cell r="D1816">
            <v>34903290</v>
          </cell>
        </row>
        <row r="1817">
          <cell r="A1817">
            <v>40815</v>
          </cell>
          <cell r="B1817">
            <v>3536790</v>
          </cell>
          <cell r="C1817">
            <v>46321216</v>
          </cell>
          <cell r="D1817">
            <v>46321216</v>
          </cell>
        </row>
        <row r="1818">
          <cell r="A1818">
            <v>40820</v>
          </cell>
          <cell r="B1818">
            <v>4000</v>
          </cell>
          <cell r="C1818">
            <v>92000</v>
          </cell>
          <cell r="D1818">
            <v>92000</v>
          </cell>
        </row>
        <row r="1819">
          <cell r="A1819">
            <v>40910</v>
          </cell>
          <cell r="B1819">
            <v>5510035</v>
          </cell>
          <cell r="C1819">
            <v>97458788</v>
          </cell>
          <cell r="D1819">
            <v>97458788</v>
          </cell>
        </row>
        <row r="1820">
          <cell r="A1820">
            <v>40920</v>
          </cell>
          <cell r="B1820">
            <v>85737</v>
          </cell>
          <cell r="C1820">
            <v>2175175</v>
          </cell>
          <cell r="D1820">
            <v>2175175</v>
          </cell>
        </row>
        <row r="1821">
          <cell r="A1821">
            <v>41001</v>
          </cell>
          <cell r="B1821">
            <v>0</v>
          </cell>
          <cell r="C1821">
            <v>0</v>
          </cell>
          <cell r="D1821">
            <v>0</v>
          </cell>
        </row>
        <row r="1822">
          <cell r="A1822">
            <v>41002</v>
          </cell>
          <cell r="B1822">
            <v>0</v>
          </cell>
          <cell r="C1822">
            <v>0</v>
          </cell>
          <cell r="D1822">
            <v>0</v>
          </cell>
        </row>
        <row r="1823">
          <cell r="A1823">
            <v>41003</v>
          </cell>
          <cell r="B1823">
            <v>15240</v>
          </cell>
          <cell r="C1823">
            <v>122639</v>
          </cell>
          <cell r="D1823">
            <v>122639</v>
          </cell>
        </row>
        <row r="1824">
          <cell r="A1824">
            <v>41004</v>
          </cell>
          <cell r="B1824">
            <v>91649</v>
          </cell>
          <cell r="C1824">
            <v>737506</v>
          </cell>
          <cell r="D1824">
            <v>737506</v>
          </cell>
        </row>
        <row r="1825">
          <cell r="A1825">
            <v>41005</v>
          </cell>
          <cell r="B1825">
            <v>0</v>
          </cell>
          <cell r="C1825">
            <v>0</v>
          </cell>
          <cell r="D1825">
            <v>0</v>
          </cell>
        </row>
        <row r="1826">
          <cell r="A1826">
            <v>41006</v>
          </cell>
          <cell r="B1826">
            <v>0</v>
          </cell>
          <cell r="C1826">
            <v>0</v>
          </cell>
          <cell r="D1826">
            <v>0</v>
          </cell>
        </row>
        <row r="1827">
          <cell r="A1827">
            <v>41007</v>
          </cell>
          <cell r="B1827">
            <v>0</v>
          </cell>
          <cell r="C1827">
            <v>0</v>
          </cell>
          <cell r="D1827">
            <v>0</v>
          </cell>
        </row>
        <row r="1828">
          <cell r="A1828">
            <v>41008</v>
          </cell>
          <cell r="B1828">
            <v>0</v>
          </cell>
          <cell r="C1828">
            <v>0</v>
          </cell>
          <cell r="D1828">
            <v>0</v>
          </cell>
        </row>
        <row r="1829">
          <cell r="A1829">
            <v>41009</v>
          </cell>
          <cell r="B1829">
            <v>0</v>
          </cell>
          <cell r="C1829">
            <v>0</v>
          </cell>
          <cell r="D1829">
            <v>0</v>
          </cell>
        </row>
        <row r="1830">
          <cell r="A1830">
            <v>41010</v>
          </cell>
          <cell r="B1830">
            <v>0</v>
          </cell>
          <cell r="C1830">
            <v>0</v>
          </cell>
          <cell r="D1830">
            <v>0</v>
          </cell>
        </row>
        <row r="1831">
          <cell r="A1831">
            <v>41011</v>
          </cell>
          <cell r="B1831">
            <v>0</v>
          </cell>
          <cell r="C1831">
            <v>0</v>
          </cell>
          <cell r="D1831">
            <v>0</v>
          </cell>
        </row>
        <row r="1832">
          <cell r="A1832">
            <v>41012</v>
          </cell>
          <cell r="B1832">
            <v>0</v>
          </cell>
          <cell r="C1832">
            <v>0</v>
          </cell>
          <cell r="D1832">
            <v>0</v>
          </cell>
        </row>
        <row r="1833">
          <cell r="A1833">
            <v>41013</v>
          </cell>
          <cell r="B1833">
            <v>0</v>
          </cell>
          <cell r="C1833">
            <v>0</v>
          </cell>
          <cell r="D1833">
            <v>0</v>
          </cell>
        </row>
        <row r="1834">
          <cell r="A1834">
            <v>41014</v>
          </cell>
          <cell r="B1834">
            <v>0</v>
          </cell>
          <cell r="C1834">
            <v>0</v>
          </cell>
          <cell r="D1834">
            <v>0</v>
          </cell>
        </row>
        <row r="1835">
          <cell r="A1835">
            <v>41015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>
            <v>41016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>
            <v>41017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>
            <v>41018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>
            <v>41019</v>
          </cell>
          <cell r="B1839">
            <v>0</v>
          </cell>
          <cell r="C1839">
            <v>0</v>
          </cell>
          <cell r="D1839">
            <v>0</v>
          </cell>
        </row>
        <row r="1840">
          <cell r="A1840">
            <v>41020</v>
          </cell>
          <cell r="B1840">
            <v>0</v>
          </cell>
          <cell r="C1840">
            <v>0</v>
          </cell>
          <cell r="D1840">
            <v>0</v>
          </cell>
        </row>
        <row r="1841">
          <cell r="A1841">
            <v>41021</v>
          </cell>
          <cell r="B1841">
            <v>0</v>
          </cell>
          <cell r="C1841">
            <v>0</v>
          </cell>
          <cell r="D1841">
            <v>0</v>
          </cell>
        </row>
        <row r="1842">
          <cell r="A1842">
            <v>41022</v>
          </cell>
          <cell r="B1842">
            <v>0</v>
          </cell>
          <cell r="C1842">
            <v>0</v>
          </cell>
          <cell r="D1842">
            <v>0</v>
          </cell>
        </row>
        <row r="1843">
          <cell r="A1843">
            <v>41023</v>
          </cell>
          <cell r="B1843">
            <v>0</v>
          </cell>
          <cell r="C1843">
            <v>0</v>
          </cell>
          <cell r="D1843">
            <v>0</v>
          </cell>
        </row>
        <row r="1844">
          <cell r="A1844">
            <v>41024</v>
          </cell>
          <cell r="B1844">
            <v>0</v>
          </cell>
          <cell r="C1844">
            <v>0</v>
          </cell>
          <cell r="D1844">
            <v>0</v>
          </cell>
        </row>
        <row r="1845">
          <cell r="A1845">
            <v>41025</v>
          </cell>
          <cell r="B1845">
            <v>0</v>
          </cell>
          <cell r="C1845">
            <v>0</v>
          </cell>
          <cell r="D1845">
            <v>0</v>
          </cell>
        </row>
        <row r="1846">
          <cell r="A1846">
            <v>41026</v>
          </cell>
          <cell r="B1846">
            <v>0</v>
          </cell>
          <cell r="C1846">
            <v>0</v>
          </cell>
          <cell r="D1846">
            <v>0</v>
          </cell>
        </row>
        <row r="1847">
          <cell r="A1847">
            <v>41027</v>
          </cell>
          <cell r="B1847">
            <v>0</v>
          </cell>
          <cell r="C1847">
            <v>0</v>
          </cell>
          <cell r="D1847">
            <v>0</v>
          </cell>
        </row>
        <row r="1848">
          <cell r="A1848">
            <v>41028</v>
          </cell>
          <cell r="B1848">
            <v>0</v>
          </cell>
          <cell r="C1848">
            <v>0</v>
          </cell>
          <cell r="D1848">
            <v>0</v>
          </cell>
        </row>
        <row r="1849">
          <cell r="A1849">
            <v>41029</v>
          </cell>
          <cell r="B1849">
            <v>0</v>
          </cell>
          <cell r="C1849">
            <v>0</v>
          </cell>
          <cell r="D1849">
            <v>0</v>
          </cell>
        </row>
        <row r="1850">
          <cell r="A1850">
            <v>41031</v>
          </cell>
          <cell r="B1850">
            <v>0</v>
          </cell>
          <cell r="C1850">
            <v>0</v>
          </cell>
          <cell r="D1850">
            <v>0</v>
          </cell>
        </row>
        <row r="1851">
          <cell r="A1851">
            <v>41032</v>
          </cell>
          <cell r="B1851">
            <v>351433</v>
          </cell>
          <cell r="C1851">
            <v>6242982</v>
          </cell>
          <cell r="D1851">
            <v>6242982</v>
          </cell>
        </row>
        <row r="1852">
          <cell r="A1852">
            <v>41033</v>
          </cell>
          <cell r="B1852">
            <v>2113393</v>
          </cell>
          <cell r="C1852">
            <v>37543026</v>
          </cell>
          <cell r="D1852">
            <v>37543026</v>
          </cell>
        </row>
        <row r="1853">
          <cell r="A1853">
            <v>41034</v>
          </cell>
          <cell r="B1853">
            <v>16140</v>
          </cell>
          <cell r="C1853">
            <v>68374</v>
          </cell>
          <cell r="D1853">
            <v>68374</v>
          </cell>
        </row>
        <row r="1854">
          <cell r="A1854">
            <v>41035</v>
          </cell>
          <cell r="B1854">
            <v>97062</v>
          </cell>
          <cell r="C1854">
            <v>411174</v>
          </cell>
          <cell r="D1854">
            <v>411174</v>
          </cell>
        </row>
        <row r="1855">
          <cell r="A1855">
            <v>41036</v>
          </cell>
          <cell r="B1855">
            <v>0</v>
          </cell>
          <cell r="C1855">
            <v>439081</v>
          </cell>
          <cell r="D1855">
            <v>439081</v>
          </cell>
        </row>
        <row r="1856">
          <cell r="A1856">
            <v>41037</v>
          </cell>
          <cell r="B1856">
            <v>0</v>
          </cell>
          <cell r="C1856">
            <v>2640474</v>
          </cell>
          <cell r="D1856">
            <v>2640474</v>
          </cell>
        </row>
        <row r="1857">
          <cell r="A1857">
            <v>41038</v>
          </cell>
          <cell r="B1857">
            <v>0</v>
          </cell>
          <cell r="C1857">
            <v>5482</v>
          </cell>
          <cell r="D1857">
            <v>5482</v>
          </cell>
        </row>
        <row r="1858">
          <cell r="A1858">
            <v>41039</v>
          </cell>
          <cell r="B1858">
            <v>0</v>
          </cell>
          <cell r="C1858">
            <v>32969</v>
          </cell>
          <cell r="D1858">
            <v>32969</v>
          </cell>
        </row>
        <row r="1859">
          <cell r="A1859">
            <v>41041</v>
          </cell>
          <cell r="B1859">
            <v>0</v>
          </cell>
          <cell r="C1859">
            <v>0</v>
          </cell>
          <cell r="D1859">
            <v>0</v>
          </cell>
        </row>
        <row r="1860">
          <cell r="A1860">
            <v>41042</v>
          </cell>
          <cell r="B1860">
            <v>0</v>
          </cell>
          <cell r="C1860">
            <v>0</v>
          </cell>
          <cell r="D1860">
            <v>0</v>
          </cell>
        </row>
        <row r="1861">
          <cell r="A1861">
            <v>41043</v>
          </cell>
          <cell r="B1861">
            <v>0</v>
          </cell>
          <cell r="C1861">
            <v>0</v>
          </cell>
          <cell r="D1861">
            <v>0</v>
          </cell>
        </row>
        <row r="1862">
          <cell r="A1862">
            <v>41044</v>
          </cell>
          <cell r="B1862">
            <v>385926</v>
          </cell>
          <cell r="C1862">
            <v>4237037</v>
          </cell>
          <cell r="D1862">
            <v>4237037</v>
          </cell>
        </row>
        <row r="1863">
          <cell r="A1863">
            <v>41045</v>
          </cell>
          <cell r="B1863">
            <v>2428304</v>
          </cell>
          <cell r="C1863">
            <v>26553167</v>
          </cell>
          <cell r="D1863">
            <v>26553167</v>
          </cell>
        </row>
        <row r="1864">
          <cell r="A1864">
            <v>41046</v>
          </cell>
          <cell r="B1864">
            <v>0</v>
          </cell>
          <cell r="C1864">
            <v>0</v>
          </cell>
          <cell r="D1864">
            <v>0</v>
          </cell>
        </row>
        <row r="1865">
          <cell r="A1865">
            <v>41047</v>
          </cell>
          <cell r="B1865">
            <v>0</v>
          </cell>
          <cell r="C1865">
            <v>0</v>
          </cell>
          <cell r="D1865">
            <v>0</v>
          </cell>
        </row>
        <row r="1866">
          <cell r="A1866">
            <v>41048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>
            <v>41050</v>
          </cell>
          <cell r="B1867">
            <v>0</v>
          </cell>
          <cell r="C1867">
            <v>0</v>
          </cell>
          <cell r="D1867">
            <v>0</v>
          </cell>
        </row>
        <row r="1868">
          <cell r="A1868">
            <v>41051</v>
          </cell>
          <cell r="B1868">
            <v>0</v>
          </cell>
          <cell r="C1868">
            <v>0</v>
          </cell>
          <cell r="D1868">
            <v>0</v>
          </cell>
        </row>
        <row r="1869">
          <cell r="A1869">
            <v>41052</v>
          </cell>
          <cell r="B1869">
            <v>4945</v>
          </cell>
          <cell r="C1869">
            <v>59336</v>
          </cell>
          <cell r="D1869">
            <v>59336</v>
          </cell>
        </row>
        <row r="1870">
          <cell r="A1870">
            <v>41053</v>
          </cell>
          <cell r="B1870">
            <v>29735</v>
          </cell>
          <cell r="C1870">
            <v>356825</v>
          </cell>
          <cell r="D1870">
            <v>356825</v>
          </cell>
        </row>
        <row r="1871">
          <cell r="A1871">
            <v>41059</v>
          </cell>
          <cell r="B1871">
            <v>0</v>
          </cell>
          <cell r="C1871">
            <v>0</v>
          </cell>
          <cell r="D1871">
            <v>0</v>
          </cell>
        </row>
        <row r="1872">
          <cell r="A1872">
            <v>41069</v>
          </cell>
          <cell r="B1872">
            <v>0</v>
          </cell>
          <cell r="C1872">
            <v>0</v>
          </cell>
          <cell r="D1872">
            <v>0</v>
          </cell>
        </row>
        <row r="1873">
          <cell r="A1873">
            <v>41071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>
            <v>41072</v>
          </cell>
          <cell r="B1874">
            <v>0</v>
          </cell>
          <cell r="C1874">
            <v>0</v>
          </cell>
          <cell r="D1874">
            <v>0</v>
          </cell>
        </row>
        <row r="1875">
          <cell r="A1875">
            <v>41080</v>
          </cell>
          <cell r="B1875">
            <v>0</v>
          </cell>
          <cell r="C1875">
            <v>140858</v>
          </cell>
          <cell r="D1875">
            <v>140858</v>
          </cell>
        </row>
        <row r="1876">
          <cell r="A1876">
            <v>41081</v>
          </cell>
          <cell r="B1876">
            <v>0</v>
          </cell>
          <cell r="C1876">
            <v>847069</v>
          </cell>
          <cell r="D1876">
            <v>847069</v>
          </cell>
        </row>
        <row r="1877">
          <cell r="A1877">
            <v>41082</v>
          </cell>
          <cell r="B1877">
            <v>0</v>
          </cell>
          <cell r="C1877">
            <v>0</v>
          </cell>
          <cell r="D1877">
            <v>0</v>
          </cell>
        </row>
        <row r="1878">
          <cell r="A1878">
            <v>41083</v>
          </cell>
          <cell r="B1878">
            <v>0</v>
          </cell>
          <cell r="C1878">
            <v>0</v>
          </cell>
          <cell r="D1878">
            <v>0</v>
          </cell>
        </row>
        <row r="1879">
          <cell r="A1879">
            <v>41084</v>
          </cell>
          <cell r="B1879">
            <v>0</v>
          </cell>
          <cell r="C1879">
            <v>0</v>
          </cell>
          <cell r="D1879">
            <v>0</v>
          </cell>
        </row>
        <row r="1880">
          <cell r="A1880">
            <v>41085</v>
          </cell>
          <cell r="B1880">
            <v>0</v>
          </cell>
          <cell r="C1880">
            <v>0</v>
          </cell>
          <cell r="D1880">
            <v>0</v>
          </cell>
        </row>
        <row r="1881">
          <cell r="A1881">
            <v>41086</v>
          </cell>
          <cell r="B1881">
            <v>0</v>
          </cell>
          <cell r="C1881">
            <v>0</v>
          </cell>
          <cell r="D1881">
            <v>0</v>
          </cell>
        </row>
        <row r="1882">
          <cell r="A1882">
            <v>41101</v>
          </cell>
          <cell r="B1882">
            <v>-236</v>
          </cell>
          <cell r="C1882">
            <v>-16546</v>
          </cell>
          <cell r="D1882">
            <v>-16546</v>
          </cell>
        </row>
        <row r="1883">
          <cell r="A1883">
            <v>41102</v>
          </cell>
          <cell r="B1883">
            <v>-1419</v>
          </cell>
          <cell r="C1883">
            <v>-99506</v>
          </cell>
          <cell r="D1883">
            <v>-99506</v>
          </cell>
        </row>
        <row r="1884">
          <cell r="A1884">
            <v>41103</v>
          </cell>
          <cell r="B1884">
            <v>0</v>
          </cell>
          <cell r="C1884">
            <v>-248028</v>
          </cell>
          <cell r="D1884">
            <v>-248028</v>
          </cell>
        </row>
        <row r="1885">
          <cell r="A1885">
            <v>41104</v>
          </cell>
          <cell r="B1885">
            <v>0</v>
          </cell>
          <cell r="C1885">
            <v>-1491549</v>
          </cell>
          <cell r="D1885">
            <v>-1491549</v>
          </cell>
        </row>
        <row r="1886">
          <cell r="A1886">
            <v>41105</v>
          </cell>
          <cell r="B1886">
            <v>0</v>
          </cell>
          <cell r="C1886">
            <v>0</v>
          </cell>
          <cell r="D1886">
            <v>0</v>
          </cell>
        </row>
        <row r="1887">
          <cell r="A1887">
            <v>41106</v>
          </cell>
          <cell r="B1887">
            <v>0</v>
          </cell>
          <cell r="C1887">
            <v>0</v>
          </cell>
          <cell r="D1887">
            <v>0</v>
          </cell>
        </row>
        <row r="1888">
          <cell r="A1888">
            <v>41107</v>
          </cell>
          <cell r="B1888">
            <v>0</v>
          </cell>
          <cell r="C1888">
            <v>0</v>
          </cell>
          <cell r="D1888">
            <v>0</v>
          </cell>
        </row>
        <row r="1889">
          <cell r="A1889">
            <v>41108</v>
          </cell>
          <cell r="B1889">
            <v>0</v>
          </cell>
          <cell r="C1889">
            <v>0</v>
          </cell>
          <cell r="D1889">
            <v>0</v>
          </cell>
        </row>
        <row r="1890">
          <cell r="A1890">
            <v>41109</v>
          </cell>
          <cell r="B1890">
            <v>0</v>
          </cell>
          <cell r="C1890">
            <v>0</v>
          </cell>
          <cell r="D1890">
            <v>0</v>
          </cell>
        </row>
        <row r="1891">
          <cell r="A1891">
            <v>41110</v>
          </cell>
          <cell r="B1891">
            <v>0</v>
          </cell>
          <cell r="C1891">
            <v>0</v>
          </cell>
          <cell r="D1891">
            <v>0</v>
          </cell>
        </row>
        <row r="1892">
          <cell r="A1892">
            <v>41111</v>
          </cell>
          <cell r="B1892">
            <v>0</v>
          </cell>
          <cell r="C1892">
            <v>0</v>
          </cell>
          <cell r="D1892">
            <v>0</v>
          </cell>
        </row>
        <row r="1893">
          <cell r="A1893">
            <v>41112</v>
          </cell>
          <cell r="B1893">
            <v>0</v>
          </cell>
          <cell r="C1893">
            <v>0</v>
          </cell>
          <cell r="D1893">
            <v>0</v>
          </cell>
        </row>
        <row r="1894">
          <cell r="A1894">
            <v>41113</v>
          </cell>
          <cell r="B1894">
            <v>-41963</v>
          </cell>
          <cell r="C1894">
            <v>-435120</v>
          </cell>
          <cell r="D1894">
            <v>-435120</v>
          </cell>
        </row>
        <row r="1895">
          <cell r="A1895">
            <v>41114</v>
          </cell>
          <cell r="B1895">
            <v>-252349</v>
          </cell>
          <cell r="C1895">
            <v>-2616656</v>
          </cell>
          <cell r="D1895">
            <v>-2616656</v>
          </cell>
        </row>
        <row r="1896">
          <cell r="A1896">
            <v>41115</v>
          </cell>
          <cell r="B1896">
            <v>0</v>
          </cell>
          <cell r="C1896">
            <v>0</v>
          </cell>
          <cell r="D1896">
            <v>0</v>
          </cell>
        </row>
        <row r="1897">
          <cell r="A1897">
            <v>41116</v>
          </cell>
          <cell r="B1897">
            <v>0</v>
          </cell>
          <cell r="C1897">
            <v>0</v>
          </cell>
          <cell r="D1897">
            <v>0</v>
          </cell>
        </row>
        <row r="1898">
          <cell r="A1898">
            <v>41117</v>
          </cell>
          <cell r="B1898">
            <v>-6966</v>
          </cell>
          <cell r="C1898">
            <v>-83594</v>
          </cell>
          <cell r="D1898">
            <v>-83594</v>
          </cell>
        </row>
        <row r="1899">
          <cell r="A1899">
            <v>41118</v>
          </cell>
          <cell r="B1899">
            <v>-46298</v>
          </cell>
          <cell r="C1899">
            <v>-555579</v>
          </cell>
          <cell r="D1899">
            <v>-555579</v>
          </cell>
        </row>
        <row r="1900">
          <cell r="A1900">
            <v>41119</v>
          </cell>
          <cell r="B1900">
            <v>0</v>
          </cell>
          <cell r="C1900">
            <v>0</v>
          </cell>
          <cell r="D1900">
            <v>0</v>
          </cell>
        </row>
        <row r="1901">
          <cell r="A1901">
            <v>41120</v>
          </cell>
          <cell r="B1901">
            <v>0</v>
          </cell>
          <cell r="C1901">
            <v>0</v>
          </cell>
          <cell r="D1901">
            <v>0</v>
          </cell>
        </row>
        <row r="1902">
          <cell r="A1902">
            <v>41121</v>
          </cell>
          <cell r="B1902">
            <v>0</v>
          </cell>
          <cell r="C1902">
            <v>0</v>
          </cell>
          <cell r="D1902">
            <v>0</v>
          </cell>
        </row>
        <row r="1903">
          <cell r="A1903">
            <v>41122</v>
          </cell>
          <cell r="B1903">
            <v>0</v>
          </cell>
          <cell r="C1903">
            <v>0</v>
          </cell>
          <cell r="D1903">
            <v>0</v>
          </cell>
        </row>
        <row r="1904">
          <cell r="A1904">
            <v>41123</v>
          </cell>
          <cell r="B1904">
            <v>0</v>
          </cell>
          <cell r="C1904">
            <v>0</v>
          </cell>
          <cell r="D1904">
            <v>0</v>
          </cell>
        </row>
        <row r="1905">
          <cell r="A1905">
            <v>41124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>
            <v>41125</v>
          </cell>
          <cell r="B1906">
            <v>0</v>
          </cell>
          <cell r="C1906">
            <v>0</v>
          </cell>
          <cell r="D1906">
            <v>0</v>
          </cell>
        </row>
        <row r="1907">
          <cell r="A1907">
            <v>41126</v>
          </cell>
          <cell r="B1907">
            <v>0</v>
          </cell>
          <cell r="C1907">
            <v>0</v>
          </cell>
          <cell r="D1907">
            <v>0</v>
          </cell>
        </row>
        <row r="1908">
          <cell r="A1908">
            <v>41127</v>
          </cell>
          <cell r="B1908">
            <v>0</v>
          </cell>
          <cell r="C1908">
            <v>0</v>
          </cell>
          <cell r="D1908">
            <v>0</v>
          </cell>
        </row>
        <row r="1909">
          <cell r="A1909">
            <v>41128</v>
          </cell>
          <cell r="B1909">
            <v>0</v>
          </cell>
          <cell r="C1909">
            <v>0</v>
          </cell>
          <cell r="D1909">
            <v>0</v>
          </cell>
        </row>
        <row r="1910">
          <cell r="A1910">
            <v>41129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>
            <v>41130</v>
          </cell>
          <cell r="B1911">
            <v>0</v>
          </cell>
          <cell r="C1911">
            <v>0</v>
          </cell>
          <cell r="D1911">
            <v>0</v>
          </cell>
        </row>
        <row r="1912">
          <cell r="A1912">
            <v>41131</v>
          </cell>
          <cell r="B1912">
            <v>-206598</v>
          </cell>
          <cell r="C1912">
            <v>-2522160</v>
          </cell>
          <cell r="D1912">
            <v>-2522160</v>
          </cell>
        </row>
        <row r="1913">
          <cell r="A1913">
            <v>41132</v>
          </cell>
          <cell r="B1913">
            <v>-260174</v>
          </cell>
          <cell r="C1913">
            <v>-3228651</v>
          </cell>
          <cell r="D1913">
            <v>-3228651</v>
          </cell>
        </row>
        <row r="1914">
          <cell r="A1914">
            <v>41133</v>
          </cell>
          <cell r="B1914">
            <v>-1564594</v>
          </cell>
          <cell r="C1914">
            <v>-19415930</v>
          </cell>
          <cell r="D1914">
            <v>-19415930</v>
          </cell>
        </row>
        <row r="1915">
          <cell r="A1915">
            <v>41134</v>
          </cell>
          <cell r="B1915">
            <v>0</v>
          </cell>
          <cell r="C1915">
            <v>-70776</v>
          </cell>
          <cell r="D1915">
            <v>-70776</v>
          </cell>
        </row>
        <row r="1916">
          <cell r="A1916">
            <v>41135</v>
          </cell>
          <cell r="B1916">
            <v>0</v>
          </cell>
          <cell r="C1916">
            <v>-425618</v>
          </cell>
          <cell r="D1916">
            <v>-425618</v>
          </cell>
        </row>
        <row r="1917">
          <cell r="A1917">
            <v>41136</v>
          </cell>
          <cell r="B1917">
            <v>-936976</v>
          </cell>
          <cell r="C1917">
            <v>-5863838</v>
          </cell>
          <cell r="D1917">
            <v>-5863838</v>
          </cell>
        </row>
        <row r="1918">
          <cell r="A1918">
            <v>41137</v>
          </cell>
          <cell r="B1918">
            <v>-5634635</v>
          </cell>
          <cell r="C1918">
            <v>-35262990</v>
          </cell>
          <cell r="D1918">
            <v>-35262990</v>
          </cell>
        </row>
        <row r="1919">
          <cell r="A1919">
            <v>41138</v>
          </cell>
          <cell r="B1919">
            <v>-39734</v>
          </cell>
          <cell r="C1919">
            <v>-618160</v>
          </cell>
          <cell r="D1919">
            <v>-618160</v>
          </cell>
        </row>
        <row r="1920">
          <cell r="A1920">
            <v>41139</v>
          </cell>
          <cell r="B1920">
            <v>-232927</v>
          </cell>
          <cell r="C1920">
            <v>-3645185</v>
          </cell>
          <cell r="D1920">
            <v>-3645185</v>
          </cell>
        </row>
        <row r="1921">
          <cell r="A1921">
            <v>41140</v>
          </cell>
          <cell r="B1921">
            <v>0</v>
          </cell>
          <cell r="C1921">
            <v>0</v>
          </cell>
          <cell r="D1921">
            <v>0</v>
          </cell>
        </row>
        <row r="1922">
          <cell r="A1922">
            <v>41141</v>
          </cell>
          <cell r="B1922">
            <v>-76</v>
          </cell>
          <cell r="C1922">
            <v>-912</v>
          </cell>
          <cell r="D1922">
            <v>-912</v>
          </cell>
        </row>
        <row r="1923">
          <cell r="A1923">
            <v>41142</v>
          </cell>
          <cell r="B1923">
            <v>0</v>
          </cell>
          <cell r="C1923">
            <v>0</v>
          </cell>
          <cell r="D1923">
            <v>0</v>
          </cell>
        </row>
        <row r="1924">
          <cell r="A1924">
            <v>41143</v>
          </cell>
          <cell r="B1924">
            <v>0</v>
          </cell>
          <cell r="C1924">
            <v>0</v>
          </cell>
          <cell r="D1924">
            <v>0</v>
          </cell>
        </row>
        <row r="1925">
          <cell r="A1925">
            <v>41144</v>
          </cell>
          <cell r="B1925">
            <v>-151759</v>
          </cell>
          <cell r="C1925">
            <v>-2205464</v>
          </cell>
          <cell r="D1925">
            <v>-2205464</v>
          </cell>
        </row>
        <row r="1926">
          <cell r="A1926">
            <v>41145</v>
          </cell>
          <cell r="B1926">
            <v>-1235893</v>
          </cell>
          <cell r="C1926">
            <v>-17143436</v>
          </cell>
          <cell r="D1926">
            <v>-17143436</v>
          </cell>
        </row>
        <row r="1927">
          <cell r="A1927">
            <v>41146</v>
          </cell>
          <cell r="B1927">
            <v>0</v>
          </cell>
          <cell r="C1927">
            <v>0</v>
          </cell>
          <cell r="D1927">
            <v>0</v>
          </cell>
        </row>
        <row r="1928">
          <cell r="A1928">
            <v>41147</v>
          </cell>
          <cell r="B1928">
            <v>0</v>
          </cell>
          <cell r="C1928">
            <v>0</v>
          </cell>
          <cell r="D1928">
            <v>0</v>
          </cell>
        </row>
        <row r="1929">
          <cell r="A1929">
            <v>41148</v>
          </cell>
          <cell r="B1929">
            <v>0</v>
          </cell>
          <cell r="C1929">
            <v>0</v>
          </cell>
          <cell r="D1929">
            <v>0</v>
          </cell>
        </row>
        <row r="1930">
          <cell r="A1930">
            <v>41149</v>
          </cell>
          <cell r="B1930">
            <v>0</v>
          </cell>
          <cell r="C1930">
            <v>0</v>
          </cell>
          <cell r="D1930">
            <v>0</v>
          </cell>
        </row>
        <row r="1931">
          <cell r="A1931">
            <v>41150</v>
          </cell>
          <cell r="B1931">
            <v>-17769</v>
          </cell>
          <cell r="C1931">
            <v>-213230</v>
          </cell>
          <cell r="D1931">
            <v>-213230</v>
          </cell>
        </row>
        <row r="1932">
          <cell r="A1932">
            <v>41151</v>
          </cell>
          <cell r="B1932">
            <v>-106857</v>
          </cell>
          <cell r="C1932">
            <v>-1282286</v>
          </cell>
          <cell r="D1932">
            <v>-1282286</v>
          </cell>
        </row>
        <row r="1933">
          <cell r="A1933">
            <v>41152</v>
          </cell>
          <cell r="B1933">
            <v>0</v>
          </cell>
          <cell r="C1933">
            <v>0</v>
          </cell>
          <cell r="D1933">
            <v>0</v>
          </cell>
        </row>
        <row r="1934">
          <cell r="A1934">
            <v>41153</v>
          </cell>
          <cell r="B1934">
            <v>0</v>
          </cell>
          <cell r="C1934">
            <v>-2</v>
          </cell>
          <cell r="D1934">
            <v>-2</v>
          </cell>
        </row>
        <row r="1935">
          <cell r="A1935">
            <v>41159</v>
          </cell>
          <cell r="B1935">
            <v>-380</v>
          </cell>
          <cell r="C1935">
            <v>-11554</v>
          </cell>
          <cell r="D1935">
            <v>-11554</v>
          </cell>
        </row>
        <row r="1936">
          <cell r="A1936">
            <v>41160</v>
          </cell>
          <cell r="B1936">
            <v>-87889</v>
          </cell>
          <cell r="C1936">
            <v>-1081882</v>
          </cell>
          <cell r="D1936">
            <v>-1081882</v>
          </cell>
        </row>
        <row r="1937">
          <cell r="A1937">
            <v>41169</v>
          </cell>
          <cell r="B1937">
            <v>-2286</v>
          </cell>
          <cell r="C1937">
            <v>-69478</v>
          </cell>
          <cell r="D1937">
            <v>-69478</v>
          </cell>
        </row>
        <row r="1938">
          <cell r="A1938">
            <v>41170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>
            <v>41171</v>
          </cell>
          <cell r="B1939">
            <v>0</v>
          </cell>
          <cell r="C1939">
            <v>0</v>
          </cell>
          <cell r="D1939">
            <v>0</v>
          </cell>
        </row>
        <row r="1940">
          <cell r="A1940">
            <v>41172</v>
          </cell>
          <cell r="B1940">
            <v>0</v>
          </cell>
          <cell r="C1940">
            <v>0</v>
          </cell>
          <cell r="D1940">
            <v>0</v>
          </cell>
        </row>
        <row r="1941">
          <cell r="A1941">
            <v>41180</v>
          </cell>
          <cell r="B1941">
            <v>-15084</v>
          </cell>
          <cell r="C1941">
            <v>-321924</v>
          </cell>
          <cell r="D1941">
            <v>-321924</v>
          </cell>
        </row>
        <row r="1942">
          <cell r="A1942">
            <v>41181</v>
          </cell>
          <cell r="B1942">
            <v>-90710</v>
          </cell>
          <cell r="C1942">
            <v>-1935931</v>
          </cell>
          <cell r="D1942">
            <v>-1935931</v>
          </cell>
        </row>
        <row r="1943">
          <cell r="A1943">
            <v>41182</v>
          </cell>
          <cell r="B1943">
            <v>0</v>
          </cell>
          <cell r="C1943">
            <v>0</v>
          </cell>
          <cell r="D1943">
            <v>0</v>
          </cell>
        </row>
        <row r="1944">
          <cell r="A1944">
            <v>41183</v>
          </cell>
          <cell r="B1944">
            <v>0</v>
          </cell>
          <cell r="C1944">
            <v>0</v>
          </cell>
          <cell r="D1944">
            <v>0</v>
          </cell>
        </row>
        <row r="1945">
          <cell r="A1945">
            <v>41184</v>
          </cell>
          <cell r="B1945">
            <v>0</v>
          </cell>
          <cell r="C1945">
            <v>0</v>
          </cell>
          <cell r="D1945">
            <v>0</v>
          </cell>
        </row>
        <row r="1946">
          <cell r="A1946">
            <v>41185</v>
          </cell>
          <cell r="B1946">
            <v>0</v>
          </cell>
          <cell r="C1946">
            <v>0</v>
          </cell>
          <cell r="D1946">
            <v>0</v>
          </cell>
        </row>
        <row r="1947">
          <cell r="A1947">
            <v>41186</v>
          </cell>
          <cell r="B1947">
            <v>0</v>
          </cell>
          <cell r="C1947">
            <v>0</v>
          </cell>
          <cell r="D1947">
            <v>0</v>
          </cell>
        </row>
        <row r="1948">
          <cell r="A1948">
            <v>41188</v>
          </cell>
          <cell r="B1948">
            <v>0</v>
          </cell>
          <cell r="C1948">
            <v>-42766694</v>
          </cell>
          <cell r="D1948">
            <v>-42766694</v>
          </cell>
        </row>
        <row r="1949">
          <cell r="A1949">
            <v>41189</v>
          </cell>
          <cell r="B1949">
            <v>0</v>
          </cell>
          <cell r="C1949">
            <v>-2265294</v>
          </cell>
          <cell r="D1949">
            <v>-2265294</v>
          </cell>
        </row>
        <row r="1950">
          <cell r="A1950">
            <v>41510</v>
          </cell>
          <cell r="B1950">
            <v>0</v>
          </cell>
          <cell r="C1950">
            <v>0</v>
          </cell>
          <cell r="D1950">
            <v>0</v>
          </cell>
        </row>
        <row r="1951">
          <cell r="A1951">
            <v>41511</v>
          </cell>
          <cell r="B1951">
            <v>-63746</v>
          </cell>
          <cell r="C1951">
            <v>-740001</v>
          </cell>
          <cell r="D1951">
            <v>-740001</v>
          </cell>
        </row>
        <row r="1952">
          <cell r="A1952">
            <v>41512</v>
          </cell>
          <cell r="B1952">
            <v>-158471</v>
          </cell>
          <cell r="C1952">
            <v>-1951700</v>
          </cell>
          <cell r="D1952">
            <v>-1951700</v>
          </cell>
        </row>
        <row r="1953">
          <cell r="A1953">
            <v>41520</v>
          </cell>
          <cell r="B1953">
            <v>0</v>
          </cell>
          <cell r="C1953">
            <v>0</v>
          </cell>
          <cell r="D1953">
            <v>0</v>
          </cell>
        </row>
        <row r="1954">
          <cell r="A1954">
            <v>41530</v>
          </cell>
          <cell r="B1954">
            <v>0</v>
          </cell>
          <cell r="C1954">
            <v>0</v>
          </cell>
          <cell r="D1954">
            <v>0</v>
          </cell>
        </row>
        <row r="1955">
          <cell r="A1955">
            <v>41531</v>
          </cell>
          <cell r="B1955">
            <v>0</v>
          </cell>
          <cell r="C1955">
            <v>0</v>
          </cell>
          <cell r="D1955">
            <v>0</v>
          </cell>
        </row>
        <row r="1956">
          <cell r="A1956">
            <v>41532</v>
          </cell>
          <cell r="B1956">
            <v>0</v>
          </cell>
          <cell r="C1956">
            <v>0</v>
          </cell>
          <cell r="D1956">
            <v>0</v>
          </cell>
        </row>
        <row r="1957">
          <cell r="A1957">
            <v>41541</v>
          </cell>
          <cell r="B1957">
            <v>0</v>
          </cell>
          <cell r="C1957">
            <v>0</v>
          </cell>
          <cell r="D1957">
            <v>0</v>
          </cell>
        </row>
        <row r="1958">
          <cell r="A1958">
            <v>41550</v>
          </cell>
          <cell r="B1958">
            <v>0</v>
          </cell>
          <cell r="C1958">
            <v>0</v>
          </cell>
          <cell r="D1958">
            <v>0</v>
          </cell>
        </row>
        <row r="1959">
          <cell r="A1959">
            <v>41567</v>
          </cell>
          <cell r="B1959">
            <v>0</v>
          </cell>
          <cell r="C1959">
            <v>0</v>
          </cell>
          <cell r="D1959">
            <v>0</v>
          </cell>
        </row>
        <row r="1960">
          <cell r="A1960">
            <v>41568</v>
          </cell>
          <cell r="B1960">
            <v>0</v>
          </cell>
          <cell r="C1960">
            <v>0</v>
          </cell>
          <cell r="D1960">
            <v>0</v>
          </cell>
        </row>
        <row r="1961">
          <cell r="A1961">
            <v>41571</v>
          </cell>
          <cell r="B1961">
            <v>0</v>
          </cell>
          <cell r="C1961">
            <v>0</v>
          </cell>
          <cell r="D1961">
            <v>0</v>
          </cell>
        </row>
        <row r="1962">
          <cell r="A1962">
            <v>41580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>
            <v>41581</v>
          </cell>
          <cell r="B1963">
            <v>0</v>
          </cell>
          <cell r="C1963">
            <v>0</v>
          </cell>
          <cell r="D1963">
            <v>0</v>
          </cell>
        </row>
        <row r="1964">
          <cell r="A1964">
            <v>41610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>
            <v>41611</v>
          </cell>
          <cell r="B1965">
            <v>20734</v>
          </cell>
          <cell r="C1965">
            <v>214049</v>
          </cell>
          <cell r="D1965">
            <v>214049</v>
          </cell>
        </row>
        <row r="1966">
          <cell r="A1966">
            <v>41612</v>
          </cell>
          <cell r="B1966">
            <v>63998</v>
          </cell>
          <cell r="C1966">
            <v>703811</v>
          </cell>
          <cell r="D1966">
            <v>703811</v>
          </cell>
        </row>
        <row r="1967">
          <cell r="A1967">
            <v>41614</v>
          </cell>
          <cell r="B1967">
            <v>0</v>
          </cell>
          <cell r="C1967">
            <v>0</v>
          </cell>
          <cell r="D1967">
            <v>0</v>
          </cell>
        </row>
        <row r="1968">
          <cell r="A1968">
            <v>41620</v>
          </cell>
          <cell r="B1968">
            <v>0</v>
          </cell>
          <cell r="C1968">
            <v>0</v>
          </cell>
          <cell r="D1968">
            <v>0</v>
          </cell>
        </row>
        <row r="1969">
          <cell r="A1969">
            <v>41630</v>
          </cell>
          <cell r="B1969">
            <v>0</v>
          </cell>
          <cell r="C1969">
            <v>0</v>
          </cell>
          <cell r="D1969">
            <v>0</v>
          </cell>
        </row>
        <row r="1970">
          <cell r="A1970">
            <v>41631</v>
          </cell>
          <cell r="B1970">
            <v>0</v>
          </cell>
          <cell r="C1970">
            <v>0</v>
          </cell>
          <cell r="D1970">
            <v>0</v>
          </cell>
        </row>
        <row r="1971">
          <cell r="A1971">
            <v>41632</v>
          </cell>
          <cell r="B1971">
            <v>0</v>
          </cell>
          <cell r="C1971">
            <v>0</v>
          </cell>
          <cell r="D1971">
            <v>0</v>
          </cell>
        </row>
        <row r="1972">
          <cell r="A1972">
            <v>41641</v>
          </cell>
          <cell r="B1972">
            <v>0</v>
          </cell>
          <cell r="C1972">
            <v>184</v>
          </cell>
          <cell r="D1972">
            <v>184</v>
          </cell>
        </row>
        <row r="1973">
          <cell r="A1973">
            <v>41650</v>
          </cell>
          <cell r="B1973">
            <v>0</v>
          </cell>
          <cell r="C1973">
            <v>0</v>
          </cell>
          <cell r="D1973">
            <v>0</v>
          </cell>
        </row>
        <row r="1974">
          <cell r="A1974">
            <v>41668</v>
          </cell>
          <cell r="B1974">
            <v>0</v>
          </cell>
          <cell r="C1974">
            <v>0</v>
          </cell>
          <cell r="D1974">
            <v>0</v>
          </cell>
        </row>
        <row r="1975">
          <cell r="A1975">
            <v>41671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>
            <v>41680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>
            <v>41681</v>
          </cell>
          <cell r="B1977">
            <v>0</v>
          </cell>
          <cell r="C1977">
            <v>0</v>
          </cell>
          <cell r="D1977">
            <v>0</v>
          </cell>
        </row>
        <row r="1978">
          <cell r="A1978">
            <v>41701</v>
          </cell>
          <cell r="B1978">
            <v>0</v>
          </cell>
          <cell r="C1978">
            <v>0</v>
          </cell>
          <cell r="D1978">
            <v>0</v>
          </cell>
        </row>
        <row r="1979">
          <cell r="A1979">
            <v>41710</v>
          </cell>
          <cell r="B1979">
            <v>0</v>
          </cell>
          <cell r="C1979">
            <v>0</v>
          </cell>
          <cell r="D1979">
            <v>0</v>
          </cell>
        </row>
        <row r="1980">
          <cell r="A1980">
            <v>41711</v>
          </cell>
          <cell r="B1980">
            <v>0</v>
          </cell>
          <cell r="C1980">
            <v>0</v>
          </cell>
          <cell r="D1980">
            <v>0</v>
          </cell>
        </row>
        <row r="1981">
          <cell r="A1981">
            <v>41712</v>
          </cell>
          <cell r="B1981">
            <v>0</v>
          </cell>
          <cell r="C1981">
            <v>0</v>
          </cell>
          <cell r="D1981">
            <v>0</v>
          </cell>
        </row>
        <row r="1982">
          <cell r="A1982">
            <v>41713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>
            <v>41721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>
            <v>41730</v>
          </cell>
          <cell r="B1984">
            <v>0</v>
          </cell>
          <cell r="C1984">
            <v>0</v>
          </cell>
          <cell r="D1984">
            <v>0</v>
          </cell>
        </row>
        <row r="1985">
          <cell r="A1985">
            <v>41740</v>
          </cell>
          <cell r="B1985">
            <v>0</v>
          </cell>
          <cell r="C1985">
            <v>0</v>
          </cell>
          <cell r="D1985">
            <v>0</v>
          </cell>
        </row>
        <row r="1986">
          <cell r="A1986">
            <v>41741</v>
          </cell>
          <cell r="B1986">
            <v>0</v>
          </cell>
          <cell r="C1986">
            <v>0</v>
          </cell>
          <cell r="D1986">
            <v>0</v>
          </cell>
        </row>
        <row r="1987">
          <cell r="A1987">
            <v>41802</v>
          </cell>
          <cell r="B1987">
            <v>-8428</v>
          </cell>
          <cell r="C1987">
            <v>-8428</v>
          </cell>
          <cell r="D1987">
            <v>-8428</v>
          </cell>
        </row>
        <row r="1988">
          <cell r="A1988">
            <v>41805</v>
          </cell>
          <cell r="B1988">
            <v>0</v>
          </cell>
          <cell r="C1988">
            <v>0</v>
          </cell>
          <cell r="D1988">
            <v>0</v>
          </cell>
        </row>
        <row r="1989">
          <cell r="A1989">
            <v>41806</v>
          </cell>
          <cell r="B1989">
            <v>367</v>
          </cell>
          <cell r="C1989">
            <v>-17950</v>
          </cell>
          <cell r="D1989">
            <v>-17950</v>
          </cell>
        </row>
        <row r="1990">
          <cell r="A1990">
            <v>41807</v>
          </cell>
          <cell r="B1990">
            <v>0</v>
          </cell>
          <cell r="C1990">
            <v>0</v>
          </cell>
          <cell r="D1990">
            <v>0</v>
          </cell>
        </row>
        <row r="1991">
          <cell r="A1991">
            <v>41808</v>
          </cell>
          <cell r="B1991">
            <v>-2300</v>
          </cell>
          <cell r="C1991">
            <v>-27600</v>
          </cell>
          <cell r="D1991">
            <v>-27600</v>
          </cell>
        </row>
        <row r="1992">
          <cell r="A1992">
            <v>41810</v>
          </cell>
          <cell r="B1992">
            <v>1000</v>
          </cell>
          <cell r="C1992">
            <v>4500</v>
          </cell>
          <cell r="D1992">
            <v>4500</v>
          </cell>
        </row>
        <row r="1993">
          <cell r="A1993">
            <v>41811</v>
          </cell>
          <cell r="B1993">
            <v>0</v>
          </cell>
          <cell r="C1993">
            <v>0</v>
          </cell>
          <cell r="D1993">
            <v>0</v>
          </cell>
        </row>
        <row r="1994">
          <cell r="A1994">
            <v>41812</v>
          </cell>
          <cell r="B1994">
            <v>0</v>
          </cell>
          <cell r="C1994">
            <v>0</v>
          </cell>
          <cell r="D1994">
            <v>0</v>
          </cell>
        </row>
        <row r="1995">
          <cell r="A1995">
            <v>41813</v>
          </cell>
          <cell r="B1995">
            <v>0</v>
          </cell>
          <cell r="C1995">
            <v>0</v>
          </cell>
          <cell r="D1995">
            <v>0</v>
          </cell>
        </row>
        <row r="1996">
          <cell r="A1996">
            <v>41814</v>
          </cell>
          <cell r="B1996">
            <v>0</v>
          </cell>
          <cell r="C1996">
            <v>0</v>
          </cell>
          <cell r="D1996">
            <v>0</v>
          </cell>
        </row>
        <row r="1997">
          <cell r="A1997">
            <v>41815</v>
          </cell>
          <cell r="B1997">
            <v>0</v>
          </cell>
          <cell r="C1997">
            <v>0</v>
          </cell>
          <cell r="D1997">
            <v>0</v>
          </cell>
        </row>
        <row r="1998">
          <cell r="A1998">
            <v>41816</v>
          </cell>
          <cell r="B1998">
            <v>8971</v>
          </cell>
          <cell r="C1998">
            <v>84353</v>
          </cell>
          <cell r="D1998">
            <v>84353</v>
          </cell>
        </row>
        <row r="1999">
          <cell r="A1999">
            <v>41819</v>
          </cell>
          <cell r="B1999">
            <v>0</v>
          </cell>
          <cell r="C1999">
            <v>0</v>
          </cell>
          <cell r="D1999">
            <v>0</v>
          </cell>
        </row>
        <row r="2000">
          <cell r="A2000">
            <v>41822</v>
          </cell>
          <cell r="B2000">
            <v>20901</v>
          </cell>
          <cell r="C2000">
            <v>40048</v>
          </cell>
          <cell r="D2000">
            <v>40048</v>
          </cell>
        </row>
        <row r="2001">
          <cell r="A2001">
            <v>41825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>
            <v>41901</v>
          </cell>
          <cell r="B2002">
            <v>0</v>
          </cell>
          <cell r="C2002">
            <v>-22185</v>
          </cell>
          <cell r="D2002">
            <v>-22185</v>
          </cell>
        </row>
        <row r="2003">
          <cell r="A2003">
            <v>41908</v>
          </cell>
          <cell r="B2003">
            <v>0</v>
          </cell>
          <cell r="C2003">
            <v>0</v>
          </cell>
          <cell r="D2003">
            <v>0</v>
          </cell>
        </row>
        <row r="2004">
          <cell r="A2004">
            <v>41910</v>
          </cell>
          <cell r="B2004">
            <v>-485832</v>
          </cell>
          <cell r="C2004">
            <v>-2735448</v>
          </cell>
          <cell r="D2004">
            <v>-2735448</v>
          </cell>
        </row>
        <row r="2005">
          <cell r="A2005">
            <v>41911</v>
          </cell>
          <cell r="B2005">
            <v>0</v>
          </cell>
          <cell r="C2005">
            <v>0</v>
          </cell>
          <cell r="D2005">
            <v>0</v>
          </cell>
        </row>
        <row r="2006">
          <cell r="A2006">
            <v>41912</v>
          </cell>
          <cell r="B2006">
            <v>-43500</v>
          </cell>
          <cell r="C2006">
            <v>-2409845</v>
          </cell>
          <cell r="D2006">
            <v>-2409845</v>
          </cell>
        </row>
        <row r="2007">
          <cell r="A2007">
            <v>41913</v>
          </cell>
          <cell r="B2007">
            <v>-89419</v>
          </cell>
          <cell r="C2007">
            <v>-507566</v>
          </cell>
          <cell r="D2007">
            <v>-507566</v>
          </cell>
        </row>
        <row r="2008">
          <cell r="A2008">
            <v>41914</v>
          </cell>
          <cell r="B2008">
            <v>0</v>
          </cell>
          <cell r="C2008">
            <v>0</v>
          </cell>
          <cell r="D2008">
            <v>0</v>
          </cell>
        </row>
        <row r="2009">
          <cell r="A2009">
            <v>41919</v>
          </cell>
          <cell r="B2009">
            <v>0</v>
          </cell>
          <cell r="C2009">
            <v>0</v>
          </cell>
          <cell r="D2009">
            <v>0</v>
          </cell>
        </row>
        <row r="2010">
          <cell r="A2010">
            <v>41920</v>
          </cell>
          <cell r="B2010">
            <v>0</v>
          </cell>
          <cell r="C2010">
            <v>0</v>
          </cell>
          <cell r="D2010">
            <v>0</v>
          </cell>
        </row>
        <row r="2011">
          <cell r="A2011">
            <v>41921</v>
          </cell>
          <cell r="B2011">
            <v>0</v>
          </cell>
          <cell r="C2011">
            <v>0</v>
          </cell>
          <cell r="D2011">
            <v>0</v>
          </cell>
        </row>
        <row r="2012">
          <cell r="A2012">
            <v>41923</v>
          </cell>
          <cell r="B2012">
            <v>0</v>
          </cell>
          <cell r="C2012">
            <v>0</v>
          </cell>
          <cell r="D2012">
            <v>0</v>
          </cell>
        </row>
        <row r="2013">
          <cell r="A2013">
            <v>41926</v>
          </cell>
          <cell r="B2013">
            <v>0</v>
          </cell>
          <cell r="C2013">
            <v>-5335</v>
          </cell>
          <cell r="D2013">
            <v>-5335</v>
          </cell>
        </row>
        <row r="2014">
          <cell r="A2014">
            <v>42101</v>
          </cell>
          <cell r="B2014">
            <v>0</v>
          </cell>
          <cell r="C2014">
            <v>0</v>
          </cell>
          <cell r="D2014">
            <v>0</v>
          </cell>
        </row>
        <row r="2015">
          <cell r="A2015">
            <v>42110</v>
          </cell>
          <cell r="B2015">
            <v>-81607</v>
          </cell>
          <cell r="C2015">
            <v>-995164</v>
          </cell>
          <cell r="D2015">
            <v>-995164</v>
          </cell>
        </row>
        <row r="2016">
          <cell r="A2016">
            <v>42111</v>
          </cell>
          <cell r="B2016">
            <v>-1012</v>
          </cell>
          <cell r="C2016">
            <v>-1012</v>
          </cell>
          <cell r="D2016">
            <v>-1012</v>
          </cell>
        </row>
        <row r="2017">
          <cell r="A2017">
            <v>42113</v>
          </cell>
          <cell r="B2017">
            <v>0</v>
          </cell>
          <cell r="C2017">
            <v>0</v>
          </cell>
          <cell r="D2017">
            <v>0</v>
          </cell>
        </row>
        <row r="2018">
          <cell r="A2018">
            <v>42120</v>
          </cell>
          <cell r="B2018">
            <v>0</v>
          </cell>
          <cell r="C2018">
            <v>0</v>
          </cell>
          <cell r="D2018">
            <v>0</v>
          </cell>
        </row>
        <row r="2019">
          <cell r="A2019">
            <v>42121</v>
          </cell>
          <cell r="B2019">
            <v>0</v>
          </cell>
          <cell r="C2019">
            <v>0</v>
          </cell>
          <cell r="D2019">
            <v>0</v>
          </cell>
        </row>
        <row r="2020">
          <cell r="A2020">
            <v>42125</v>
          </cell>
          <cell r="B2020">
            <v>0</v>
          </cell>
          <cell r="C2020">
            <v>0</v>
          </cell>
          <cell r="D2020">
            <v>0</v>
          </cell>
        </row>
        <row r="2021">
          <cell r="A2021">
            <v>42126</v>
          </cell>
          <cell r="B2021">
            <v>0</v>
          </cell>
          <cell r="C2021">
            <v>0</v>
          </cell>
          <cell r="D2021">
            <v>0</v>
          </cell>
        </row>
        <row r="2022">
          <cell r="A2022">
            <v>42128</v>
          </cell>
          <cell r="B2022">
            <v>0</v>
          </cell>
          <cell r="C2022">
            <v>0</v>
          </cell>
          <cell r="D2022">
            <v>0</v>
          </cell>
        </row>
        <row r="2023">
          <cell r="A2023">
            <v>42130</v>
          </cell>
          <cell r="B2023">
            <v>0</v>
          </cell>
          <cell r="C2023">
            <v>0</v>
          </cell>
          <cell r="D2023">
            <v>0</v>
          </cell>
        </row>
        <row r="2024">
          <cell r="A2024">
            <v>42131</v>
          </cell>
          <cell r="B2024">
            <v>0</v>
          </cell>
          <cell r="C2024">
            <v>0</v>
          </cell>
          <cell r="D2024">
            <v>0</v>
          </cell>
        </row>
        <row r="2025">
          <cell r="A2025">
            <v>42132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>
            <v>42140</v>
          </cell>
          <cell r="B2026">
            <v>-737520</v>
          </cell>
          <cell r="C2026">
            <v>-10247987</v>
          </cell>
          <cell r="D2026">
            <v>-10247987</v>
          </cell>
        </row>
        <row r="2027">
          <cell r="A2027">
            <v>42142</v>
          </cell>
          <cell r="B2027">
            <v>-13461</v>
          </cell>
          <cell r="C2027">
            <v>-96701</v>
          </cell>
          <cell r="D2027">
            <v>-96701</v>
          </cell>
        </row>
        <row r="2028">
          <cell r="A2028">
            <v>42144</v>
          </cell>
          <cell r="B2028">
            <v>-6411</v>
          </cell>
          <cell r="C2028">
            <v>-31590</v>
          </cell>
          <cell r="D2028">
            <v>-31590</v>
          </cell>
        </row>
        <row r="2029">
          <cell r="A2029">
            <v>42146</v>
          </cell>
          <cell r="B2029">
            <v>0</v>
          </cell>
          <cell r="C2029">
            <v>0</v>
          </cell>
          <cell r="D2029">
            <v>0</v>
          </cell>
        </row>
        <row r="2030">
          <cell r="A2030">
            <v>42148</v>
          </cell>
          <cell r="B2030">
            <v>0</v>
          </cell>
          <cell r="C2030">
            <v>0</v>
          </cell>
          <cell r="D2030">
            <v>0</v>
          </cell>
        </row>
        <row r="2031">
          <cell r="A2031">
            <v>42501</v>
          </cell>
          <cell r="B2031">
            <v>0</v>
          </cell>
          <cell r="C2031">
            <v>0</v>
          </cell>
          <cell r="D2031">
            <v>0</v>
          </cell>
        </row>
        <row r="2032">
          <cell r="A2032">
            <v>42502</v>
          </cell>
          <cell r="B2032">
            <v>2872</v>
          </cell>
          <cell r="C2032">
            <v>34459</v>
          </cell>
          <cell r="D2032">
            <v>34459</v>
          </cell>
        </row>
        <row r="2033">
          <cell r="A2033">
            <v>42601</v>
          </cell>
          <cell r="B2033">
            <v>0</v>
          </cell>
          <cell r="C2033">
            <v>0</v>
          </cell>
          <cell r="D2033">
            <v>0</v>
          </cell>
        </row>
        <row r="2034">
          <cell r="A2034">
            <v>42602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>
            <v>42603</v>
          </cell>
          <cell r="B2035">
            <v>3917</v>
          </cell>
          <cell r="C2035">
            <v>195258</v>
          </cell>
          <cell r="D2035">
            <v>195258</v>
          </cell>
        </row>
        <row r="2036">
          <cell r="A2036">
            <v>42604</v>
          </cell>
          <cell r="B2036">
            <v>0</v>
          </cell>
          <cell r="C2036">
            <v>0</v>
          </cell>
          <cell r="D2036">
            <v>0</v>
          </cell>
        </row>
        <row r="2037">
          <cell r="A2037">
            <v>42605</v>
          </cell>
          <cell r="B2037">
            <v>0</v>
          </cell>
          <cell r="C2037">
            <v>0</v>
          </cell>
          <cell r="D2037">
            <v>0</v>
          </cell>
        </row>
        <row r="2038">
          <cell r="A2038">
            <v>42606</v>
          </cell>
          <cell r="B2038">
            <v>0</v>
          </cell>
          <cell r="C2038">
            <v>0</v>
          </cell>
          <cell r="D2038">
            <v>0</v>
          </cell>
        </row>
        <row r="2039">
          <cell r="A2039">
            <v>42607</v>
          </cell>
          <cell r="B2039">
            <v>6752</v>
          </cell>
          <cell r="C2039">
            <v>45213</v>
          </cell>
          <cell r="D2039">
            <v>45213</v>
          </cell>
        </row>
        <row r="2040">
          <cell r="A2040">
            <v>42610</v>
          </cell>
          <cell r="B2040">
            <v>116486</v>
          </cell>
          <cell r="C2040">
            <v>166375</v>
          </cell>
          <cell r="D2040">
            <v>166375</v>
          </cell>
        </row>
        <row r="2041">
          <cell r="A2041">
            <v>42615</v>
          </cell>
          <cell r="B2041">
            <v>7421</v>
          </cell>
          <cell r="C2041">
            <v>128322</v>
          </cell>
          <cell r="D2041">
            <v>128322</v>
          </cell>
        </row>
        <row r="2042">
          <cell r="A2042">
            <v>42630</v>
          </cell>
          <cell r="B2042">
            <v>0</v>
          </cell>
          <cell r="C2042">
            <v>0</v>
          </cell>
          <cell r="D2042">
            <v>0</v>
          </cell>
        </row>
        <row r="2043">
          <cell r="A2043">
            <v>42631</v>
          </cell>
          <cell r="B2043">
            <v>0</v>
          </cell>
          <cell r="C2043">
            <v>0</v>
          </cell>
          <cell r="D2043">
            <v>0</v>
          </cell>
        </row>
        <row r="2044">
          <cell r="A2044">
            <v>42640</v>
          </cell>
          <cell r="B2044">
            <v>0</v>
          </cell>
          <cell r="C2044">
            <v>0</v>
          </cell>
          <cell r="D2044">
            <v>0</v>
          </cell>
        </row>
        <row r="2045">
          <cell r="A2045">
            <v>42641</v>
          </cell>
          <cell r="B2045">
            <v>0</v>
          </cell>
          <cell r="C2045">
            <v>0</v>
          </cell>
          <cell r="D2045">
            <v>0</v>
          </cell>
        </row>
        <row r="2046">
          <cell r="A2046">
            <v>42650</v>
          </cell>
          <cell r="B2046">
            <v>0</v>
          </cell>
          <cell r="C2046">
            <v>0</v>
          </cell>
          <cell r="D2046">
            <v>0</v>
          </cell>
        </row>
        <row r="2047">
          <cell r="A2047">
            <v>42651</v>
          </cell>
          <cell r="B2047">
            <v>0</v>
          </cell>
          <cell r="C2047">
            <v>0</v>
          </cell>
          <cell r="D2047">
            <v>0</v>
          </cell>
        </row>
        <row r="2048">
          <cell r="A2048">
            <v>42652</v>
          </cell>
          <cell r="B2048">
            <v>0</v>
          </cell>
          <cell r="C2048">
            <v>0</v>
          </cell>
          <cell r="D2048">
            <v>0</v>
          </cell>
        </row>
        <row r="2049">
          <cell r="A2049">
            <v>42660</v>
          </cell>
          <cell r="B2049">
            <v>0</v>
          </cell>
          <cell r="C2049">
            <v>0</v>
          </cell>
          <cell r="D2049">
            <v>0</v>
          </cell>
        </row>
        <row r="2050">
          <cell r="A2050">
            <v>42661</v>
          </cell>
          <cell r="B2050">
            <v>0</v>
          </cell>
          <cell r="C2050">
            <v>0</v>
          </cell>
          <cell r="D2050">
            <v>0</v>
          </cell>
        </row>
        <row r="2051">
          <cell r="A2051">
            <v>42704</v>
          </cell>
          <cell r="B2051">
            <v>0</v>
          </cell>
          <cell r="C2051">
            <v>0</v>
          </cell>
          <cell r="D2051">
            <v>0</v>
          </cell>
        </row>
        <row r="2052">
          <cell r="A2052">
            <v>42705</v>
          </cell>
          <cell r="B2052">
            <v>0</v>
          </cell>
          <cell r="C2052">
            <v>0</v>
          </cell>
          <cell r="D2052">
            <v>0</v>
          </cell>
        </row>
        <row r="2053">
          <cell r="A2053">
            <v>42706</v>
          </cell>
          <cell r="B2053">
            <v>0</v>
          </cell>
          <cell r="C2053">
            <v>0</v>
          </cell>
          <cell r="D2053">
            <v>0</v>
          </cell>
        </row>
        <row r="2054">
          <cell r="A2054">
            <v>42707</v>
          </cell>
          <cell r="B2054">
            <v>0</v>
          </cell>
          <cell r="C2054">
            <v>0</v>
          </cell>
          <cell r="D2054">
            <v>0</v>
          </cell>
        </row>
        <row r="2055">
          <cell r="A2055">
            <v>42708</v>
          </cell>
          <cell r="B2055">
            <v>0</v>
          </cell>
          <cell r="C2055">
            <v>0</v>
          </cell>
          <cell r="D2055">
            <v>0</v>
          </cell>
        </row>
        <row r="2056">
          <cell r="A2056">
            <v>42709</v>
          </cell>
          <cell r="B2056">
            <v>0</v>
          </cell>
          <cell r="C2056">
            <v>0</v>
          </cell>
          <cell r="D2056">
            <v>0</v>
          </cell>
        </row>
        <row r="2057">
          <cell r="A2057">
            <v>42710</v>
          </cell>
          <cell r="B2057">
            <v>0</v>
          </cell>
          <cell r="C2057">
            <v>0</v>
          </cell>
          <cell r="D2057">
            <v>0</v>
          </cell>
        </row>
        <row r="2058">
          <cell r="A2058">
            <v>42711</v>
          </cell>
          <cell r="B2058">
            <v>0</v>
          </cell>
          <cell r="C2058">
            <v>0</v>
          </cell>
          <cell r="D2058">
            <v>0</v>
          </cell>
        </row>
        <row r="2059">
          <cell r="A2059">
            <v>42712</v>
          </cell>
          <cell r="B2059">
            <v>0</v>
          </cell>
          <cell r="C2059">
            <v>0</v>
          </cell>
          <cell r="D2059">
            <v>0</v>
          </cell>
        </row>
        <row r="2060">
          <cell r="A2060">
            <v>42713</v>
          </cell>
          <cell r="B2060">
            <v>0</v>
          </cell>
          <cell r="C2060">
            <v>0</v>
          </cell>
          <cell r="D2060">
            <v>0</v>
          </cell>
        </row>
        <row r="2061">
          <cell r="A2061">
            <v>42714</v>
          </cell>
          <cell r="B2061">
            <v>0</v>
          </cell>
          <cell r="C2061">
            <v>0</v>
          </cell>
          <cell r="D2061">
            <v>0</v>
          </cell>
        </row>
        <row r="2062">
          <cell r="A2062">
            <v>42716</v>
          </cell>
          <cell r="B2062">
            <v>0</v>
          </cell>
          <cell r="C2062">
            <v>0</v>
          </cell>
          <cell r="D2062">
            <v>0</v>
          </cell>
        </row>
        <row r="2063">
          <cell r="A2063">
            <v>42717</v>
          </cell>
          <cell r="B2063">
            <v>0</v>
          </cell>
          <cell r="C2063">
            <v>0</v>
          </cell>
          <cell r="D2063">
            <v>0</v>
          </cell>
        </row>
        <row r="2064">
          <cell r="A2064">
            <v>42718</v>
          </cell>
          <cell r="B2064">
            <v>0</v>
          </cell>
          <cell r="C2064">
            <v>0</v>
          </cell>
          <cell r="D2064">
            <v>0</v>
          </cell>
        </row>
        <row r="2065">
          <cell r="A2065">
            <v>42719</v>
          </cell>
          <cell r="B2065">
            <v>0</v>
          </cell>
          <cell r="C2065">
            <v>0</v>
          </cell>
          <cell r="D2065">
            <v>0</v>
          </cell>
        </row>
        <row r="2066">
          <cell r="A2066">
            <v>42721</v>
          </cell>
          <cell r="B2066">
            <v>0</v>
          </cell>
          <cell r="C2066">
            <v>0</v>
          </cell>
          <cell r="D2066">
            <v>0</v>
          </cell>
        </row>
        <row r="2067">
          <cell r="A2067">
            <v>42722</v>
          </cell>
          <cell r="B2067">
            <v>0</v>
          </cell>
          <cell r="C2067">
            <v>0</v>
          </cell>
          <cell r="D2067">
            <v>0</v>
          </cell>
        </row>
        <row r="2068">
          <cell r="A2068">
            <v>42723</v>
          </cell>
          <cell r="B2068">
            <v>1364583</v>
          </cell>
          <cell r="C2068">
            <v>10370833</v>
          </cell>
          <cell r="D2068">
            <v>10370833</v>
          </cell>
        </row>
        <row r="2069">
          <cell r="A2069">
            <v>42724</v>
          </cell>
          <cell r="B2069">
            <v>6781</v>
          </cell>
          <cell r="C2069">
            <v>81372</v>
          </cell>
          <cell r="D2069">
            <v>81372</v>
          </cell>
        </row>
        <row r="2070">
          <cell r="A2070">
            <v>42725</v>
          </cell>
          <cell r="B2070">
            <v>34292</v>
          </cell>
          <cell r="C2070">
            <v>416782</v>
          </cell>
          <cell r="D2070">
            <v>416782</v>
          </cell>
        </row>
        <row r="2071">
          <cell r="A2071">
            <v>42726</v>
          </cell>
          <cell r="B2071">
            <v>0</v>
          </cell>
          <cell r="C2071">
            <v>0</v>
          </cell>
          <cell r="D2071">
            <v>0</v>
          </cell>
        </row>
        <row r="2072">
          <cell r="A2072">
            <v>42727</v>
          </cell>
          <cell r="B2072">
            <v>0</v>
          </cell>
          <cell r="C2072">
            <v>0</v>
          </cell>
          <cell r="D2072">
            <v>0</v>
          </cell>
        </row>
        <row r="2073">
          <cell r="A2073">
            <v>42728</v>
          </cell>
          <cell r="B2073">
            <v>176658</v>
          </cell>
          <cell r="C2073">
            <v>2068842</v>
          </cell>
          <cell r="D2073">
            <v>2068842</v>
          </cell>
        </row>
        <row r="2074">
          <cell r="A2074">
            <v>42729</v>
          </cell>
          <cell r="B2074">
            <v>0</v>
          </cell>
          <cell r="C2074">
            <v>0</v>
          </cell>
          <cell r="D2074">
            <v>0</v>
          </cell>
        </row>
        <row r="2075">
          <cell r="A2075">
            <v>42730</v>
          </cell>
          <cell r="B2075">
            <v>0</v>
          </cell>
          <cell r="C2075">
            <v>0</v>
          </cell>
          <cell r="D2075">
            <v>0</v>
          </cell>
        </row>
        <row r="2076">
          <cell r="A2076">
            <v>42731</v>
          </cell>
          <cell r="B2076">
            <v>185204</v>
          </cell>
          <cell r="C2076">
            <v>2172537</v>
          </cell>
          <cell r="D2076">
            <v>2172537</v>
          </cell>
        </row>
        <row r="2077">
          <cell r="A2077">
            <v>42733</v>
          </cell>
          <cell r="B2077">
            <v>0</v>
          </cell>
          <cell r="C2077">
            <v>0</v>
          </cell>
          <cell r="D2077">
            <v>0</v>
          </cell>
        </row>
        <row r="2078">
          <cell r="A2078">
            <v>42734</v>
          </cell>
          <cell r="B2078">
            <v>0</v>
          </cell>
          <cell r="C2078">
            <v>0</v>
          </cell>
          <cell r="D2078">
            <v>0</v>
          </cell>
        </row>
        <row r="2079">
          <cell r="A2079">
            <v>42735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>
            <v>42736</v>
          </cell>
          <cell r="B2080">
            <v>72312</v>
          </cell>
          <cell r="C2080">
            <v>851478</v>
          </cell>
          <cell r="D2080">
            <v>851478</v>
          </cell>
        </row>
        <row r="2081">
          <cell r="A2081">
            <v>42737</v>
          </cell>
          <cell r="B2081">
            <v>19430</v>
          </cell>
          <cell r="C2081">
            <v>233119</v>
          </cell>
          <cell r="D2081">
            <v>233119</v>
          </cell>
        </row>
        <row r="2082">
          <cell r="A2082">
            <v>42738</v>
          </cell>
          <cell r="B2082">
            <v>0</v>
          </cell>
          <cell r="C2082">
            <v>790614</v>
          </cell>
          <cell r="D2082">
            <v>790614</v>
          </cell>
        </row>
        <row r="2083">
          <cell r="A2083">
            <v>42739</v>
          </cell>
          <cell r="B2083">
            <v>365625</v>
          </cell>
          <cell r="C2083">
            <v>4387500</v>
          </cell>
          <cell r="D2083">
            <v>4387500</v>
          </cell>
        </row>
        <row r="2084">
          <cell r="A2084">
            <v>42741</v>
          </cell>
          <cell r="B2084">
            <v>0</v>
          </cell>
          <cell r="C2084">
            <v>0</v>
          </cell>
          <cell r="D2084">
            <v>0</v>
          </cell>
        </row>
        <row r="2085">
          <cell r="A2085">
            <v>42744</v>
          </cell>
          <cell r="B2085">
            <v>0</v>
          </cell>
          <cell r="C2085">
            <v>0</v>
          </cell>
          <cell r="D2085">
            <v>0</v>
          </cell>
        </row>
        <row r="2086">
          <cell r="A2086">
            <v>42745</v>
          </cell>
          <cell r="B2086">
            <v>282561</v>
          </cell>
          <cell r="C2086">
            <v>2954618</v>
          </cell>
          <cell r="D2086">
            <v>2954618</v>
          </cell>
        </row>
        <row r="2087">
          <cell r="A2087">
            <v>42746</v>
          </cell>
          <cell r="B2087">
            <v>1203125</v>
          </cell>
          <cell r="C2087">
            <v>14437500</v>
          </cell>
          <cell r="D2087">
            <v>14437500</v>
          </cell>
        </row>
        <row r="2088">
          <cell r="A2088">
            <v>42747</v>
          </cell>
          <cell r="B2088">
            <v>257911</v>
          </cell>
          <cell r="C2088">
            <v>3094935</v>
          </cell>
          <cell r="D2088">
            <v>3094935</v>
          </cell>
        </row>
        <row r="2089">
          <cell r="A2089">
            <v>42748</v>
          </cell>
          <cell r="B2089">
            <v>396000</v>
          </cell>
          <cell r="C2089">
            <v>4752000</v>
          </cell>
          <cell r="D2089">
            <v>4752000</v>
          </cell>
        </row>
        <row r="2090">
          <cell r="A2090">
            <v>42749</v>
          </cell>
          <cell r="B2090">
            <v>1753125</v>
          </cell>
          <cell r="C2090">
            <v>21037500</v>
          </cell>
          <cell r="D2090">
            <v>21037500</v>
          </cell>
        </row>
        <row r="2091">
          <cell r="A2091">
            <v>42750</v>
          </cell>
          <cell r="B2091">
            <v>559896</v>
          </cell>
          <cell r="C2091">
            <v>6718750</v>
          </cell>
          <cell r="D2091">
            <v>6718750</v>
          </cell>
        </row>
        <row r="2092">
          <cell r="A2092">
            <v>42751</v>
          </cell>
          <cell r="B2092">
            <v>1302083</v>
          </cell>
          <cell r="C2092">
            <v>15625000</v>
          </cell>
          <cell r="D2092">
            <v>15625000</v>
          </cell>
        </row>
        <row r="2093">
          <cell r="A2093">
            <v>42804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>
            <v>42805</v>
          </cell>
          <cell r="B2094">
            <v>0</v>
          </cell>
          <cell r="C2094">
            <v>0</v>
          </cell>
          <cell r="D2094">
            <v>0</v>
          </cell>
        </row>
        <row r="2095">
          <cell r="A2095">
            <v>42807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>
            <v>42808</v>
          </cell>
          <cell r="B2096">
            <v>0</v>
          </cell>
          <cell r="C2096">
            <v>0</v>
          </cell>
          <cell r="D2096">
            <v>0</v>
          </cell>
        </row>
        <row r="2097">
          <cell r="A2097">
            <v>42809</v>
          </cell>
          <cell r="B2097">
            <v>831</v>
          </cell>
          <cell r="C2097">
            <v>10016</v>
          </cell>
          <cell r="D2097">
            <v>10016</v>
          </cell>
        </row>
        <row r="2098">
          <cell r="A2098">
            <v>42810</v>
          </cell>
          <cell r="B2098">
            <v>0</v>
          </cell>
          <cell r="C2098">
            <v>0</v>
          </cell>
          <cell r="D2098">
            <v>0</v>
          </cell>
        </row>
        <row r="2099">
          <cell r="A2099">
            <v>42811</v>
          </cell>
          <cell r="B2099">
            <v>0</v>
          </cell>
          <cell r="C2099">
            <v>0</v>
          </cell>
          <cell r="D2099">
            <v>0</v>
          </cell>
        </row>
        <row r="2100">
          <cell r="A2100">
            <v>42812</v>
          </cell>
          <cell r="B2100">
            <v>0</v>
          </cell>
          <cell r="C2100">
            <v>0</v>
          </cell>
          <cell r="D2100">
            <v>0</v>
          </cell>
        </row>
        <row r="2101">
          <cell r="A2101">
            <v>42813</v>
          </cell>
          <cell r="B2101">
            <v>0</v>
          </cell>
          <cell r="C2101">
            <v>0</v>
          </cell>
          <cell r="D2101">
            <v>0</v>
          </cell>
        </row>
        <row r="2102">
          <cell r="A2102">
            <v>42814</v>
          </cell>
          <cell r="B2102">
            <v>0</v>
          </cell>
          <cell r="C2102">
            <v>0</v>
          </cell>
          <cell r="D2102">
            <v>0</v>
          </cell>
        </row>
        <row r="2103">
          <cell r="A2103">
            <v>42815</v>
          </cell>
          <cell r="B2103">
            <v>0</v>
          </cell>
          <cell r="C2103">
            <v>0</v>
          </cell>
          <cell r="D2103">
            <v>0</v>
          </cell>
        </row>
        <row r="2104">
          <cell r="A2104">
            <v>42816</v>
          </cell>
          <cell r="B2104">
            <v>2329</v>
          </cell>
          <cell r="C2104">
            <v>27948</v>
          </cell>
          <cell r="D2104">
            <v>27948</v>
          </cell>
        </row>
        <row r="2105">
          <cell r="A2105">
            <v>42817</v>
          </cell>
          <cell r="B2105">
            <v>5695</v>
          </cell>
          <cell r="C2105">
            <v>69214</v>
          </cell>
          <cell r="D2105">
            <v>69214</v>
          </cell>
        </row>
        <row r="2106">
          <cell r="A2106">
            <v>42818</v>
          </cell>
          <cell r="B2106">
            <v>0</v>
          </cell>
          <cell r="C2106">
            <v>0</v>
          </cell>
          <cell r="D2106">
            <v>0</v>
          </cell>
        </row>
        <row r="2107">
          <cell r="A2107">
            <v>42819</v>
          </cell>
          <cell r="B2107">
            <v>7091</v>
          </cell>
          <cell r="C2107">
            <v>85093</v>
          </cell>
          <cell r="D2107">
            <v>85093</v>
          </cell>
        </row>
        <row r="2108">
          <cell r="A2108">
            <v>42820</v>
          </cell>
          <cell r="B2108">
            <v>0</v>
          </cell>
          <cell r="C2108">
            <v>0</v>
          </cell>
          <cell r="D2108">
            <v>0</v>
          </cell>
        </row>
        <row r="2109">
          <cell r="A2109">
            <v>42821</v>
          </cell>
          <cell r="B2109">
            <v>0</v>
          </cell>
          <cell r="C2109">
            <v>0</v>
          </cell>
          <cell r="D2109">
            <v>0</v>
          </cell>
        </row>
        <row r="2110">
          <cell r="A2110">
            <v>42822</v>
          </cell>
          <cell r="B2110">
            <v>0</v>
          </cell>
          <cell r="C2110">
            <v>0</v>
          </cell>
          <cell r="D2110">
            <v>0</v>
          </cell>
        </row>
        <row r="2111">
          <cell r="A2111">
            <v>42823</v>
          </cell>
          <cell r="B2111">
            <v>15842</v>
          </cell>
          <cell r="C2111">
            <v>120397</v>
          </cell>
          <cell r="D2111">
            <v>120397</v>
          </cell>
        </row>
        <row r="2112">
          <cell r="A2112">
            <v>42824</v>
          </cell>
          <cell r="B2112">
            <v>2558</v>
          </cell>
          <cell r="C2112">
            <v>30692</v>
          </cell>
          <cell r="D2112">
            <v>30692</v>
          </cell>
        </row>
        <row r="2113">
          <cell r="A2113">
            <v>42825</v>
          </cell>
          <cell r="B2113">
            <v>8168</v>
          </cell>
          <cell r="C2113">
            <v>99271</v>
          </cell>
          <cell r="D2113">
            <v>99271</v>
          </cell>
        </row>
        <row r="2114">
          <cell r="A2114">
            <v>42826</v>
          </cell>
          <cell r="B2114">
            <v>2490</v>
          </cell>
          <cell r="C2114">
            <v>25235</v>
          </cell>
          <cell r="D2114">
            <v>25235</v>
          </cell>
        </row>
        <row r="2115">
          <cell r="A2115">
            <v>42827</v>
          </cell>
          <cell r="B2115">
            <v>468</v>
          </cell>
          <cell r="C2115">
            <v>5614</v>
          </cell>
          <cell r="D2115">
            <v>5614</v>
          </cell>
        </row>
        <row r="2116">
          <cell r="A2116">
            <v>42828</v>
          </cell>
          <cell r="B2116">
            <v>3267</v>
          </cell>
          <cell r="C2116">
            <v>39202</v>
          </cell>
          <cell r="D2116">
            <v>39202</v>
          </cell>
        </row>
        <row r="2117">
          <cell r="A2117">
            <v>42829</v>
          </cell>
          <cell r="B2117">
            <v>15689</v>
          </cell>
          <cell r="C2117">
            <v>188270</v>
          </cell>
          <cell r="D2117">
            <v>188270</v>
          </cell>
        </row>
        <row r="2118">
          <cell r="A2118">
            <v>42830</v>
          </cell>
          <cell r="B2118">
            <v>3932</v>
          </cell>
          <cell r="C2118">
            <v>47186</v>
          </cell>
          <cell r="D2118">
            <v>47186</v>
          </cell>
        </row>
        <row r="2119">
          <cell r="A2119">
            <v>42831</v>
          </cell>
          <cell r="B2119">
            <v>7095</v>
          </cell>
          <cell r="C2119">
            <v>85142</v>
          </cell>
          <cell r="D2119">
            <v>85142</v>
          </cell>
        </row>
        <row r="2120">
          <cell r="A2120">
            <v>42833</v>
          </cell>
          <cell r="B2120">
            <v>7577</v>
          </cell>
          <cell r="C2120">
            <v>90927</v>
          </cell>
          <cell r="D2120">
            <v>90927</v>
          </cell>
        </row>
        <row r="2121">
          <cell r="A2121">
            <v>42836</v>
          </cell>
          <cell r="B2121">
            <v>3212</v>
          </cell>
          <cell r="C2121">
            <v>38550</v>
          </cell>
          <cell r="D2121">
            <v>38550</v>
          </cell>
        </row>
        <row r="2122">
          <cell r="A2122">
            <v>42837</v>
          </cell>
          <cell r="B2122">
            <v>1780</v>
          </cell>
          <cell r="C2122">
            <v>21362</v>
          </cell>
          <cell r="D2122">
            <v>21362</v>
          </cell>
        </row>
        <row r="2123">
          <cell r="A2123">
            <v>42838</v>
          </cell>
          <cell r="B2123">
            <v>10077</v>
          </cell>
          <cell r="C2123">
            <v>120925</v>
          </cell>
          <cell r="D2123">
            <v>120925</v>
          </cell>
        </row>
        <row r="2124">
          <cell r="A2124">
            <v>42839</v>
          </cell>
          <cell r="B2124">
            <v>7561</v>
          </cell>
          <cell r="C2124">
            <v>90728</v>
          </cell>
          <cell r="D2124">
            <v>90728</v>
          </cell>
        </row>
        <row r="2125">
          <cell r="A2125">
            <v>42841</v>
          </cell>
          <cell r="B2125">
            <v>11160</v>
          </cell>
          <cell r="C2125">
            <v>138391</v>
          </cell>
          <cell r="D2125">
            <v>138391</v>
          </cell>
        </row>
        <row r="2126">
          <cell r="A2126">
            <v>42842</v>
          </cell>
          <cell r="B2126">
            <v>0</v>
          </cell>
          <cell r="C2126">
            <v>0</v>
          </cell>
          <cell r="D2126">
            <v>0</v>
          </cell>
        </row>
        <row r="2127">
          <cell r="A2127">
            <v>42843</v>
          </cell>
          <cell r="B2127">
            <v>0</v>
          </cell>
          <cell r="C2127">
            <v>0</v>
          </cell>
          <cell r="D2127">
            <v>0</v>
          </cell>
        </row>
        <row r="2128">
          <cell r="A2128">
            <v>42844</v>
          </cell>
          <cell r="B2128">
            <v>3780</v>
          </cell>
          <cell r="C2128">
            <v>45362</v>
          </cell>
          <cell r="D2128">
            <v>45362</v>
          </cell>
        </row>
        <row r="2129">
          <cell r="A2129">
            <v>42845</v>
          </cell>
          <cell r="B2129">
            <v>10289</v>
          </cell>
          <cell r="C2129">
            <v>114170</v>
          </cell>
          <cell r="D2129">
            <v>114170</v>
          </cell>
        </row>
        <row r="2130">
          <cell r="A2130">
            <v>42846</v>
          </cell>
          <cell r="B2130">
            <v>18119</v>
          </cell>
          <cell r="C2130">
            <v>217430</v>
          </cell>
          <cell r="D2130">
            <v>217430</v>
          </cell>
        </row>
        <row r="2131">
          <cell r="A2131">
            <v>42847</v>
          </cell>
          <cell r="B2131">
            <v>4422</v>
          </cell>
          <cell r="C2131">
            <v>53065</v>
          </cell>
          <cell r="D2131">
            <v>53065</v>
          </cell>
        </row>
        <row r="2132">
          <cell r="A2132">
            <v>42848</v>
          </cell>
          <cell r="B2132">
            <v>7548</v>
          </cell>
          <cell r="C2132">
            <v>90578</v>
          </cell>
          <cell r="D2132">
            <v>90578</v>
          </cell>
        </row>
        <row r="2133">
          <cell r="A2133">
            <v>42849</v>
          </cell>
          <cell r="B2133">
            <v>267086</v>
          </cell>
          <cell r="C2133">
            <v>3205037</v>
          </cell>
          <cell r="D2133">
            <v>3205037</v>
          </cell>
        </row>
        <row r="2134">
          <cell r="A2134">
            <v>42850</v>
          </cell>
          <cell r="B2134">
            <v>22172</v>
          </cell>
          <cell r="C2134">
            <v>266058</v>
          </cell>
          <cell r="D2134">
            <v>266058</v>
          </cell>
        </row>
        <row r="2135">
          <cell r="A2135">
            <v>42851</v>
          </cell>
          <cell r="B2135">
            <v>12468</v>
          </cell>
          <cell r="C2135">
            <v>149615</v>
          </cell>
          <cell r="D2135">
            <v>149615</v>
          </cell>
        </row>
        <row r="2136">
          <cell r="A2136">
            <v>42903</v>
          </cell>
          <cell r="B2136">
            <v>0</v>
          </cell>
          <cell r="C2136">
            <v>0</v>
          </cell>
          <cell r="D2136">
            <v>0</v>
          </cell>
        </row>
        <row r="2137">
          <cell r="A2137">
            <v>42904</v>
          </cell>
          <cell r="B2137">
            <v>0</v>
          </cell>
          <cell r="C2137">
            <v>0</v>
          </cell>
          <cell r="D2137">
            <v>0</v>
          </cell>
        </row>
        <row r="2138">
          <cell r="A2138">
            <v>42905</v>
          </cell>
          <cell r="B2138">
            <v>0</v>
          </cell>
          <cell r="C2138">
            <v>0</v>
          </cell>
          <cell r="D2138">
            <v>0</v>
          </cell>
        </row>
        <row r="2139">
          <cell r="A2139">
            <v>42906</v>
          </cell>
          <cell r="B2139">
            <v>0</v>
          </cell>
          <cell r="C2139">
            <v>0</v>
          </cell>
          <cell r="D2139">
            <v>0</v>
          </cell>
        </row>
        <row r="2140">
          <cell r="A2140">
            <v>42907</v>
          </cell>
          <cell r="B2140">
            <v>0</v>
          </cell>
          <cell r="C2140">
            <v>0</v>
          </cell>
          <cell r="D2140">
            <v>0</v>
          </cell>
        </row>
        <row r="2141">
          <cell r="A2141">
            <v>42908</v>
          </cell>
          <cell r="B2141">
            <v>0</v>
          </cell>
          <cell r="C2141">
            <v>0</v>
          </cell>
          <cell r="D2141">
            <v>0</v>
          </cell>
        </row>
        <row r="2142">
          <cell r="A2142">
            <v>42909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>
            <v>42910</v>
          </cell>
          <cell r="B2143">
            <v>0</v>
          </cell>
          <cell r="C2143">
            <v>0</v>
          </cell>
          <cell r="D2143">
            <v>0</v>
          </cell>
        </row>
        <row r="2144">
          <cell r="A2144">
            <v>42911</v>
          </cell>
          <cell r="B2144">
            <v>-169</v>
          </cell>
          <cell r="C2144">
            <v>-2028</v>
          </cell>
          <cell r="D2144">
            <v>-2028</v>
          </cell>
        </row>
        <row r="2145">
          <cell r="A2145">
            <v>42944</v>
          </cell>
          <cell r="B2145">
            <v>0</v>
          </cell>
          <cell r="C2145">
            <v>0</v>
          </cell>
          <cell r="D2145">
            <v>0</v>
          </cell>
        </row>
        <row r="2146">
          <cell r="A2146">
            <v>42945</v>
          </cell>
          <cell r="B2146">
            <v>0</v>
          </cell>
          <cell r="C2146">
            <v>0</v>
          </cell>
          <cell r="D2146">
            <v>0</v>
          </cell>
        </row>
        <row r="2147">
          <cell r="A2147">
            <v>42946</v>
          </cell>
          <cell r="B2147">
            <v>-7859</v>
          </cell>
          <cell r="C2147">
            <v>-94311</v>
          </cell>
          <cell r="D2147">
            <v>-94311</v>
          </cell>
        </row>
        <row r="2148">
          <cell r="A2148">
            <v>43002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>
            <v>43009</v>
          </cell>
          <cell r="B2149">
            <v>0</v>
          </cell>
          <cell r="C2149">
            <v>0</v>
          </cell>
          <cell r="D2149">
            <v>0</v>
          </cell>
        </row>
        <row r="2150">
          <cell r="A2150">
            <v>43101</v>
          </cell>
          <cell r="B2150">
            <v>436061</v>
          </cell>
          <cell r="C2150">
            <v>5404448</v>
          </cell>
          <cell r="D2150">
            <v>5404448</v>
          </cell>
        </row>
        <row r="2151">
          <cell r="A2151">
            <v>43102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>
            <v>43103</v>
          </cell>
          <cell r="B2152">
            <v>0</v>
          </cell>
          <cell r="C2152">
            <v>0</v>
          </cell>
          <cell r="D2152">
            <v>0</v>
          </cell>
        </row>
        <row r="2153">
          <cell r="A2153">
            <v>43104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>
            <v>43105</v>
          </cell>
          <cell r="B2154">
            <v>0</v>
          </cell>
          <cell r="C2154">
            <v>0</v>
          </cell>
          <cell r="D2154">
            <v>0</v>
          </cell>
        </row>
        <row r="2155">
          <cell r="A2155">
            <v>43106</v>
          </cell>
          <cell r="B2155">
            <v>0</v>
          </cell>
          <cell r="C2155">
            <v>0</v>
          </cell>
          <cell r="D2155">
            <v>0</v>
          </cell>
        </row>
        <row r="2156">
          <cell r="A2156">
            <v>43107</v>
          </cell>
          <cell r="B2156">
            <v>0</v>
          </cell>
          <cell r="C2156">
            <v>0</v>
          </cell>
          <cell r="D2156">
            <v>0</v>
          </cell>
        </row>
        <row r="2157">
          <cell r="A2157">
            <v>43108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>
            <v>43110</v>
          </cell>
          <cell r="B2158">
            <v>0</v>
          </cell>
          <cell r="C2158">
            <v>0</v>
          </cell>
          <cell r="D2158">
            <v>0</v>
          </cell>
        </row>
        <row r="2159">
          <cell r="A2159">
            <v>43131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>
            <v>43133</v>
          </cell>
          <cell r="B2160">
            <v>0</v>
          </cell>
          <cell r="C2160">
            <v>0</v>
          </cell>
          <cell r="D2160">
            <v>0</v>
          </cell>
        </row>
        <row r="2161">
          <cell r="A2161">
            <v>43135</v>
          </cell>
          <cell r="B2161">
            <v>0</v>
          </cell>
          <cell r="C2161">
            <v>7695</v>
          </cell>
          <cell r="D2161">
            <v>7695</v>
          </cell>
        </row>
        <row r="2162">
          <cell r="A2162">
            <v>43137</v>
          </cell>
          <cell r="B2162">
            <v>117740</v>
          </cell>
          <cell r="C2162">
            <v>3359383</v>
          </cell>
          <cell r="D2162">
            <v>3359383</v>
          </cell>
        </row>
        <row r="2163">
          <cell r="A2163">
            <v>43139</v>
          </cell>
          <cell r="B2163">
            <v>6363</v>
          </cell>
          <cell r="C2163">
            <v>90570</v>
          </cell>
          <cell r="D2163">
            <v>90570</v>
          </cell>
        </row>
        <row r="2164">
          <cell r="A2164">
            <v>43140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>
            <v>43141</v>
          </cell>
          <cell r="B2165">
            <v>0</v>
          </cell>
          <cell r="C2165">
            <v>0</v>
          </cell>
          <cell r="D2165">
            <v>0</v>
          </cell>
        </row>
        <row r="2166">
          <cell r="A2166">
            <v>43142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>
            <v>43150</v>
          </cell>
          <cell r="B2167">
            <v>0</v>
          </cell>
          <cell r="C2167">
            <v>0</v>
          </cell>
          <cell r="D2167">
            <v>0</v>
          </cell>
        </row>
        <row r="2168">
          <cell r="A2168">
            <v>43186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>
            <v>43189</v>
          </cell>
          <cell r="B2169">
            <v>0</v>
          </cell>
          <cell r="C2169">
            <v>0</v>
          </cell>
          <cell r="D2169">
            <v>0</v>
          </cell>
        </row>
        <row r="2170">
          <cell r="A2170">
            <v>43190</v>
          </cell>
          <cell r="B2170">
            <v>0</v>
          </cell>
          <cell r="C2170">
            <v>3219</v>
          </cell>
          <cell r="D2170">
            <v>3219</v>
          </cell>
        </row>
        <row r="2171">
          <cell r="A2171">
            <v>43191</v>
          </cell>
          <cell r="B2171">
            <v>0</v>
          </cell>
          <cell r="C2171">
            <v>1342370</v>
          </cell>
          <cell r="D2171">
            <v>1342370</v>
          </cell>
        </row>
        <row r="2172">
          <cell r="A2172">
            <v>43192</v>
          </cell>
          <cell r="B2172">
            <v>16450</v>
          </cell>
          <cell r="C2172">
            <v>470429</v>
          </cell>
          <cell r="D2172">
            <v>470429</v>
          </cell>
        </row>
        <row r="2173">
          <cell r="A2173">
            <v>43193</v>
          </cell>
          <cell r="B2173">
            <v>3293</v>
          </cell>
          <cell r="C2173">
            <v>1803355</v>
          </cell>
          <cell r="D2173">
            <v>1803355</v>
          </cell>
        </row>
        <row r="2174">
          <cell r="A2174">
            <v>43194</v>
          </cell>
          <cell r="B2174">
            <v>22725</v>
          </cell>
          <cell r="C2174">
            <v>370731</v>
          </cell>
          <cell r="D2174">
            <v>370731</v>
          </cell>
        </row>
        <row r="2175">
          <cell r="A2175">
            <v>43195</v>
          </cell>
          <cell r="B2175">
            <v>1721</v>
          </cell>
          <cell r="C2175">
            <v>19076</v>
          </cell>
          <cell r="D2175">
            <v>19076</v>
          </cell>
        </row>
        <row r="2176">
          <cell r="A2176">
            <v>43196</v>
          </cell>
          <cell r="B2176">
            <v>0</v>
          </cell>
          <cell r="C2176">
            <v>0</v>
          </cell>
          <cell r="D2176">
            <v>0</v>
          </cell>
        </row>
        <row r="2177">
          <cell r="A2177">
            <v>43197</v>
          </cell>
          <cell r="B2177">
            <v>0</v>
          </cell>
          <cell r="C2177">
            <v>0</v>
          </cell>
          <cell r="D2177">
            <v>0</v>
          </cell>
        </row>
        <row r="2178">
          <cell r="A2178">
            <v>43198</v>
          </cell>
          <cell r="B2178">
            <v>0</v>
          </cell>
          <cell r="C2178">
            <v>0</v>
          </cell>
          <cell r="D2178">
            <v>0</v>
          </cell>
        </row>
        <row r="2179">
          <cell r="A2179">
            <v>43199</v>
          </cell>
          <cell r="B2179">
            <v>14227</v>
          </cell>
          <cell r="C2179">
            <v>246503</v>
          </cell>
          <cell r="D2179">
            <v>246503</v>
          </cell>
        </row>
        <row r="2180">
          <cell r="A2180">
            <v>43201</v>
          </cell>
          <cell r="B2180">
            <v>-186414</v>
          </cell>
          <cell r="C2180">
            <v>-1049592</v>
          </cell>
          <cell r="D2180">
            <v>-1049592</v>
          </cell>
        </row>
        <row r="2181">
          <cell r="A2181">
            <v>43901</v>
          </cell>
          <cell r="B2181">
            <v>0</v>
          </cell>
          <cell r="C2181">
            <v>0</v>
          </cell>
          <cell r="D2181">
            <v>0</v>
          </cell>
        </row>
        <row r="2182">
          <cell r="A2182">
            <v>44002</v>
          </cell>
          <cell r="B2182">
            <v>-32145553</v>
          </cell>
          <cell r="C2182">
            <v>-439863138</v>
          </cell>
          <cell r="D2182">
            <v>-439863138</v>
          </cell>
        </row>
        <row r="2183">
          <cell r="A2183">
            <v>44004</v>
          </cell>
          <cell r="B2183">
            <v>-33761850</v>
          </cell>
          <cell r="C2183">
            <v>-473858071</v>
          </cell>
          <cell r="D2183">
            <v>-473858071</v>
          </cell>
        </row>
        <row r="2184">
          <cell r="A2184">
            <v>44005</v>
          </cell>
          <cell r="B2184">
            <v>-2207170</v>
          </cell>
          <cell r="C2184">
            <v>-30984020</v>
          </cell>
          <cell r="D2184">
            <v>-30984020</v>
          </cell>
        </row>
        <row r="2185">
          <cell r="A2185">
            <v>44006</v>
          </cell>
          <cell r="B2185">
            <v>-471454</v>
          </cell>
          <cell r="C2185">
            <v>-6617646</v>
          </cell>
          <cell r="D2185">
            <v>-6617646</v>
          </cell>
        </row>
        <row r="2186">
          <cell r="A2186">
            <v>44007</v>
          </cell>
          <cell r="B2186">
            <v>2311985</v>
          </cell>
          <cell r="C2186">
            <v>32445941</v>
          </cell>
          <cell r="D2186">
            <v>32445941</v>
          </cell>
        </row>
        <row r="2187">
          <cell r="A2187">
            <v>44008</v>
          </cell>
          <cell r="B2187">
            <v>-1047214</v>
          </cell>
          <cell r="C2187">
            <v>-14563514</v>
          </cell>
          <cell r="D2187">
            <v>-14563514</v>
          </cell>
        </row>
        <row r="2188">
          <cell r="A2188">
            <v>44009</v>
          </cell>
          <cell r="B2188">
            <v>-1675971</v>
          </cell>
          <cell r="C2188">
            <v>-23301114</v>
          </cell>
          <cell r="D2188">
            <v>-23301114</v>
          </cell>
        </row>
        <row r="2189">
          <cell r="A2189">
            <v>44200</v>
          </cell>
          <cell r="B2189">
            <v>0</v>
          </cell>
          <cell r="C2189">
            <v>0</v>
          </cell>
          <cell r="D2189">
            <v>0</v>
          </cell>
        </row>
        <row r="2190">
          <cell r="A2190">
            <v>44202</v>
          </cell>
          <cell r="B2190">
            <v>-5071414</v>
          </cell>
          <cell r="C2190">
            <v>-65381207</v>
          </cell>
          <cell r="D2190">
            <v>-65381207</v>
          </cell>
        </row>
        <row r="2191">
          <cell r="A2191">
            <v>44204</v>
          </cell>
          <cell r="B2191">
            <v>-4293124</v>
          </cell>
          <cell r="C2191">
            <v>-57550462</v>
          </cell>
          <cell r="D2191">
            <v>-57550462</v>
          </cell>
        </row>
        <row r="2192">
          <cell r="A2192">
            <v>44205</v>
          </cell>
          <cell r="B2192">
            <v>-231599</v>
          </cell>
          <cell r="C2192">
            <v>-3135738</v>
          </cell>
          <cell r="D2192">
            <v>-3135738</v>
          </cell>
        </row>
        <row r="2193">
          <cell r="A2193">
            <v>44206</v>
          </cell>
          <cell r="B2193">
            <v>-51830</v>
          </cell>
          <cell r="C2193">
            <v>-699569</v>
          </cell>
          <cell r="D2193">
            <v>-699569</v>
          </cell>
        </row>
        <row r="2194">
          <cell r="A2194">
            <v>44207</v>
          </cell>
          <cell r="B2194">
            <v>298827</v>
          </cell>
          <cell r="C2194">
            <v>3999923</v>
          </cell>
          <cell r="D2194">
            <v>3999923</v>
          </cell>
        </row>
        <row r="2195">
          <cell r="A2195">
            <v>44208</v>
          </cell>
          <cell r="B2195">
            <v>-191886</v>
          </cell>
          <cell r="C2195">
            <v>-2578418</v>
          </cell>
          <cell r="D2195">
            <v>-2578418</v>
          </cell>
        </row>
        <row r="2196">
          <cell r="A2196">
            <v>44209</v>
          </cell>
          <cell r="B2196">
            <v>-205735</v>
          </cell>
          <cell r="C2196">
            <v>-2752208</v>
          </cell>
          <cell r="D2196">
            <v>-2752208</v>
          </cell>
        </row>
        <row r="2197">
          <cell r="A2197">
            <v>44210</v>
          </cell>
          <cell r="B2197">
            <v>0</v>
          </cell>
          <cell r="C2197">
            <v>-30311</v>
          </cell>
          <cell r="D2197">
            <v>-30311</v>
          </cell>
        </row>
        <row r="2198">
          <cell r="A2198">
            <v>44212</v>
          </cell>
          <cell r="B2198">
            <v>-13690240</v>
          </cell>
          <cell r="C2198">
            <v>-169799956</v>
          </cell>
          <cell r="D2198">
            <v>-169799956</v>
          </cell>
        </row>
        <row r="2199">
          <cell r="A2199">
            <v>44214</v>
          </cell>
          <cell r="B2199">
            <v>-22835406</v>
          </cell>
          <cell r="C2199">
            <v>-284086379</v>
          </cell>
          <cell r="D2199">
            <v>-284086379</v>
          </cell>
        </row>
        <row r="2200">
          <cell r="A2200">
            <v>44215</v>
          </cell>
          <cell r="B2200">
            <v>-1085240</v>
          </cell>
          <cell r="C2200">
            <v>-13483318</v>
          </cell>
          <cell r="D2200">
            <v>-13483318</v>
          </cell>
        </row>
        <row r="2201">
          <cell r="A2201">
            <v>44216</v>
          </cell>
          <cell r="B2201">
            <v>-252029</v>
          </cell>
          <cell r="C2201">
            <v>-3128855</v>
          </cell>
          <cell r="D2201">
            <v>-3128855</v>
          </cell>
        </row>
        <row r="2202">
          <cell r="A2202">
            <v>44217</v>
          </cell>
          <cell r="B2202">
            <v>1599722</v>
          </cell>
          <cell r="C2202">
            <v>19844608</v>
          </cell>
          <cell r="D2202">
            <v>19844608</v>
          </cell>
        </row>
        <row r="2203">
          <cell r="A2203">
            <v>44218</v>
          </cell>
          <cell r="B2203">
            <v>-971773</v>
          </cell>
          <cell r="C2203">
            <v>-12054951</v>
          </cell>
          <cell r="D2203">
            <v>-12054951</v>
          </cell>
        </row>
        <row r="2204">
          <cell r="A2204">
            <v>44219</v>
          </cell>
          <cell r="B2204">
            <v>-929216</v>
          </cell>
          <cell r="C2204">
            <v>-11532915</v>
          </cell>
          <cell r="D2204">
            <v>-11532915</v>
          </cell>
        </row>
        <row r="2205">
          <cell r="A2205">
            <v>44220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>
            <v>44222</v>
          </cell>
          <cell r="B2206">
            <v>-908</v>
          </cell>
          <cell r="C2206">
            <v>-10900</v>
          </cell>
          <cell r="D2206">
            <v>-10900</v>
          </cell>
        </row>
        <row r="2207">
          <cell r="A2207">
            <v>44224</v>
          </cell>
          <cell r="B2207">
            <v>-434</v>
          </cell>
          <cell r="C2207">
            <v>-5212</v>
          </cell>
          <cell r="D2207">
            <v>-5212</v>
          </cell>
        </row>
        <row r="2208">
          <cell r="A2208">
            <v>44225</v>
          </cell>
          <cell r="B2208">
            <v>-4</v>
          </cell>
          <cell r="C2208">
            <v>-44</v>
          </cell>
          <cell r="D2208">
            <v>-44</v>
          </cell>
        </row>
        <row r="2209">
          <cell r="A2209">
            <v>44226</v>
          </cell>
          <cell r="B2209">
            <v>-2</v>
          </cell>
          <cell r="C2209">
            <v>-25</v>
          </cell>
          <cell r="D2209">
            <v>-25</v>
          </cell>
        </row>
        <row r="2210">
          <cell r="A2210">
            <v>44227</v>
          </cell>
          <cell r="B2210">
            <v>33</v>
          </cell>
          <cell r="C2210">
            <v>396</v>
          </cell>
          <cell r="D2210">
            <v>396</v>
          </cell>
        </row>
        <row r="2211">
          <cell r="A2211">
            <v>44228</v>
          </cell>
          <cell r="B2211">
            <v>0</v>
          </cell>
          <cell r="C2211">
            <v>0</v>
          </cell>
          <cell r="D2211">
            <v>0</v>
          </cell>
        </row>
        <row r="2212">
          <cell r="A2212">
            <v>44229</v>
          </cell>
          <cell r="B2212">
            <v>-15</v>
          </cell>
          <cell r="C2212">
            <v>-182</v>
          </cell>
          <cell r="D2212">
            <v>-182</v>
          </cell>
        </row>
        <row r="2213">
          <cell r="A2213">
            <v>44230</v>
          </cell>
          <cell r="B2213">
            <v>0</v>
          </cell>
          <cell r="C2213">
            <v>-458963</v>
          </cell>
          <cell r="D2213">
            <v>-458963</v>
          </cell>
        </row>
        <row r="2214">
          <cell r="A2214">
            <v>44232</v>
          </cell>
          <cell r="B2214">
            <v>-1315206</v>
          </cell>
          <cell r="C2214">
            <v>-14721914</v>
          </cell>
          <cell r="D2214">
            <v>-14721914</v>
          </cell>
        </row>
        <row r="2215">
          <cell r="A2215">
            <v>44234</v>
          </cell>
          <cell r="B2215">
            <v>-4604744</v>
          </cell>
          <cell r="C2215">
            <v>-47552904</v>
          </cell>
          <cell r="D2215">
            <v>-47552904</v>
          </cell>
        </row>
        <row r="2216">
          <cell r="A2216">
            <v>44235</v>
          </cell>
          <cell r="B2216">
            <v>-20080</v>
          </cell>
          <cell r="C2216">
            <v>-206534</v>
          </cell>
          <cell r="D2216">
            <v>-206534</v>
          </cell>
        </row>
        <row r="2217">
          <cell r="A2217">
            <v>44236</v>
          </cell>
          <cell r="B2217">
            <v>-43605</v>
          </cell>
          <cell r="C2217">
            <v>-447629</v>
          </cell>
          <cell r="D2217">
            <v>-447629</v>
          </cell>
        </row>
        <row r="2218">
          <cell r="A2218">
            <v>44237</v>
          </cell>
          <cell r="B2218">
            <v>334272</v>
          </cell>
          <cell r="C2218">
            <v>3431330</v>
          </cell>
          <cell r="D2218">
            <v>3431330</v>
          </cell>
        </row>
        <row r="2219">
          <cell r="A2219">
            <v>44238</v>
          </cell>
          <cell r="B2219">
            <v>0</v>
          </cell>
          <cell r="C2219">
            <v>0</v>
          </cell>
          <cell r="D2219">
            <v>0</v>
          </cell>
        </row>
        <row r="2220">
          <cell r="A2220">
            <v>44239</v>
          </cell>
          <cell r="B2220">
            <v>-144855</v>
          </cell>
          <cell r="C2220">
            <v>-1537348</v>
          </cell>
          <cell r="D2220">
            <v>-1537348</v>
          </cell>
        </row>
        <row r="2221">
          <cell r="A2221">
            <v>44240</v>
          </cell>
          <cell r="B2221">
            <v>0</v>
          </cell>
          <cell r="C2221">
            <v>0</v>
          </cell>
          <cell r="D2221">
            <v>0</v>
          </cell>
        </row>
        <row r="2222">
          <cell r="A2222">
            <v>44242</v>
          </cell>
          <cell r="B2222">
            <v>-123270</v>
          </cell>
          <cell r="C2222">
            <v>-1379368</v>
          </cell>
          <cell r="D2222">
            <v>-1379368</v>
          </cell>
        </row>
        <row r="2223">
          <cell r="A2223">
            <v>44244</v>
          </cell>
          <cell r="B2223">
            <v>-121063</v>
          </cell>
          <cell r="C2223">
            <v>-1359650</v>
          </cell>
          <cell r="D2223">
            <v>-1359650</v>
          </cell>
        </row>
        <row r="2224">
          <cell r="A2224">
            <v>44245</v>
          </cell>
          <cell r="B2224">
            <v>-6159</v>
          </cell>
          <cell r="C2224">
            <v>-68609</v>
          </cell>
          <cell r="D2224">
            <v>-68609</v>
          </cell>
        </row>
        <row r="2225">
          <cell r="A2225">
            <v>44246</v>
          </cell>
          <cell r="B2225">
            <v>-1402</v>
          </cell>
          <cell r="C2225">
            <v>-15650</v>
          </cell>
          <cell r="D2225">
            <v>-15650</v>
          </cell>
        </row>
        <row r="2226">
          <cell r="A2226">
            <v>44247</v>
          </cell>
          <cell r="B2226">
            <v>8468</v>
          </cell>
          <cell r="C2226">
            <v>95266</v>
          </cell>
          <cell r="D2226">
            <v>95266</v>
          </cell>
        </row>
        <row r="2227">
          <cell r="A2227">
            <v>44248</v>
          </cell>
          <cell r="B2227">
            <v>-4878</v>
          </cell>
          <cell r="C2227">
            <v>-59604</v>
          </cell>
          <cell r="D2227">
            <v>-59604</v>
          </cell>
        </row>
        <row r="2228">
          <cell r="A2228">
            <v>44249</v>
          </cell>
          <cell r="B2228">
            <v>-5616</v>
          </cell>
          <cell r="C2228">
            <v>-61964</v>
          </cell>
          <cell r="D2228">
            <v>-61964</v>
          </cell>
        </row>
        <row r="2229">
          <cell r="A2229">
            <v>44250</v>
          </cell>
          <cell r="B2229">
            <v>0</v>
          </cell>
          <cell r="C2229">
            <v>-145859</v>
          </cell>
          <cell r="D2229">
            <v>-145859</v>
          </cell>
        </row>
        <row r="2230">
          <cell r="A2230">
            <v>44252</v>
          </cell>
          <cell r="B2230">
            <v>-2751496</v>
          </cell>
          <cell r="C2230">
            <v>-35910985</v>
          </cell>
          <cell r="D2230">
            <v>-35910985</v>
          </cell>
        </row>
        <row r="2231">
          <cell r="A2231">
            <v>44254</v>
          </cell>
          <cell r="B2231">
            <v>-5695939</v>
          </cell>
          <cell r="C2231">
            <v>-69908524</v>
          </cell>
          <cell r="D2231">
            <v>-69908524</v>
          </cell>
        </row>
        <row r="2232">
          <cell r="A2232">
            <v>44255</v>
          </cell>
          <cell r="B2232">
            <v>-221298</v>
          </cell>
          <cell r="C2232">
            <v>-2626502</v>
          </cell>
          <cell r="D2232">
            <v>-2626502</v>
          </cell>
        </row>
        <row r="2233">
          <cell r="A2233">
            <v>44256</v>
          </cell>
          <cell r="B2233">
            <v>-60097</v>
          </cell>
          <cell r="C2233">
            <v>-735294</v>
          </cell>
          <cell r="D2233">
            <v>-735294</v>
          </cell>
        </row>
        <row r="2234">
          <cell r="A2234">
            <v>44257</v>
          </cell>
          <cell r="B2234">
            <v>399667</v>
          </cell>
          <cell r="C2234">
            <v>4910960</v>
          </cell>
          <cell r="D2234">
            <v>4910960</v>
          </cell>
        </row>
        <row r="2235">
          <cell r="A2235">
            <v>44258</v>
          </cell>
          <cell r="B2235">
            <v>-238461</v>
          </cell>
          <cell r="C2235">
            <v>-2999487</v>
          </cell>
          <cell r="D2235">
            <v>-2999487</v>
          </cell>
        </row>
        <row r="2236">
          <cell r="A2236">
            <v>44259</v>
          </cell>
          <cell r="B2236">
            <v>-220681</v>
          </cell>
          <cell r="C2236">
            <v>-2686729</v>
          </cell>
          <cell r="D2236">
            <v>-2686729</v>
          </cell>
        </row>
        <row r="2237">
          <cell r="A2237">
            <v>44401</v>
          </cell>
          <cell r="B2237">
            <v>-813000</v>
          </cell>
          <cell r="C2237">
            <v>-9627870</v>
          </cell>
          <cell r="D2237">
            <v>-9627870</v>
          </cell>
        </row>
        <row r="2238">
          <cell r="A2238">
            <v>44403</v>
          </cell>
          <cell r="B2238">
            <v>-273706</v>
          </cell>
          <cell r="C2238">
            <v>-3090768</v>
          </cell>
          <cell r="D2238">
            <v>-3090768</v>
          </cell>
        </row>
        <row r="2239">
          <cell r="A2239">
            <v>44405</v>
          </cell>
          <cell r="B2239">
            <v>-2443</v>
          </cell>
          <cell r="C2239">
            <v>-27611</v>
          </cell>
          <cell r="D2239">
            <v>-27611</v>
          </cell>
        </row>
        <row r="2240">
          <cell r="A2240">
            <v>44406</v>
          </cell>
          <cell r="B2240">
            <v>-1317</v>
          </cell>
          <cell r="C2240">
            <v>-14796</v>
          </cell>
          <cell r="D2240">
            <v>-14796</v>
          </cell>
        </row>
        <row r="2241">
          <cell r="A2241">
            <v>44407</v>
          </cell>
          <cell r="B2241">
            <v>20691</v>
          </cell>
          <cell r="C2241">
            <v>233407</v>
          </cell>
          <cell r="D2241">
            <v>233407</v>
          </cell>
        </row>
        <row r="2242">
          <cell r="A2242">
            <v>44408</v>
          </cell>
          <cell r="B2242">
            <v>-22801</v>
          </cell>
          <cell r="C2242">
            <v>-269442</v>
          </cell>
          <cell r="D2242">
            <v>-269442</v>
          </cell>
        </row>
        <row r="2243">
          <cell r="A2243">
            <v>44409</v>
          </cell>
          <cell r="B2243">
            <v>-9590</v>
          </cell>
          <cell r="C2243">
            <v>-108650</v>
          </cell>
          <cell r="D2243">
            <v>-108650</v>
          </cell>
        </row>
        <row r="2244">
          <cell r="A2244">
            <v>44500</v>
          </cell>
          <cell r="B2244">
            <v>0</v>
          </cell>
          <cell r="C2244">
            <v>-2724</v>
          </cell>
          <cell r="D2244">
            <v>-2724</v>
          </cell>
        </row>
        <row r="2245">
          <cell r="A2245">
            <v>44501</v>
          </cell>
          <cell r="B2245">
            <v>-4716226</v>
          </cell>
          <cell r="C2245">
            <v>-57411381</v>
          </cell>
          <cell r="D2245">
            <v>-57411381</v>
          </cell>
        </row>
        <row r="2246">
          <cell r="A2246">
            <v>44503</v>
          </cell>
          <cell r="B2246">
            <v>-7070342</v>
          </cell>
          <cell r="C2246">
            <v>-85948510</v>
          </cell>
          <cell r="D2246">
            <v>-85948510</v>
          </cell>
        </row>
        <row r="2247">
          <cell r="A2247">
            <v>44505</v>
          </cell>
          <cell r="B2247">
            <v>-335081</v>
          </cell>
          <cell r="C2247">
            <v>-4053019</v>
          </cell>
          <cell r="D2247">
            <v>-4053019</v>
          </cell>
        </row>
        <row r="2248">
          <cell r="A2248">
            <v>44506</v>
          </cell>
          <cell r="B2248">
            <v>-77526</v>
          </cell>
          <cell r="C2248">
            <v>-937610</v>
          </cell>
          <cell r="D2248">
            <v>-937610</v>
          </cell>
        </row>
        <row r="2249">
          <cell r="A2249">
            <v>44507</v>
          </cell>
          <cell r="B2249">
            <v>498167</v>
          </cell>
          <cell r="C2249">
            <v>6020168</v>
          </cell>
          <cell r="D2249">
            <v>6020168</v>
          </cell>
        </row>
        <row r="2250">
          <cell r="A2250">
            <v>44508</v>
          </cell>
          <cell r="B2250">
            <v>-270470</v>
          </cell>
          <cell r="C2250">
            <v>-3333921</v>
          </cell>
          <cell r="D2250">
            <v>-3333921</v>
          </cell>
        </row>
        <row r="2251">
          <cell r="A2251">
            <v>44509</v>
          </cell>
          <cell r="B2251">
            <v>-291932</v>
          </cell>
          <cell r="C2251">
            <v>-3572958</v>
          </cell>
          <cell r="D2251">
            <v>-3572958</v>
          </cell>
        </row>
        <row r="2252">
          <cell r="A2252">
            <v>44701</v>
          </cell>
          <cell r="B2252">
            <v>-236472</v>
          </cell>
          <cell r="C2252">
            <v>-5431845</v>
          </cell>
          <cell r="D2252">
            <v>-5431845</v>
          </cell>
        </row>
        <row r="2253">
          <cell r="A2253">
            <v>44702</v>
          </cell>
          <cell r="B2253">
            <v>-14528</v>
          </cell>
          <cell r="C2253">
            <v>-262876</v>
          </cell>
          <cell r="D2253">
            <v>-262876</v>
          </cell>
        </row>
        <row r="2254">
          <cell r="A2254">
            <v>44703</v>
          </cell>
          <cell r="B2254">
            <v>-4091</v>
          </cell>
          <cell r="C2254">
            <v>-165328</v>
          </cell>
          <cell r="D2254">
            <v>-165328</v>
          </cell>
        </row>
        <row r="2255">
          <cell r="A2255">
            <v>44704</v>
          </cell>
          <cell r="B2255">
            <v>-3565</v>
          </cell>
          <cell r="C2255">
            <v>-66038</v>
          </cell>
          <cell r="D2255">
            <v>-66038</v>
          </cell>
        </row>
        <row r="2256">
          <cell r="A2256">
            <v>44705</v>
          </cell>
          <cell r="B2256">
            <v>-5816</v>
          </cell>
          <cell r="C2256">
            <v>-276201</v>
          </cell>
          <cell r="D2256">
            <v>-276201</v>
          </cell>
        </row>
        <row r="2257">
          <cell r="A2257">
            <v>44706</v>
          </cell>
          <cell r="B2257">
            <v>-136</v>
          </cell>
          <cell r="C2257">
            <v>-7461</v>
          </cell>
          <cell r="D2257">
            <v>-7461</v>
          </cell>
        </row>
        <row r="2258">
          <cell r="A2258">
            <v>44707</v>
          </cell>
          <cell r="B2258">
            <v>-404</v>
          </cell>
          <cell r="C2258">
            <v>-19160</v>
          </cell>
          <cell r="D2258">
            <v>-19160</v>
          </cell>
        </row>
        <row r="2259">
          <cell r="A2259">
            <v>44710</v>
          </cell>
          <cell r="B2259">
            <v>0</v>
          </cell>
          <cell r="C2259">
            <v>0</v>
          </cell>
          <cell r="D2259">
            <v>0</v>
          </cell>
        </row>
        <row r="2260">
          <cell r="A2260">
            <v>44711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>
            <v>44712</v>
          </cell>
          <cell r="B2261">
            <v>0</v>
          </cell>
          <cell r="C2261">
            <v>0</v>
          </cell>
          <cell r="D2261">
            <v>0</v>
          </cell>
        </row>
        <row r="2262">
          <cell r="A2262">
            <v>44713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>
            <v>44715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>
            <v>44717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>
            <v>44720</v>
          </cell>
          <cell r="B2265">
            <v>-4134847</v>
          </cell>
          <cell r="C2265">
            <v>-59092620</v>
          </cell>
          <cell r="D2265">
            <v>-59092620</v>
          </cell>
        </row>
        <row r="2266">
          <cell r="A2266">
            <v>44731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>
            <v>44732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>
            <v>44733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>
            <v>44734</v>
          </cell>
          <cell r="B2269">
            <v>0</v>
          </cell>
          <cell r="C2269">
            <v>0</v>
          </cell>
          <cell r="D2269">
            <v>0</v>
          </cell>
        </row>
        <row r="2270">
          <cell r="A2270">
            <v>44739</v>
          </cell>
          <cell r="B2270">
            <v>0</v>
          </cell>
          <cell r="C2270">
            <v>0</v>
          </cell>
          <cell r="D2270">
            <v>0</v>
          </cell>
        </row>
        <row r="2271">
          <cell r="A2271">
            <v>44741</v>
          </cell>
          <cell r="B2271">
            <v>-300519</v>
          </cell>
          <cell r="C2271">
            <v>-4024971</v>
          </cell>
          <cell r="D2271">
            <v>-4024971</v>
          </cell>
        </row>
        <row r="2272">
          <cell r="A2272">
            <v>44742</v>
          </cell>
          <cell r="B2272">
            <v>-8373</v>
          </cell>
          <cell r="C2272">
            <v>-146485</v>
          </cell>
          <cell r="D2272">
            <v>-146485</v>
          </cell>
        </row>
        <row r="2273">
          <cell r="A2273">
            <v>44743</v>
          </cell>
          <cell r="B2273">
            <v>-44640</v>
          </cell>
          <cell r="C2273">
            <v>-525600</v>
          </cell>
          <cell r="D2273">
            <v>-525600</v>
          </cell>
        </row>
        <row r="2274">
          <cell r="A2274">
            <v>44744</v>
          </cell>
          <cell r="B2274">
            <v>-145000</v>
          </cell>
          <cell r="C2274">
            <v>-1740000</v>
          </cell>
          <cell r="D2274">
            <v>-1740000</v>
          </cell>
        </row>
        <row r="2275">
          <cell r="A2275">
            <v>44745</v>
          </cell>
          <cell r="B2275">
            <v>0</v>
          </cell>
          <cell r="C2275">
            <v>-128926</v>
          </cell>
          <cell r="D2275">
            <v>-128926</v>
          </cell>
        </row>
        <row r="2276">
          <cell r="A2276">
            <v>44746</v>
          </cell>
          <cell r="B2276">
            <v>0</v>
          </cell>
          <cell r="C2276">
            <v>-5269</v>
          </cell>
          <cell r="D2276">
            <v>-5269</v>
          </cell>
        </row>
        <row r="2277">
          <cell r="A2277">
            <v>44747</v>
          </cell>
          <cell r="B2277">
            <v>0</v>
          </cell>
          <cell r="C2277">
            <v>-8444</v>
          </cell>
          <cell r="D2277">
            <v>-8444</v>
          </cell>
        </row>
        <row r="2278">
          <cell r="A2278">
            <v>44753</v>
          </cell>
          <cell r="B2278">
            <v>0</v>
          </cell>
          <cell r="C2278">
            <v>0</v>
          </cell>
          <cell r="D2278">
            <v>0</v>
          </cell>
        </row>
        <row r="2279">
          <cell r="A2279">
            <v>44755</v>
          </cell>
          <cell r="B2279">
            <v>0</v>
          </cell>
          <cell r="C2279">
            <v>0</v>
          </cell>
          <cell r="D2279">
            <v>0</v>
          </cell>
        </row>
        <row r="2280">
          <cell r="A2280">
            <v>44756</v>
          </cell>
          <cell r="B2280">
            <v>0</v>
          </cell>
          <cell r="C2280">
            <v>0</v>
          </cell>
          <cell r="D2280">
            <v>0</v>
          </cell>
        </row>
        <row r="2281">
          <cell r="A2281">
            <v>44757</v>
          </cell>
          <cell r="B2281">
            <v>0</v>
          </cell>
          <cell r="C2281">
            <v>0</v>
          </cell>
          <cell r="D2281">
            <v>0</v>
          </cell>
        </row>
        <row r="2282">
          <cell r="A2282">
            <v>44901</v>
          </cell>
          <cell r="B2282">
            <v>0</v>
          </cell>
          <cell r="C2282">
            <v>0</v>
          </cell>
          <cell r="D2282">
            <v>0</v>
          </cell>
        </row>
        <row r="2283">
          <cell r="A2283">
            <v>44902</v>
          </cell>
          <cell r="B2283">
            <v>0</v>
          </cell>
          <cell r="C2283">
            <v>0</v>
          </cell>
          <cell r="D2283">
            <v>0</v>
          </cell>
        </row>
        <row r="2284">
          <cell r="A2284">
            <v>44903</v>
          </cell>
          <cell r="B2284">
            <v>0</v>
          </cell>
          <cell r="C2284">
            <v>0</v>
          </cell>
          <cell r="D2284">
            <v>0</v>
          </cell>
        </row>
        <row r="2285">
          <cell r="A2285">
            <v>45100</v>
          </cell>
          <cell r="B2285">
            <v>-990530</v>
          </cell>
          <cell r="C2285">
            <v>-12694324</v>
          </cell>
          <cell r="D2285">
            <v>-12694324</v>
          </cell>
        </row>
        <row r="2286">
          <cell r="A2286">
            <v>45400</v>
          </cell>
          <cell r="B2286">
            <v>-14727</v>
          </cell>
          <cell r="C2286">
            <v>-419051</v>
          </cell>
          <cell r="D2286">
            <v>-419051</v>
          </cell>
        </row>
        <row r="2287">
          <cell r="A2287">
            <v>45401</v>
          </cell>
          <cell r="B2287">
            <v>-12446</v>
          </cell>
          <cell r="C2287">
            <v>-155373</v>
          </cell>
          <cell r="D2287">
            <v>-155373</v>
          </cell>
        </row>
        <row r="2288">
          <cell r="A2288">
            <v>45402</v>
          </cell>
          <cell r="B2288">
            <v>-530</v>
          </cell>
          <cell r="C2288">
            <v>-28347</v>
          </cell>
          <cell r="D2288">
            <v>-28347</v>
          </cell>
        </row>
        <row r="2289">
          <cell r="A2289">
            <v>45403</v>
          </cell>
          <cell r="B2289">
            <v>-414602</v>
          </cell>
          <cell r="C2289">
            <v>-6138300</v>
          </cell>
          <cell r="D2289">
            <v>-6138300</v>
          </cell>
        </row>
        <row r="2290">
          <cell r="A2290">
            <v>45404</v>
          </cell>
          <cell r="B2290">
            <v>0</v>
          </cell>
          <cell r="C2290">
            <v>0</v>
          </cell>
          <cell r="D2290">
            <v>0</v>
          </cell>
        </row>
        <row r="2291">
          <cell r="A2291">
            <v>45405</v>
          </cell>
          <cell r="B2291">
            <v>-219610</v>
          </cell>
          <cell r="C2291">
            <v>-2959525</v>
          </cell>
          <cell r="D2291">
            <v>-2959525</v>
          </cell>
        </row>
        <row r="2292">
          <cell r="A2292">
            <v>45406</v>
          </cell>
          <cell r="B2292">
            <v>-666</v>
          </cell>
          <cell r="C2292">
            <v>-37205</v>
          </cell>
          <cell r="D2292">
            <v>-37205</v>
          </cell>
        </row>
        <row r="2293">
          <cell r="A2293">
            <v>45407</v>
          </cell>
          <cell r="B2293">
            <v>0</v>
          </cell>
          <cell r="C2293">
            <v>0</v>
          </cell>
          <cell r="D2293">
            <v>0</v>
          </cell>
        </row>
        <row r="2294">
          <cell r="A2294">
            <v>45410</v>
          </cell>
          <cell r="B2294">
            <v>-104673</v>
          </cell>
          <cell r="C2294">
            <v>-1222290</v>
          </cell>
          <cell r="D2294">
            <v>-1222290</v>
          </cell>
        </row>
        <row r="2295">
          <cell r="A2295">
            <v>45510</v>
          </cell>
          <cell r="B2295">
            <v>-32440</v>
          </cell>
          <cell r="C2295">
            <v>-388809</v>
          </cell>
          <cell r="D2295">
            <v>-388809</v>
          </cell>
        </row>
        <row r="2296">
          <cell r="A2296">
            <v>45601</v>
          </cell>
          <cell r="B2296">
            <v>47190</v>
          </cell>
          <cell r="C2296">
            <v>-198545</v>
          </cell>
          <cell r="D2296">
            <v>-198545</v>
          </cell>
        </row>
        <row r="2297">
          <cell r="A2297">
            <v>45602</v>
          </cell>
          <cell r="B2297">
            <v>0</v>
          </cell>
          <cell r="C2297">
            <v>0</v>
          </cell>
          <cell r="D2297">
            <v>0</v>
          </cell>
        </row>
        <row r="2298">
          <cell r="A2298">
            <v>45603</v>
          </cell>
          <cell r="B2298">
            <v>-4738</v>
          </cell>
          <cell r="C2298">
            <v>-141132</v>
          </cell>
          <cell r="D2298">
            <v>-141132</v>
          </cell>
        </row>
        <row r="2299">
          <cell r="A2299">
            <v>45604</v>
          </cell>
          <cell r="B2299">
            <v>-4155</v>
          </cell>
          <cell r="C2299">
            <v>-59101</v>
          </cell>
          <cell r="D2299">
            <v>-59101</v>
          </cell>
        </row>
        <row r="2300">
          <cell r="A2300">
            <v>45605</v>
          </cell>
          <cell r="B2300">
            <v>-15717</v>
          </cell>
          <cell r="C2300">
            <v>-342350</v>
          </cell>
          <cell r="D2300">
            <v>-342350</v>
          </cell>
        </row>
        <row r="2301">
          <cell r="A2301">
            <v>45606</v>
          </cell>
          <cell r="B2301">
            <v>-9317</v>
          </cell>
          <cell r="C2301">
            <v>-201550</v>
          </cell>
          <cell r="D2301">
            <v>-201550</v>
          </cell>
        </row>
        <row r="2302">
          <cell r="A2302">
            <v>45607</v>
          </cell>
          <cell r="B2302">
            <v>-71986</v>
          </cell>
          <cell r="C2302">
            <v>-145049</v>
          </cell>
          <cell r="D2302">
            <v>-145049</v>
          </cell>
        </row>
        <row r="2303">
          <cell r="A2303">
            <v>45608</v>
          </cell>
          <cell r="B2303">
            <v>0</v>
          </cell>
          <cell r="C2303">
            <v>0</v>
          </cell>
          <cell r="D2303">
            <v>0</v>
          </cell>
        </row>
        <row r="2304">
          <cell r="A2304">
            <v>45609</v>
          </cell>
          <cell r="B2304">
            <v>0</v>
          </cell>
          <cell r="C2304">
            <v>0</v>
          </cell>
          <cell r="D2304">
            <v>0</v>
          </cell>
        </row>
        <row r="2305">
          <cell r="A2305">
            <v>45610</v>
          </cell>
          <cell r="B2305">
            <v>-4167</v>
          </cell>
          <cell r="C2305">
            <v>-62181</v>
          </cell>
          <cell r="D2305">
            <v>-62181</v>
          </cell>
        </row>
        <row r="2306">
          <cell r="A2306">
            <v>45611</v>
          </cell>
          <cell r="B2306">
            <v>-2059</v>
          </cell>
          <cell r="C2306">
            <v>-24208</v>
          </cell>
          <cell r="D2306">
            <v>-24208</v>
          </cell>
        </row>
        <row r="2307">
          <cell r="A2307">
            <v>45612</v>
          </cell>
          <cell r="B2307">
            <v>-285</v>
          </cell>
          <cell r="C2307">
            <v>-285</v>
          </cell>
          <cell r="D2307">
            <v>-285</v>
          </cell>
        </row>
        <row r="2308">
          <cell r="A2308">
            <v>45613</v>
          </cell>
          <cell r="B2308">
            <v>0</v>
          </cell>
          <cell r="C2308">
            <v>0</v>
          </cell>
          <cell r="D2308">
            <v>0</v>
          </cell>
        </row>
        <row r="2309">
          <cell r="A2309">
            <v>45614</v>
          </cell>
          <cell r="B2309">
            <v>-210134</v>
          </cell>
          <cell r="C2309">
            <v>-2620217</v>
          </cell>
          <cell r="D2309">
            <v>-2620217</v>
          </cell>
        </row>
        <row r="2310">
          <cell r="A2310">
            <v>45615</v>
          </cell>
          <cell r="B2310">
            <v>-50736</v>
          </cell>
          <cell r="C2310">
            <v>-606727</v>
          </cell>
          <cell r="D2310">
            <v>-606727</v>
          </cell>
        </row>
        <row r="2311">
          <cell r="A2311">
            <v>45616</v>
          </cell>
          <cell r="B2311">
            <v>0</v>
          </cell>
          <cell r="C2311">
            <v>0</v>
          </cell>
          <cell r="D2311">
            <v>0</v>
          </cell>
        </row>
        <row r="2312">
          <cell r="A2312">
            <v>45617</v>
          </cell>
          <cell r="B2312">
            <v>0</v>
          </cell>
          <cell r="C2312">
            <v>0</v>
          </cell>
          <cell r="D2312">
            <v>0</v>
          </cell>
        </row>
        <row r="2313">
          <cell r="A2313">
            <v>45620</v>
          </cell>
          <cell r="B2313">
            <v>0</v>
          </cell>
          <cell r="C2313">
            <v>0</v>
          </cell>
          <cell r="D2313">
            <v>0</v>
          </cell>
        </row>
        <row r="2314">
          <cell r="A2314">
            <v>45621</v>
          </cell>
          <cell r="B2314">
            <v>0</v>
          </cell>
          <cell r="C2314">
            <v>-25704</v>
          </cell>
          <cell r="D2314">
            <v>-25704</v>
          </cell>
        </row>
        <row r="2315">
          <cell r="A2315">
            <v>45623</v>
          </cell>
          <cell r="B2315">
            <v>-234809</v>
          </cell>
          <cell r="C2315">
            <v>-1673706</v>
          </cell>
          <cell r="D2315">
            <v>-1673706</v>
          </cell>
        </row>
        <row r="2316">
          <cell r="A2316">
            <v>45624</v>
          </cell>
          <cell r="B2316">
            <v>-107987</v>
          </cell>
          <cell r="C2316">
            <v>-1193303</v>
          </cell>
          <cell r="D2316">
            <v>-1193303</v>
          </cell>
        </row>
        <row r="2317">
          <cell r="A2317">
            <v>45625</v>
          </cell>
          <cell r="B2317">
            <v>-10020</v>
          </cell>
          <cell r="C2317">
            <v>-104835</v>
          </cell>
          <cell r="D2317">
            <v>-104835</v>
          </cell>
        </row>
        <row r="2318">
          <cell r="A2318">
            <v>45626</v>
          </cell>
          <cell r="B2318">
            <v>0</v>
          </cell>
          <cell r="C2318">
            <v>-3095</v>
          </cell>
          <cell r="D2318">
            <v>-3095</v>
          </cell>
        </row>
        <row r="2319">
          <cell r="A2319">
            <v>45627</v>
          </cell>
          <cell r="B2319">
            <v>0</v>
          </cell>
          <cell r="C2319">
            <v>0</v>
          </cell>
          <cell r="D2319">
            <v>0</v>
          </cell>
        </row>
        <row r="2320">
          <cell r="A2320">
            <v>45628</v>
          </cell>
          <cell r="B2320">
            <v>0</v>
          </cell>
          <cell r="C2320">
            <v>0</v>
          </cell>
          <cell r="D2320">
            <v>0</v>
          </cell>
        </row>
        <row r="2321">
          <cell r="A2321">
            <v>45629</v>
          </cell>
          <cell r="B2321">
            <v>0</v>
          </cell>
          <cell r="C2321">
            <v>0</v>
          </cell>
          <cell r="D2321">
            <v>0</v>
          </cell>
        </row>
        <row r="2322">
          <cell r="A2322">
            <v>45630</v>
          </cell>
          <cell r="B2322">
            <v>-563881</v>
          </cell>
          <cell r="C2322">
            <v>-6846897</v>
          </cell>
          <cell r="D2322">
            <v>-6846897</v>
          </cell>
        </row>
        <row r="2323">
          <cell r="A2323">
            <v>45631</v>
          </cell>
          <cell r="B2323">
            <v>-19498</v>
          </cell>
          <cell r="C2323">
            <v>-235142</v>
          </cell>
          <cell r="D2323">
            <v>-235142</v>
          </cell>
        </row>
        <row r="2324">
          <cell r="A2324">
            <v>45632</v>
          </cell>
          <cell r="B2324">
            <v>-39246</v>
          </cell>
          <cell r="C2324">
            <v>-474216</v>
          </cell>
          <cell r="D2324">
            <v>-474216</v>
          </cell>
        </row>
        <row r="2325">
          <cell r="A2325">
            <v>45641</v>
          </cell>
          <cell r="B2325">
            <v>-739</v>
          </cell>
          <cell r="C2325">
            <v>-42249</v>
          </cell>
          <cell r="D2325">
            <v>-42249</v>
          </cell>
        </row>
        <row r="2326">
          <cell r="A2326">
            <v>45642</v>
          </cell>
          <cell r="B2326">
            <v>739</v>
          </cell>
          <cell r="C2326">
            <v>42249</v>
          </cell>
          <cell r="D2326">
            <v>42249</v>
          </cell>
        </row>
        <row r="2327">
          <cell r="A2327">
            <v>45643</v>
          </cell>
          <cell r="B2327">
            <v>0</v>
          </cell>
          <cell r="C2327">
            <v>0</v>
          </cell>
          <cell r="D2327">
            <v>0</v>
          </cell>
        </row>
        <row r="2328">
          <cell r="A2328">
            <v>45644</v>
          </cell>
          <cell r="B2328">
            <v>0</v>
          </cell>
          <cell r="C2328">
            <v>0</v>
          </cell>
          <cell r="D2328">
            <v>0</v>
          </cell>
        </row>
        <row r="2329">
          <cell r="A2329">
            <v>45645</v>
          </cell>
          <cell r="B2329">
            <v>0</v>
          </cell>
          <cell r="C2329">
            <v>0</v>
          </cell>
          <cell r="D2329">
            <v>0</v>
          </cell>
        </row>
        <row r="2330">
          <cell r="A2330">
            <v>45647</v>
          </cell>
          <cell r="B2330">
            <v>0</v>
          </cell>
          <cell r="C2330">
            <v>0</v>
          </cell>
          <cell r="D2330">
            <v>0</v>
          </cell>
        </row>
        <row r="2331">
          <cell r="A2331">
            <v>45651</v>
          </cell>
          <cell r="B2331">
            <v>-2276</v>
          </cell>
          <cell r="C2331">
            <v>-8658326</v>
          </cell>
          <cell r="D2331">
            <v>-8658326</v>
          </cell>
        </row>
        <row r="2332">
          <cell r="A2332">
            <v>45652</v>
          </cell>
          <cell r="B2332">
            <v>2050</v>
          </cell>
          <cell r="C2332">
            <v>8616966</v>
          </cell>
          <cell r="D2332">
            <v>8616966</v>
          </cell>
        </row>
        <row r="2333">
          <cell r="A2333">
            <v>45653</v>
          </cell>
          <cell r="B2333">
            <v>0</v>
          </cell>
          <cell r="C2333">
            <v>0</v>
          </cell>
          <cell r="D2333">
            <v>0</v>
          </cell>
        </row>
        <row r="2334">
          <cell r="A2334">
            <v>45654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>
            <v>45655</v>
          </cell>
          <cell r="B2335">
            <v>0</v>
          </cell>
          <cell r="C2335">
            <v>0</v>
          </cell>
          <cell r="D2335">
            <v>0</v>
          </cell>
        </row>
        <row r="2336">
          <cell r="A2336">
            <v>45661</v>
          </cell>
          <cell r="B2336">
            <v>0</v>
          </cell>
          <cell r="C2336">
            <v>0</v>
          </cell>
          <cell r="D2336">
            <v>0</v>
          </cell>
        </row>
        <row r="2337">
          <cell r="A2337">
            <v>45662</v>
          </cell>
          <cell r="B2337">
            <v>0</v>
          </cell>
          <cell r="C2337">
            <v>0</v>
          </cell>
          <cell r="D2337">
            <v>0</v>
          </cell>
        </row>
        <row r="2338">
          <cell r="A2338">
            <v>45663</v>
          </cell>
          <cell r="B2338">
            <v>0</v>
          </cell>
          <cell r="C2338">
            <v>0</v>
          </cell>
          <cell r="D2338">
            <v>0</v>
          </cell>
        </row>
        <row r="2339">
          <cell r="A2339">
            <v>45664</v>
          </cell>
          <cell r="B2339">
            <v>0</v>
          </cell>
          <cell r="C2339">
            <v>0</v>
          </cell>
          <cell r="D2339">
            <v>0</v>
          </cell>
        </row>
        <row r="2340">
          <cell r="A2340">
            <v>45665</v>
          </cell>
          <cell r="B2340">
            <v>0</v>
          </cell>
          <cell r="C2340">
            <v>0</v>
          </cell>
          <cell r="D2340">
            <v>0</v>
          </cell>
        </row>
        <row r="2341">
          <cell r="A2341">
            <v>45671</v>
          </cell>
          <cell r="B2341">
            <v>2440041</v>
          </cell>
          <cell r="C2341">
            <v>1309307</v>
          </cell>
          <cell r="D2341">
            <v>1309307</v>
          </cell>
        </row>
        <row r="2342">
          <cell r="A2342">
            <v>45674</v>
          </cell>
          <cell r="B2342">
            <v>0</v>
          </cell>
          <cell r="C2342">
            <v>0</v>
          </cell>
          <cell r="D2342">
            <v>0</v>
          </cell>
        </row>
        <row r="2343">
          <cell r="A2343">
            <v>45675</v>
          </cell>
          <cell r="B2343">
            <v>0</v>
          </cell>
          <cell r="C2343">
            <v>0</v>
          </cell>
          <cell r="D2343">
            <v>0</v>
          </cell>
        </row>
        <row r="2344">
          <cell r="A2344">
            <v>45676</v>
          </cell>
          <cell r="B2344">
            <v>0</v>
          </cell>
          <cell r="C2344">
            <v>0</v>
          </cell>
          <cell r="D2344">
            <v>0</v>
          </cell>
        </row>
        <row r="2345">
          <cell r="A2345">
            <v>45677</v>
          </cell>
          <cell r="B2345">
            <v>0</v>
          </cell>
          <cell r="C2345">
            <v>0</v>
          </cell>
          <cell r="D2345">
            <v>0</v>
          </cell>
        </row>
        <row r="2346">
          <cell r="A2346">
            <v>45678</v>
          </cell>
          <cell r="B2346">
            <v>0</v>
          </cell>
          <cell r="C2346">
            <v>0</v>
          </cell>
          <cell r="D2346">
            <v>0</v>
          </cell>
        </row>
        <row r="2347">
          <cell r="A2347">
            <v>45679</v>
          </cell>
          <cell r="B2347">
            <v>0</v>
          </cell>
          <cell r="C2347">
            <v>0</v>
          </cell>
          <cell r="D2347">
            <v>0</v>
          </cell>
        </row>
        <row r="2348">
          <cell r="A2348">
            <v>45680</v>
          </cell>
          <cell r="B2348">
            <v>0</v>
          </cell>
          <cell r="C2348">
            <v>0</v>
          </cell>
          <cell r="D2348">
            <v>0</v>
          </cell>
        </row>
        <row r="2349">
          <cell r="A2349">
            <v>45681</v>
          </cell>
          <cell r="B2349">
            <v>0</v>
          </cell>
          <cell r="C2349">
            <v>0</v>
          </cell>
          <cell r="D2349">
            <v>0</v>
          </cell>
        </row>
        <row r="2350">
          <cell r="A2350">
            <v>45682</v>
          </cell>
          <cell r="B2350">
            <v>0</v>
          </cell>
          <cell r="C2350">
            <v>0</v>
          </cell>
          <cell r="D2350">
            <v>0</v>
          </cell>
        </row>
        <row r="2351">
          <cell r="A2351">
            <v>45683</v>
          </cell>
          <cell r="B2351">
            <v>0</v>
          </cell>
          <cell r="C2351">
            <v>0</v>
          </cell>
          <cell r="D2351">
            <v>0</v>
          </cell>
        </row>
        <row r="2352">
          <cell r="A2352">
            <v>45684</v>
          </cell>
          <cell r="B2352">
            <v>0</v>
          </cell>
          <cell r="C2352">
            <v>0</v>
          </cell>
          <cell r="D2352">
            <v>0</v>
          </cell>
        </row>
        <row r="2353">
          <cell r="A2353">
            <v>45685</v>
          </cell>
          <cell r="B2353">
            <v>0</v>
          </cell>
          <cell r="C2353">
            <v>0</v>
          </cell>
          <cell r="D2353">
            <v>0</v>
          </cell>
        </row>
        <row r="2354">
          <cell r="A2354">
            <v>45690</v>
          </cell>
          <cell r="B2354">
            <v>0</v>
          </cell>
          <cell r="C2354">
            <v>0</v>
          </cell>
          <cell r="D2354">
            <v>0</v>
          </cell>
        </row>
        <row r="2355">
          <cell r="A2355">
            <v>45691</v>
          </cell>
          <cell r="B2355">
            <v>0</v>
          </cell>
          <cell r="C2355">
            <v>0</v>
          </cell>
          <cell r="D2355">
            <v>0</v>
          </cell>
        </row>
        <row r="2356">
          <cell r="A2356">
            <v>45692</v>
          </cell>
          <cell r="B2356">
            <v>0</v>
          </cell>
          <cell r="C2356">
            <v>0</v>
          </cell>
          <cell r="D2356">
            <v>0</v>
          </cell>
        </row>
        <row r="2357">
          <cell r="A2357">
            <v>45695</v>
          </cell>
          <cell r="B2357">
            <v>0</v>
          </cell>
          <cell r="C2357">
            <v>0</v>
          </cell>
          <cell r="D2357">
            <v>0</v>
          </cell>
        </row>
        <row r="2358">
          <cell r="A2358">
            <v>45696</v>
          </cell>
          <cell r="B2358">
            <v>0</v>
          </cell>
          <cell r="C2358">
            <v>0</v>
          </cell>
          <cell r="D2358">
            <v>0</v>
          </cell>
        </row>
        <row r="2359">
          <cell r="A2359">
            <v>45697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>
            <v>45698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>
            <v>45699</v>
          </cell>
          <cell r="B2361">
            <v>0</v>
          </cell>
          <cell r="C2361">
            <v>0</v>
          </cell>
          <cell r="D2361">
            <v>0</v>
          </cell>
        </row>
        <row r="2362">
          <cell r="A2362">
            <v>49999</v>
          </cell>
          <cell r="B2362">
            <v>0</v>
          </cell>
          <cell r="C2362">
            <v>0</v>
          </cell>
          <cell r="D236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Debt Info"/>
      <sheetName val="Maturity Chart Data"/>
      <sheetName val="Maturity by Co"/>
      <sheetName val="A"/>
      <sheetName val="PL"/>
      <sheetName val="CF"/>
    </sheetNames>
    <sheetDataSet>
      <sheetData sheetId="0" refreshError="1"/>
      <sheetData sheetId="1">
        <row r="3">
          <cell r="B3">
            <v>40086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  <sheetName val="ANNUALIZE CTs"/>
      <sheetName val="AMORT CIS UPGRADE"/>
      <sheetName val="AMORTIZE RC EXP"/>
      <sheetName val="AMORTIZE DREDGING"/>
      <sheetName val=" STORM RESV ACCRUAL"/>
      <sheetName val="ANNUALIZE RAIL"/>
      <sheetName val="SR INPUTS"/>
      <sheetName val="CAPSTR"/>
      <sheetName val="JUDY"/>
      <sheetName val="ADJMTS"/>
      <sheetName val="PROFORMA"/>
      <sheetName val="COVERAGE RATIOS"/>
      <sheetName val="REV REQ SUMMARY"/>
      <sheetName val="RORSUMM"/>
      <sheetName val="RORDET"/>
      <sheetName val="TAXCK"/>
      <sheetName val="COS INPUTS"/>
      <sheetName val="EXPFAC"/>
      <sheetName val="Tax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B8">
            <v>39790</v>
          </cell>
        </row>
        <row r="10">
          <cell r="B10">
            <v>50279.24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>
        <row r="1">
          <cell r="B1" t="str">
            <v>2nd DL w/ Taxes and PE &amp; C</v>
          </cell>
        </row>
        <row r="2">
          <cell r="A2" t="str">
            <v>10100</v>
          </cell>
          <cell r="B2" t="str">
            <v>ELECTRIC PLANT IN SERVICE</v>
          </cell>
          <cell r="C2">
            <v>-2091817.99</v>
          </cell>
          <cell r="D2">
            <v>3710015221.0700002</v>
          </cell>
        </row>
        <row r="3">
          <cell r="A3" t="str">
            <v>10102</v>
          </cell>
          <cell r="B3" t="str">
            <v>ARO ASSET COST</v>
          </cell>
          <cell r="C3">
            <v>0</v>
          </cell>
          <cell r="D3">
            <v>89533.69</v>
          </cell>
        </row>
        <row r="4">
          <cell r="A4" t="str">
            <v>101</v>
          </cell>
          <cell r="B4" t="str">
            <v>ACCOUNT TOTAL</v>
          </cell>
          <cell r="C4">
            <v>-2091817.99</v>
          </cell>
          <cell r="D4">
            <v>3710104754.7600002</v>
          </cell>
        </row>
        <row r="5">
          <cell r="A5" t="str">
            <v>10200</v>
          </cell>
          <cell r="B5" t="str">
            <v>ELECTRIC PLANT PURCHASED OR S</v>
          </cell>
          <cell r="C5">
            <v>0</v>
          </cell>
          <cell r="D5">
            <v>0</v>
          </cell>
        </row>
        <row r="6">
          <cell r="A6" t="str">
            <v>102</v>
          </cell>
          <cell r="B6" t="str">
            <v>ACCOUNT TOTAL</v>
          </cell>
          <cell r="C6">
            <v>0</v>
          </cell>
          <cell r="D6">
            <v>0</v>
          </cell>
        </row>
        <row r="7">
          <cell r="A7" t="str">
            <v>10501</v>
          </cell>
          <cell r="B7" t="str">
            <v>COMPARK SUB 428D</v>
          </cell>
          <cell r="C7">
            <v>0</v>
          </cell>
          <cell r="D7">
            <v>726109.22</v>
          </cell>
        </row>
        <row r="8">
          <cell r="A8" t="str">
            <v>10502</v>
          </cell>
          <cell r="B8" t="str">
            <v>BEACON KEY TRANSMISSION R/W</v>
          </cell>
          <cell r="C8">
            <v>0</v>
          </cell>
          <cell r="D8">
            <v>689115.04</v>
          </cell>
        </row>
        <row r="9">
          <cell r="A9" t="str">
            <v>10503</v>
          </cell>
          <cell r="B9" t="str">
            <v>RIVER TO SO. HILLS TRANSM R/W</v>
          </cell>
          <cell r="C9">
            <v>0</v>
          </cell>
          <cell r="D9">
            <v>22127094.280000001</v>
          </cell>
        </row>
        <row r="10">
          <cell r="A10" t="str">
            <v>10504</v>
          </cell>
          <cell r="B10" t="str">
            <v>500/230 KV R/W TO PHOSP AREA</v>
          </cell>
          <cell r="C10">
            <v>0</v>
          </cell>
          <cell r="D10">
            <v>968745.09</v>
          </cell>
        </row>
        <row r="11">
          <cell r="A11" t="str">
            <v>10505</v>
          </cell>
          <cell r="B11" t="str">
            <v>TRANSMISSION SUBSTATION SITES</v>
          </cell>
          <cell r="C11">
            <v>0</v>
          </cell>
          <cell r="D11">
            <v>368966.6</v>
          </cell>
        </row>
        <row r="12">
          <cell r="A12" t="str">
            <v>10506</v>
          </cell>
          <cell r="B12" t="str">
            <v>DISTRIBUTION SUBSTATION SITES</v>
          </cell>
          <cell r="C12">
            <v>13900</v>
          </cell>
          <cell r="D12">
            <v>2310754.13</v>
          </cell>
        </row>
        <row r="13">
          <cell r="A13" t="str">
            <v>10507</v>
          </cell>
          <cell r="B13" t="str">
            <v>BIG BEND BUFFER LAND</v>
          </cell>
          <cell r="C13">
            <v>0</v>
          </cell>
          <cell r="D13">
            <v>1203101.06</v>
          </cell>
        </row>
        <row r="14">
          <cell r="A14" t="str">
            <v>10508</v>
          </cell>
          <cell r="B14" t="str">
            <v>MANGO SUBSTN 421D</v>
          </cell>
          <cell r="C14">
            <v>0</v>
          </cell>
          <cell r="D14">
            <v>735.4799999999999</v>
          </cell>
        </row>
        <row r="15">
          <cell r="A15" t="str">
            <v>10509</v>
          </cell>
          <cell r="B15" t="str">
            <v>SILVER DOLLAR SUBSTN 418D</v>
          </cell>
          <cell r="C15">
            <v>1936.4599999999998</v>
          </cell>
          <cell r="D15">
            <v>7340.69</v>
          </cell>
        </row>
        <row r="16">
          <cell r="A16" t="str">
            <v>10512</v>
          </cell>
          <cell r="B16" t="str">
            <v>ENGLISH CREEK TRANS &amp; DIST SU</v>
          </cell>
          <cell r="C16">
            <v>4174.4799999999996</v>
          </cell>
          <cell r="D16">
            <v>10464.17</v>
          </cell>
        </row>
        <row r="17">
          <cell r="A17" t="str">
            <v>10513</v>
          </cell>
          <cell r="B17" t="str">
            <v>WILDERNESS TRANS &amp; DIST SUB</v>
          </cell>
          <cell r="C17">
            <v>-10.010000000000002</v>
          </cell>
          <cell r="D17">
            <v>184.35</v>
          </cell>
        </row>
        <row r="18">
          <cell r="A18" t="str">
            <v>10514</v>
          </cell>
          <cell r="B18" t="str">
            <v>EAGLE PALM SUBSTN 417D</v>
          </cell>
          <cell r="C18">
            <v>0</v>
          </cell>
          <cell r="D18">
            <v>216.79999999999998</v>
          </cell>
        </row>
        <row r="19">
          <cell r="A19" t="str">
            <v>10515</v>
          </cell>
          <cell r="B19" t="str">
            <v>ST RD 672 II - ADDT'L LAND 25</v>
          </cell>
          <cell r="C19">
            <v>0</v>
          </cell>
          <cell r="D19">
            <v>72851.929999999993</v>
          </cell>
        </row>
        <row r="20">
          <cell r="A20" t="str">
            <v>10516</v>
          </cell>
          <cell r="B20" t="str">
            <v>CHAPMAN ADDITION</v>
          </cell>
          <cell r="C20">
            <v>0</v>
          </cell>
          <cell r="D20">
            <v>1000</v>
          </cell>
        </row>
        <row r="21">
          <cell r="A21" t="str">
            <v>10523</v>
          </cell>
          <cell r="B21" t="str">
            <v>OHIO TRANS SUB-ADDL LAND 173T</v>
          </cell>
          <cell r="C21">
            <v>0</v>
          </cell>
          <cell r="D21">
            <v>69143.91</v>
          </cell>
        </row>
        <row r="22">
          <cell r="A22" t="str">
            <v>10524</v>
          </cell>
          <cell r="B22" t="str">
            <v>PEBBLEDALE TRAN SUB-ADDL LAND</v>
          </cell>
          <cell r="C22">
            <v>0</v>
          </cell>
          <cell r="D22">
            <v>52400</v>
          </cell>
        </row>
        <row r="23">
          <cell r="A23" t="str">
            <v>10525</v>
          </cell>
          <cell r="B23" t="str">
            <v>RIVER TRANS SUB-ADDL LAND 89T</v>
          </cell>
          <cell r="C23">
            <v>0</v>
          </cell>
          <cell r="D23">
            <v>1438076.32</v>
          </cell>
        </row>
        <row r="24">
          <cell r="A24" t="str">
            <v>10527</v>
          </cell>
          <cell r="B24" t="str">
            <v>PALM RIVER OPR CTR-ADDL LAND</v>
          </cell>
          <cell r="C24">
            <v>0</v>
          </cell>
          <cell r="D24">
            <v>618703.87</v>
          </cell>
        </row>
        <row r="25">
          <cell r="A25" t="str">
            <v>10528</v>
          </cell>
          <cell r="B25" t="str">
            <v>CASS ST II - ADDT'L LAND 335D</v>
          </cell>
          <cell r="C25">
            <v>0</v>
          </cell>
          <cell r="D25">
            <v>1230234.23</v>
          </cell>
        </row>
        <row r="26">
          <cell r="A26" t="str">
            <v>10529</v>
          </cell>
          <cell r="B26" t="str">
            <v>THORNHILL SUB 316D</v>
          </cell>
          <cell r="C26">
            <v>0</v>
          </cell>
          <cell r="D26">
            <v>66278.45</v>
          </cell>
        </row>
        <row r="27">
          <cell r="A27" t="str">
            <v>10530</v>
          </cell>
          <cell r="B27" t="str">
            <v>SKYWAY 138KV ADD'L LAND 140D</v>
          </cell>
          <cell r="C27">
            <v>0</v>
          </cell>
          <cell r="D27">
            <v>368096.92</v>
          </cell>
        </row>
        <row r="28">
          <cell r="A28" t="str">
            <v>10531</v>
          </cell>
          <cell r="B28" t="str">
            <v>CYPRESS CREEK (298D)</v>
          </cell>
          <cell r="C28">
            <v>0</v>
          </cell>
          <cell r="D28">
            <v>71470.559999999998</v>
          </cell>
        </row>
        <row r="29">
          <cell r="A29" t="str">
            <v>10533</v>
          </cell>
          <cell r="B29" t="str">
            <v>KINGSMILL SUB</v>
          </cell>
          <cell r="C29">
            <v>0</v>
          </cell>
          <cell r="D29">
            <v>505.21999999999997</v>
          </cell>
        </row>
        <row r="30">
          <cell r="A30" t="str">
            <v>10536</v>
          </cell>
          <cell r="B30" t="str">
            <v>SUN CITY 100D</v>
          </cell>
          <cell r="C30">
            <v>0</v>
          </cell>
          <cell r="D30">
            <v>13154.91</v>
          </cell>
        </row>
        <row r="31">
          <cell r="A31" t="str">
            <v>10561</v>
          </cell>
          <cell r="B31" t="str">
            <v>LITHIA SWITCHING STATION 374T</v>
          </cell>
          <cell r="C31">
            <v>0</v>
          </cell>
          <cell r="D31">
            <v>87226.57</v>
          </cell>
        </row>
        <row r="32">
          <cell r="A32" t="str">
            <v>10565</v>
          </cell>
          <cell r="B32" t="str">
            <v>49TH STREET SUB #29D</v>
          </cell>
          <cell r="C32">
            <v>0</v>
          </cell>
          <cell r="D32">
            <v>33337.440000000002</v>
          </cell>
        </row>
        <row r="33">
          <cell r="A33" t="str">
            <v>10567</v>
          </cell>
          <cell r="B33" t="str">
            <v>JUNEAU SUBSTATION LAND 83T</v>
          </cell>
          <cell r="C33">
            <v>0</v>
          </cell>
          <cell r="D33">
            <v>106084.49</v>
          </cell>
        </row>
        <row r="34">
          <cell r="A34" t="str">
            <v>10569</v>
          </cell>
          <cell r="B34" t="str">
            <v>WILDERNESS TRANSMISSION SUB S</v>
          </cell>
          <cell r="C34">
            <v>0</v>
          </cell>
          <cell r="D34">
            <v>3865.1499999999996</v>
          </cell>
        </row>
        <row r="35">
          <cell r="A35" t="str">
            <v>10570</v>
          </cell>
          <cell r="B35" t="str">
            <v>BIG BEND BUFFER II</v>
          </cell>
          <cell r="C35">
            <v>0</v>
          </cell>
          <cell r="D35">
            <v>39688.82</v>
          </cell>
        </row>
        <row r="36">
          <cell r="A36" t="str">
            <v>10571</v>
          </cell>
          <cell r="B36" t="str">
            <v>CAUSEWAY BLVD. SUB 411D</v>
          </cell>
          <cell r="C36">
            <v>0</v>
          </cell>
          <cell r="D36">
            <v>4520.2999999999993</v>
          </cell>
        </row>
        <row r="37">
          <cell r="A37" t="str">
            <v>10573</v>
          </cell>
          <cell r="B37" t="str">
            <v>NORTHWOOD SUBSTN #407D</v>
          </cell>
          <cell r="C37">
            <v>0</v>
          </cell>
          <cell r="D37">
            <v>16162.49</v>
          </cell>
        </row>
        <row r="38">
          <cell r="A38" t="str">
            <v>105</v>
          </cell>
          <cell r="B38" t="str">
            <v>ACCOUNT TOTAL</v>
          </cell>
          <cell r="C38">
            <v>20000.93</v>
          </cell>
          <cell r="D38">
            <v>32705628.489999998</v>
          </cell>
        </row>
        <row r="39">
          <cell r="A39" t="str">
            <v>10600</v>
          </cell>
          <cell r="B39" t="str">
            <v>COMP CONSTRUCTION NOT CLASSFD</v>
          </cell>
          <cell r="C39">
            <v>8887295.7400000002</v>
          </cell>
          <cell r="D39">
            <v>1011300311.97</v>
          </cell>
        </row>
        <row r="40">
          <cell r="A40" t="str">
            <v>106</v>
          </cell>
          <cell r="B40" t="str">
            <v>ACCOUNT TOTAL</v>
          </cell>
          <cell r="C40">
            <v>8887295.7400000002</v>
          </cell>
          <cell r="D40">
            <v>1011300311.97</v>
          </cell>
        </row>
        <row r="41">
          <cell r="A41" t="str">
            <v>10700</v>
          </cell>
          <cell r="B41" t="str">
            <v>CONSTRUCT WORK IN PROGRESS</v>
          </cell>
          <cell r="C41">
            <v>-5921251.75</v>
          </cell>
          <cell r="D41">
            <v>67657412.819999993</v>
          </cell>
        </row>
        <row r="42">
          <cell r="A42" t="str">
            <v>107</v>
          </cell>
          <cell r="B42" t="str">
            <v>ACCOUNT TOTAL</v>
          </cell>
          <cell r="C42">
            <v>-5921251.75</v>
          </cell>
          <cell r="D42">
            <v>67657412.819999993</v>
          </cell>
        </row>
        <row r="43">
          <cell r="A43" t="str">
            <v>10801</v>
          </cell>
          <cell r="B43" t="str">
            <v>ACCUM DEPR ELEC UTIL PLANT</v>
          </cell>
          <cell r="C43">
            <v>-14393813.74</v>
          </cell>
          <cell r="D43">
            <v>-1971767923.8099999</v>
          </cell>
        </row>
        <row r="44">
          <cell r="A44" t="str">
            <v>10802</v>
          </cell>
          <cell r="B44" t="str">
            <v>RETIREMENT WORK IN PROGRESS</v>
          </cell>
          <cell r="C44">
            <v>11156061.210000001</v>
          </cell>
          <cell r="D44">
            <v>428238326.94</v>
          </cell>
        </row>
        <row r="45">
          <cell r="A45" t="str">
            <v>10803</v>
          </cell>
          <cell r="B45" t="str">
            <v>ACCUM ACCRUAL FOR DISMANTLING</v>
          </cell>
          <cell r="C45">
            <v>-665603.83999999997</v>
          </cell>
          <cell r="D45">
            <v>-122111069.45999999</v>
          </cell>
        </row>
        <row r="46">
          <cell r="A46" t="str">
            <v>10804</v>
          </cell>
          <cell r="B46" t="str">
            <v>ACQUIS ADJ SEBRING</v>
          </cell>
          <cell r="C46">
            <v>35284.03</v>
          </cell>
          <cell r="D46">
            <v>-4445787.12</v>
          </cell>
        </row>
        <row r="47">
          <cell r="A47" t="str">
            <v>10805</v>
          </cell>
          <cell r="B47" t="str">
            <v>ACCUM DEPREC - ARO</v>
          </cell>
          <cell r="C47">
            <v>129.97999999999999</v>
          </cell>
          <cell r="D47">
            <v>-44192.09</v>
          </cell>
        </row>
        <row r="48">
          <cell r="A48" t="str">
            <v>10808</v>
          </cell>
          <cell r="B48" t="str">
            <v>NON-ARO COR A/D - DR.</v>
          </cell>
          <cell r="C48">
            <v>1394384</v>
          </cell>
          <cell r="D48">
            <v>408855562</v>
          </cell>
        </row>
        <row r="49">
          <cell r="A49" t="str">
            <v>10809</v>
          </cell>
          <cell r="B49" t="str">
            <v>NON-ARO COR A/D - CR.</v>
          </cell>
          <cell r="C49">
            <v>-1394384</v>
          </cell>
          <cell r="D49">
            <v>-408855562</v>
          </cell>
        </row>
        <row r="50">
          <cell r="A50" t="str">
            <v>108</v>
          </cell>
          <cell r="B50" t="str">
            <v>ACCOUNT TOTAL</v>
          </cell>
          <cell r="C50">
            <v>-3867942.36</v>
          </cell>
          <cell r="D50">
            <v>-1670130645.54</v>
          </cell>
        </row>
        <row r="51">
          <cell r="A51" t="str">
            <v>11100</v>
          </cell>
          <cell r="B51" t="str">
            <v>ACCUM AMORT PLANT IN SERVICE</v>
          </cell>
          <cell r="C51">
            <v>-72457.929999999993</v>
          </cell>
          <cell r="D51">
            <v>-18608893</v>
          </cell>
        </row>
        <row r="52">
          <cell r="A52" t="str">
            <v>111</v>
          </cell>
          <cell r="B52" t="str">
            <v>ACCOUNT TOTAL</v>
          </cell>
          <cell r="C52">
            <v>-72457.929999999993</v>
          </cell>
          <cell r="D52">
            <v>-18608893</v>
          </cell>
        </row>
        <row r="53">
          <cell r="A53" t="str">
            <v>11401</v>
          </cell>
          <cell r="B53" t="str">
            <v>ACQUIS ADJ OUC TRANS LINE</v>
          </cell>
          <cell r="C53">
            <v>-17444.71</v>
          </cell>
          <cell r="D53">
            <v>4239063.58</v>
          </cell>
        </row>
        <row r="54">
          <cell r="A54" t="str">
            <v>11402</v>
          </cell>
          <cell r="B54" t="str">
            <v>ACQUIS ADJ BB TRANS LINE (FPL</v>
          </cell>
          <cell r="C54">
            <v>-2871.56</v>
          </cell>
          <cell r="D54">
            <v>898798.97</v>
          </cell>
        </row>
        <row r="55">
          <cell r="A55" t="str">
            <v>114</v>
          </cell>
          <cell r="B55" t="str">
            <v>ACCOUNT TOTAL</v>
          </cell>
          <cell r="C55">
            <v>-20316.27</v>
          </cell>
          <cell r="D55">
            <v>5137862.55</v>
          </cell>
        </row>
        <row r="56">
          <cell r="A56" t="str">
            <v>12102</v>
          </cell>
          <cell r="B56" t="str">
            <v>PALM RIVER OP SYSTEM-LAND</v>
          </cell>
          <cell r="C56">
            <v>0</v>
          </cell>
          <cell r="D56">
            <v>9188.0099999999984</v>
          </cell>
        </row>
        <row r="57">
          <cell r="A57" t="str">
            <v>12103</v>
          </cell>
          <cell r="B57" t="str">
            <v>LAND-WALMART</v>
          </cell>
          <cell r="C57">
            <v>0</v>
          </cell>
          <cell r="D57">
            <v>480109.75</v>
          </cell>
        </row>
        <row r="58">
          <cell r="A58" t="str">
            <v>12106</v>
          </cell>
          <cell r="B58" t="str">
            <v>LAKE LUCERNE SUB</v>
          </cell>
          <cell r="C58">
            <v>0</v>
          </cell>
          <cell r="D58">
            <v>11686.93</v>
          </cell>
        </row>
        <row r="59">
          <cell r="A59" t="str">
            <v>12108</v>
          </cell>
          <cell r="B59" t="str">
            <v>POLK PACKING SUB</v>
          </cell>
          <cell r="C59">
            <v>0</v>
          </cell>
          <cell r="D59">
            <v>2483.4699999999998</v>
          </cell>
        </row>
        <row r="60">
          <cell r="A60" t="str">
            <v>12112</v>
          </cell>
          <cell r="B60" t="str">
            <v>ZAP CAP IN-SERVICE ACCOUNT</v>
          </cell>
          <cell r="C60">
            <v>95977.69</v>
          </cell>
          <cell r="D60">
            <v>3907600.17</v>
          </cell>
        </row>
        <row r="61">
          <cell r="A61" t="str">
            <v>12114</v>
          </cell>
          <cell r="B61" t="str">
            <v>ZAP FOR BUSINESS</v>
          </cell>
          <cell r="C61">
            <v>-7217.3</v>
          </cell>
          <cell r="D61">
            <v>933377.75</v>
          </cell>
        </row>
        <row r="62">
          <cell r="A62" t="str">
            <v>12117</v>
          </cell>
          <cell r="B62" t="str">
            <v>ARTWORK-TECO PLAZA</v>
          </cell>
          <cell r="C62">
            <v>0</v>
          </cell>
          <cell r="D62">
            <v>164280.19</v>
          </cell>
        </row>
        <row r="63">
          <cell r="A63" t="str">
            <v>12126</v>
          </cell>
          <cell r="B63" t="str">
            <v>REST EQUIP - PLAZA / 2002</v>
          </cell>
          <cell r="C63">
            <v>0</v>
          </cell>
          <cell r="D63">
            <v>73932.800000000003</v>
          </cell>
        </row>
        <row r="64">
          <cell r="A64" t="str">
            <v>12127</v>
          </cell>
          <cell r="B64" t="str">
            <v>REST EQUIP - PLAZA / 1999</v>
          </cell>
          <cell r="C64">
            <v>0</v>
          </cell>
          <cell r="D64">
            <v>27539.75</v>
          </cell>
        </row>
        <row r="65">
          <cell r="A65" t="str">
            <v>12141</v>
          </cell>
          <cell r="B65" t="str">
            <v>TAMPA PALMS II</v>
          </cell>
          <cell r="C65">
            <v>0</v>
          </cell>
          <cell r="D65">
            <v>1084.5999999999999</v>
          </cell>
        </row>
        <row r="66">
          <cell r="A66" t="str">
            <v>12142</v>
          </cell>
          <cell r="B66" t="str">
            <v>LAND-DAVIS ISLAND SUB.</v>
          </cell>
          <cell r="C66">
            <v>0</v>
          </cell>
          <cell r="D66">
            <v>328.47999999999996</v>
          </cell>
        </row>
        <row r="67">
          <cell r="A67" t="str">
            <v>12143</v>
          </cell>
          <cell r="B67" t="str">
            <v>SO HOOKERS PT 334D</v>
          </cell>
          <cell r="C67">
            <v>0</v>
          </cell>
          <cell r="D67">
            <v>6002.3099999999995</v>
          </cell>
        </row>
        <row r="68">
          <cell r="A68" t="str">
            <v>12150</v>
          </cell>
          <cell r="B68" t="str">
            <v>PORT MANATEE</v>
          </cell>
          <cell r="C68">
            <v>0</v>
          </cell>
          <cell r="D68">
            <v>785302.91</v>
          </cell>
        </row>
        <row r="69">
          <cell r="A69" t="str">
            <v>12161</v>
          </cell>
          <cell r="B69" t="str">
            <v>GRANVILLE #19D</v>
          </cell>
          <cell r="C69">
            <v>0</v>
          </cell>
          <cell r="D69">
            <v>282.95999999999998</v>
          </cell>
        </row>
        <row r="70">
          <cell r="A70" t="str">
            <v>12163</v>
          </cell>
          <cell r="B70" t="str">
            <v>OSBORNE #82D</v>
          </cell>
          <cell r="C70">
            <v>0</v>
          </cell>
          <cell r="D70">
            <v>1127.03</v>
          </cell>
        </row>
        <row r="71">
          <cell r="A71" t="str">
            <v>12164</v>
          </cell>
          <cell r="B71" t="str">
            <v>45TH STREET #109D</v>
          </cell>
          <cell r="C71">
            <v>0</v>
          </cell>
          <cell r="D71">
            <v>1008.7399999999999</v>
          </cell>
        </row>
        <row r="72">
          <cell r="A72" t="str">
            <v>12165</v>
          </cell>
          <cell r="B72" t="str">
            <v>VAN DYKE TEMP #168</v>
          </cell>
          <cell r="C72">
            <v>0</v>
          </cell>
          <cell r="D72">
            <v>638.4799999999999</v>
          </cell>
        </row>
        <row r="73">
          <cell r="A73" t="str">
            <v>121</v>
          </cell>
          <cell r="B73" t="str">
            <v>ACCOUNT TOTAL</v>
          </cell>
          <cell r="C73">
            <v>88760.39</v>
          </cell>
          <cell r="D73">
            <v>6405974.3300000001</v>
          </cell>
        </row>
        <row r="74">
          <cell r="A74" t="str">
            <v>12212</v>
          </cell>
          <cell r="B74" t="str">
            <v>ZAP CAP IN-SERVICE RESERVE AC</v>
          </cell>
          <cell r="C74">
            <v>-18604.689999999999</v>
          </cell>
          <cell r="D74">
            <v>-2313297.9900000002</v>
          </cell>
        </row>
        <row r="75">
          <cell r="A75" t="str">
            <v>12214</v>
          </cell>
          <cell r="B75" t="str">
            <v>ZAP FOR BUSINESS</v>
          </cell>
          <cell r="C75">
            <v>12590.8</v>
          </cell>
          <cell r="D75">
            <v>-494126.39</v>
          </cell>
        </row>
        <row r="76">
          <cell r="A76" t="str">
            <v>12226</v>
          </cell>
          <cell r="B76" t="str">
            <v>DEPR - REST EQUIP / 2002</v>
          </cell>
          <cell r="C76">
            <v>-1232.21</v>
          </cell>
          <cell r="D76">
            <v>-17250.939999999999</v>
          </cell>
        </row>
        <row r="77">
          <cell r="A77" t="str">
            <v>12227</v>
          </cell>
          <cell r="B77" t="str">
            <v>DEPR - REST REMODEL /1999</v>
          </cell>
          <cell r="C77">
            <v>-458.89000000000004</v>
          </cell>
          <cell r="D77">
            <v>-27539.77</v>
          </cell>
        </row>
        <row r="78">
          <cell r="A78" t="str">
            <v>122</v>
          </cell>
          <cell r="B78" t="str">
            <v>ACCOUNT TOTAL</v>
          </cell>
          <cell r="C78">
            <v>-7704.99</v>
          </cell>
          <cell r="D78">
            <v>-2852215.09</v>
          </cell>
        </row>
        <row r="79">
          <cell r="A79" t="str">
            <v>12301</v>
          </cell>
          <cell r="B79" t="str">
            <v>INVESTMENT IN ASSOC CO-TERMCO</v>
          </cell>
          <cell r="C79">
            <v>0</v>
          </cell>
          <cell r="D79">
            <v>0</v>
          </cell>
        </row>
        <row r="80">
          <cell r="A80" t="str">
            <v>12302</v>
          </cell>
          <cell r="B80" t="str">
            <v>INVESTMENT IN ASSOC CO-P.E.C.</v>
          </cell>
          <cell r="C80">
            <v>913.31</v>
          </cell>
          <cell r="D80">
            <v>239755.44</v>
          </cell>
        </row>
        <row r="81">
          <cell r="A81" t="str">
            <v>123</v>
          </cell>
          <cell r="B81" t="str">
            <v>ACCOUNT TOTAL</v>
          </cell>
          <cell r="C81">
            <v>913.31</v>
          </cell>
          <cell r="D81">
            <v>239755.44</v>
          </cell>
        </row>
        <row r="82">
          <cell r="A82" t="str">
            <v>12401</v>
          </cell>
          <cell r="B82" t="str">
            <v>ADVANCE- RTO</v>
          </cell>
          <cell r="C82">
            <v>0</v>
          </cell>
          <cell r="D82">
            <v>1000</v>
          </cell>
        </row>
        <row r="83">
          <cell r="A83" t="str">
            <v>124</v>
          </cell>
          <cell r="B83" t="str">
            <v>ACCOUNT TOTAL</v>
          </cell>
          <cell r="C83">
            <v>0</v>
          </cell>
          <cell r="D83">
            <v>1000</v>
          </cell>
        </row>
        <row r="84">
          <cell r="A84" t="str">
            <v>12801</v>
          </cell>
          <cell r="B84" t="str">
            <v>CONTRACT RETENTION</v>
          </cell>
          <cell r="C84">
            <v>0</v>
          </cell>
          <cell r="D84">
            <v>0</v>
          </cell>
        </row>
        <row r="85">
          <cell r="A85" t="str">
            <v>128</v>
          </cell>
          <cell r="B85" t="str">
            <v>ACCOUNT TOTAL</v>
          </cell>
          <cell r="C85">
            <v>0</v>
          </cell>
          <cell r="D85">
            <v>0</v>
          </cell>
        </row>
        <row r="86">
          <cell r="A86" t="str">
            <v>12901</v>
          </cell>
          <cell r="B86" t="str">
            <v>SPECIAL FUNDS</v>
          </cell>
          <cell r="C86">
            <v>0</v>
          </cell>
          <cell r="D86">
            <v>0</v>
          </cell>
        </row>
        <row r="87">
          <cell r="A87" t="str">
            <v>129</v>
          </cell>
          <cell r="B87" t="str">
            <v>ACCOUNT TOTAL</v>
          </cell>
          <cell r="C87">
            <v>0</v>
          </cell>
          <cell r="D87">
            <v>0</v>
          </cell>
        </row>
        <row r="88">
          <cell r="A88" t="str">
            <v>13101</v>
          </cell>
          <cell r="B88" t="str">
            <v>FROM AGENTS (CTC SPEEDPAY AM</v>
          </cell>
          <cell r="C88">
            <v>596209.71</v>
          </cell>
          <cell r="D88">
            <v>1973308.93</v>
          </cell>
        </row>
        <row r="89">
          <cell r="A89" t="str">
            <v>13102</v>
          </cell>
          <cell r="B89" t="str">
            <v>ACH AND WIRES (OPERATING ACCT</v>
          </cell>
          <cell r="C89">
            <v>0</v>
          </cell>
          <cell r="D89">
            <v>109905034.31999999</v>
          </cell>
        </row>
        <row r="90">
          <cell r="A90" t="str">
            <v>13104</v>
          </cell>
          <cell r="B90" t="str">
            <v>FIRST UNION DEPOSITS - DADE C</v>
          </cell>
          <cell r="C90">
            <v>0</v>
          </cell>
          <cell r="D90">
            <v>0</v>
          </cell>
        </row>
        <row r="91">
          <cell r="A91" t="str">
            <v>13105</v>
          </cell>
          <cell r="B91" t="str">
            <v>E-BILL DEPOSIT ACCOUNT</v>
          </cell>
          <cell r="C91">
            <v>26207.82</v>
          </cell>
          <cell r="D91">
            <v>246167.44</v>
          </cell>
        </row>
        <row r="92">
          <cell r="A92" t="str">
            <v>13106</v>
          </cell>
          <cell r="B92" t="str">
            <v>ENCODED DEPOSITS</v>
          </cell>
          <cell r="C92">
            <v>375683.61</v>
          </cell>
          <cell r="D92">
            <v>337749.56</v>
          </cell>
        </row>
        <row r="93">
          <cell r="A93" t="str">
            <v>13107</v>
          </cell>
          <cell r="B93" t="str">
            <v>UNENCODED DEPOSITS</v>
          </cell>
          <cell r="C93">
            <v>501757.83</v>
          </cell>
          <cell r="D93">
            <v>-245073.54</v>
          </cell>
        </row>
        <row r="94">
          <cell r="A94" t="str">
            <v>13108</v>
          </cell>
          <cell r="B94" t="str">
            <v>TEC PAYROLL ACCOUNT</v>
          </cell>
          <cell r="C94">
            <v>88991.51</v>
          </cell>
          <cell r="D94">
            <v>-23650.37</v>
          </cell>
        </row>
        <row r="95">
          <cell r="A95" t="str">
            <v>13109</v>
          </cell>
          <cell r="B95" t="str">
            <v>DEPOSIT REFUND ACCOUNT</v>
          </cell>
          <cell r="C95">
            <v>77452.100000000006</v>
          </cell>
          <cell r="D95">
            <v>-470394.76</v>
          </cell>
        </row>
        <row r="96">
          <cell r="A96" t="str">
            <v>13110</v>
          </cell>
          <cell r="B96" t="str">
            <v>CONSTRUCTION COSTS CREDIT CAR</v>
          </cell>
          <cell r="C96">
            <v>1249.0999999999999</v>
          </cell>
          <cell r="D96">
            <v>-455.21000000000004</v>
          </cell>
        </row>
        <row r="97">
          <cell r="A97" t="str">
            <v>13111</v>
          </cell>
          <cell r="B97" t="str">
            <v>DOE GRANT FUND</v>
          </cell>
          <cell r="C97">
            <v>-34000</v>
          </cell>
          <cell r="D97">
            <v>-34000</v>
          </cell>
        </row>
        <row r="98">
          <cell r="A98" t="str">
            <v>13115</v>
          </cell>
          <cell r="B98" t="str">
            <v>CASH-MISC ADJUSTMENTS</v>
          </cell>
          <cell r="C98">
            <v>0</v>
          </cell>
          <cell r="D98">
            <v>0</v>
          </cell>
        </row>
        <row r="99">
          <cell r="A99" t="str">
            <v>13120</v>
          </cell>
          <cell r="B99" t="str">
            <v>ACCOUNTS PAYABLE DISBURSEMENT</v>
          </cell>
          <cell r="C99">
            <v>-2440919.48</v>
          </cell>
          <cell r="D99">
            <v>-6716181.0199999996</v>
          </cell>
        </row>
        <row r="100">
          <cell r="A100" t="str">
            <v>13121</v>
          </cell>
          <cell r="B100" t="str">
            <v>CHASE MANHATTAN INVESTMENT AC</v>
          </cell>
          <cell r="C100">
            <v>0</v>
          </cell>
          <cell r="D100">
            <v>366449.14</v>
          </cell>
        </row>
        <row r="101">
          <cell r="A101" t="str">
            <v>13125</v>
          </cell>
          <cell r="B101" t="str">
            <v>TEC CONCENTRATION ACCOUNT</v>
          </cell>
          <cell r="C101">
            <v>2507524.36</v>
          </cell>
          <cell r="D101">
            <v>-93986255.129999995</v>
          </cell>
        </row>
        <row r="102">
          <cell r="A102" t="str">
            <v>131</v>
          </cell>
          <cell r="B102" t="str">
            <v>ACCOUNT TOTAL</v>
          </cell>
          <cell r="C102">
            <v>1700156.56</v>
          </cell>
          <cell r="D102">
            <v>11352699.359999999</v>
          </cell>
        </row>
        <row r="103">
          <cell r="A103" t="str">
            <v>13401</v>
          </cell>
          <cell r="B103" t="str">
            <v>SPEC DEPOSIT-WATER</v>
          </cell>
          <cell r="C103">
            <v>0</v>
          </cell>
          <cell r="D103">
            <v>1532.52</v>
          </cell>
        </row>
        <row r="104">
          <cell r="A104" t="str">
            <v>13403</v>
          </cell>
          <cell r="B104" t="str">
            <v>SPEC DEPOSIT-OTHER</v>
          </cell>
          <cell r="C104">
            <v>0</v>
          </cell>
          <cell r="D104">
            <v>1850</v>
          </cell>
        </row>
        <row r="105">
          <cell r="A105" t="str">
            <v>13404</v>
          </cell>
          <cell r="B105" t="str">
            <v>SPEC DEPOSIT-CABLE REELS</v>
          </cell>
          <cell r="C105">
            <v>0</v>
          </cell>
          <cell r="D105">
            <v>31212.5</v>
          </cell>
        </row>
        <row r="106">
          <cell r="A106" t="str">
            <v>13406</v>
          </cell>
          <cell r="B106" t="str">
            <v>SPEC DEPOSIT-HILLS CO SOLID W</v>
          </cell>
          <cell r="C106">
            <v>0</v>
          </cell>
          <cell r="D106">
            <v>3400</v>
          </cell>
        </row>
        <row r="107">
          <cell r="A107" t="str">
            <v>13407</v>
          </cell>
          <cell r="B107" t="str">
            <v>SPEC DEPOSIT-TAMPA SOLID WAST</v>
          </cell>
          <cell r="C107">
            <v>0</v>
          </cell>
          <cell r="D107">
            <v>1000</v>
          </cell>
        </row>
        <row r="108">
          <cell r="A108" t="str">
            <v>134</v>
          </cell>
          <cell r="B108" t="str">
            <v>ACCOUNT TOTAL</v>
          </cell>
          <cell r="C108">
            <v>0</v>
          </cell>
          <cell r="D108">
            <v>38995.019999999997</v>
          </cell>
        </row>
        <row r="109">
          <cell r="A109" t="str">
            <v>13501</v>
          </cell>
          <cell r="B109" t="str">
            <v>WORKING FUNDS INTRA-COMPANY</v>
          </cell>
          <cell r="C109">
            <v>0</v>
          </cell>
          <cell r="D109">
            <v>78200.759999999995</v>
          </cell>
        </row>
        <row r="110">
          <cell r="A110" t="str">
            <v>13504</v>
          </cell>
          <cell r="B110" t="str">
            <v>WORKING FUNDS UNITED PARKING</v>
          </cell>
          <cell r="C110">
            <v>0</v>
          </cell>
          <cell r="D110">
            <v>5000</v>
          </cell>
        </row>
        <row r="111">
          <cell r="A111" t="str">
            <v>13505</v>
          </cell>
          <cell r="B111" t="str">
            <v>WORKING FUNDS HILLS TRNS PASS</v>
          </cell>
          <cell r="C111">
            <v>0</v>
          </cell>
          <cell r="D111">
            <v>815.19999999999993</v>
          </cell>
        </row>
        <row r="112">
          <cell r="A112" t="str">
            <v>135</v>
          </cell>
          <cell r="B112" t="str">
            <v>ACCOUNT TOTAL</v>
          </cell>
          <cell r="C112">
            <v>0</v>
          </cell>
          <cell r="D112">
            <v>84015.96</v>
          </cell>
        </row>
        <row r="113">
          <cell r="A113" t="str">
            <v>13620</v>
          </cell>
          <cell r="B113" t="str">
            <v>CASH EQUIVALENTS</v>
          </cell>
          <cell r="C113">
            <v>-13410290.41</v>
          </cell>
          <cell r="D113">
            <v>839709.59</v>
          </cell>
        </row>
        <row r="114">
          <cell r="A114" t="str">
            <v>136</v>
          </cell>
          <cell r="B114" t="str">
            <v>ACCOUNT TOTAL</v>
          </cell>
          <cell r="C114">
            <v>-13410290.41</v>
          </cell>
          <cell r="D114">
            <v>839709.59</v>
          </cell>
        </row>
        <row r="115">
          <cell r="A115" t="str">
            <v>14101</v>
          </cell>
          <cell r="B115" t="str">
            <v>NOTES RECEIVABLE - RTO</v>
          </cell>
          <cell r="C115">
            <v>0</v>
          </cell>
          <cell r="D115">
            <v>550000</v>
          </cell>
        </row>
        <row r="116">
          <cell r="A116" t="str">
            <v>141</v>
          </cell>
          <cell r="B116" t="str">
            <v>ACCOUNT TOTAL</v>
          </cell>
          <cell r="C116">
            <v>0</v>
          </cell>
          <cell r="D116">
            <v>550000</v>
          </cell>
        </row>
        <row r="117">
          <cell r="A117" t="str">
            <v>14201</v>
          </cell>
          <cell r="B117" t="str">
            <v>DEFERRED LEVELIZED RECEIVABLE</v>
          </cell>
          <cell r="C117">
            <v>2497522.89</v>
          </cell>
          <cell r="D117">
            <v>-2601163.48</v>
          </cell>
        </row>
        <row r="118">
          <cell r="A118" t="str">
            <v>14202</v>
          </cell>
          <cell r="B118" t="str">
            <v>CUST ACCT REC REGULAR</v>
          </cell>
          <cell r="C118">
            <v>14502960.439999999</v>
          </cell>
          <cell r="D118">
            <v>135126792.36000001</v>
          </cell>
        </row>
        <row r="119">
          <cell r="A119" t="str">
            <v>14203</v>
          </cell>
          <cell r="B119" t="str">
            <v>A/R  SECURITY LIGHTING</v>
          </cell>
          <cell r="C119">
            <v>-2236.19</v>
          </cell>
          <cell r="D119">
            <v>344335.91</v>
          </cell>
        </row>
        <row r="120">
          <cell r="A120" t="str">
            <v>142</v>
          </cell>
          <cell r="B120" t="str">
            <v>ACCOUNT TOTAL</v>
          </cell>
          <cell r="C120">
            <v>16998247.140000001</v>
          </cell>
          <cell r="D120">
            <v>132869964.79000001</v>
          </cell>
        </row>
        <row r="121">
          <cell r="A121" t="str">
            <v>14301</v>
          </cell>
          <cell r="B121" t="str">
            <v>OTHER ACCT REC</v>
          </cell>
          <cell r="C121">
            <v>-128745.84</v>
          </cell>
          <cell r="D121">
            <v>3371744.25</v>
          </cell>
        </row>
        <row r="122">
          <cell r="A122" t="str">
            <v>14303</v>
          </cell>
          <cell r="B122" t="str">
            <v>EMPLOYEE LOAN REC-EX-EMPLOYEE</v>
          </cell>
          <cell r="C122">
            <v>0</v>
          </cell>
          <cell r="D122">
            <v>0</v>
          </cell>
        </row>
        <row r="123">
          <cell r="A123" t="str">
            <v>14305</v>
          </cell>
          <cell r="B123" t="str">
            <v>ACCTS REC-EMPLOYEE PURCH</v>
          </cell>
          <cell r="C123">
            <v>2454.29</v>
          </cell>
          <cell r="D123">
            <v>12370.31</v>
          </cell>
        </row>
        <row r="124">
          <cell r="A124" t="str">
            <v>14306</v>
          </cell>
          <cell r="B124" t="str">
            <v>ESOP 1/2 % EMPLOYEE CONTRIBUT</v>
          </cell>
          <cell r="C124">
            <v>0</v>
          </cell>
          <cell r="D124">
            <v>0</v>
          </cell>
        </row>
        <row r="125">
          <cell r="A125" t="str">
            <v>14311</v>
          </cell>
          <cell r="B125" t="str">
            <v>INTERCHG RECV LAKELAND</v>
          </cell>
          <cell r="C125">
            <v>7800</v>
          </cell>
          <cell r="D125">
            <v>7800</v>
          </cell>
        </row>
        <row r="126">
          <cell r="A126" t="str">
            <v>14312</v>
          </cell>
          <cell r="B126" t="str">
            <v>INTERCHG RECV FLA POWER CORP</v>
          </cell>
          <cell r="C126">
            <v>-1731727.01</v>
          </cell>
          <cell r="D126">
            <v>1745933.28</v>
          </cell>
        </row>
        <row r="127">
          <cell r="A127" t="str">
            <v>14313</v>
          </cell>
          <cell r="B127" t="str">
            <v>INTERCHG RECV FLA PWR &amp; LIGHT</v>
          </cell>
          <cell r="C127">
            <v>1737606</v>
          </cell>
          <cell r="D127">
            <v>26870</v>
          </cell>
        </row>
        <row r="128">
          <cell r="A128" t="str">
            <v>14314</v>
          </cell>
          <cell r="B128" t="str">
            <v>INTERCHG RECV ORLANDO</v>
          </cell>
          <cell r="C128">
            <v>402116.8</v>
          </cell>
          <cell r="D128">
            <v>0</v>
          </cell>
        </row>
        <row r="129">
          <cell r="A129" t="str">
            <v>14315</v>
          </cell>
          <cell r="B129" t="str">
            <v>INTERCHG RECV NP ENERGY</v>
          </cell>
          <cell r="C129">
            <v>0</v>
          </cell>
          <cell r="D129">
            <v>0</v>
          </cell>
        </row>
        <row r="130">
          <cell r="A130" t="str">
            <v>14316</v>
          </cell>
          <cell r="B130" t="str">
            <v>INTERCHG RECV HOMESTEAD</v>
          </cell>
          <cell r="C130">
            <v>0</v>
          </cell>
          <cell r="D130">
            <v>0</v>
          </cell>
        </row>
        <row r="131">
          <cell r="A131" t="str">
            <v>14317</v>
          </cell>
          <cell r="B131" t="str">
            <v>INTERCHG RECV LAKEWORTH</v>
          </cell>
          <cell r="C131">
            <v>0</v>
          </cell>
          <cell r="D131">
            <v>0</v>
          </cell>
        </row>
        <row r="132">
          <cell r="A132" t="str">
            <v>14318</v>
          </cell>
          <cell r="B132" t="str">
            <v>INTERCHG RECV THE ENERGY AUTH</v>
          </cell>
          <cell r="C132">
            <v>16169.84</v>
          </cell>
          <cell r="D132">
            <v>21795.1</v>
          </cell>
        </row>
        <row r="133">
          <cell r="A133" t="str">
            <v>14319</v>
          </cell>
          <cell r="B133" t="str">
            <v>INTERCHG RECV FT PIERCE</v>
          </cell>
          <cell r="C133">
            <v>0</v>
          </cell>
          <cell r="D133">
            <v>0</v>
          </cell>
        </row>
        <row r="134">
          <cell r="A134" t="str">
            <v>14320</v>
          </cell>
          <cell r="B134" t="str">
            <v>INTERCHG RECV GAINESVILLE</v>
          </cell>
          <cell r="C134">
            <v>0</v>
          </cell>
          <cell r="D134">
            <v>0</v>
          </cell>
        </row>
        <row r="135">
          <cell r="A135" t="str">
            <v>14321</v>
          </cell>
          <cell r="B135" t="str">
            <v>INTERCHG RECV TALLAHASSEE</v>
          </cell>
          <cell r="C135">
            <v>-2108</v>
          </cell>
          <cell r="D135">
            <v>2120</v>
          </cell>
        </row>
        <row r="136">
          <cell r="A136" t="str">
            <v>14322</v>
          </cell>
          <cell r="B136" t="str">
            <v>INTERCHG RECV NEW SMYRNA BEAC</v>
          </cell>
          <cell r="C136">
            <v>0</v>
          </cell>
          <cell r="D136">
            <v>0</v>
          </cell>
        </row>
        <row r="137">
          <cell r="A137" t="str">
            <v>14323</v>
          </cell>
          <cell r="B137" t="str">
            <v>INTERCHG RECV SEBRING</v>
          </cell>
          <cell r="C137">
            <v>0</v>
          </cell>
          <cell r="D137">
            <v>0</v>
          </cell>
        </row>
        <row r="138">
          <cell r="A138" t="str">
            <v>14324</v>
          </cell>
          <cell r="B138" t="str">
            <v>INTERCHG RECV KISSIMMEE</v>
          </cell>
          <cell r="C138">
            <v>0</v>
          </cell>
          <cell r="D138">
            <v>0</v>
          </cell>
        </row>
        <row r="139">
          <cell r="A139" t="str">
            <v>14325</v>
          </cell>
          <cell r="B139" t="str">
            <v>INTERCHG RECV ST CLOUD</v>
          </cell>
          <cell r="C139">
            <v>-384350.8</v>
          </cell>
          <cell r="D139">
            <v>411586</v>
          </cell>
        </row>
        <row r="140">
          <cell r="A140" t="str">
            <v>14326</v>
          </cell>
          <cell r="B140" t="str">
            <v>INTERCHG RECV FLA MUN POWER A</v>
          </cell>
          <cell r="C140">
            <v>0</v>
          </cell>
          <cell r="D140">
            <v>0</v>
          </cell>
        </row>
        <row r="141">
          <cell r="A141" t="str">
            <v>14327</v>
          </cell>
          <cell r="B141" t="str">
            <v>INTERCHG RECV SEMINOLE</v>
          </cell>
          <cell r="C141">
            <v>23834.73</v>
          </cell>
          <cell r="D141">
            <v>387374.66</v>
          </cell>
        </row>
        <row r="142">
          <cell r="A142" t="str">
            <v>14328</v>
          </cell>
          <cell r="B142" t="str">
            <v>INTERCHG RECV STARKE</v>
          </cell>
          <cell r="C142">
            <v>0</v>
          </cell>
          <cell r="D142">
            <v>0</v>
          </cell>
        </row>
        <row r="143">
          <cell r="A143" t="str">
            <v>14329</v>
          </cell>
          <cell r="B143" t="str">
            <v>INTERCHG RECV GROSS RECPT TAX</v>
          </cell>
          <cell r="C143">
            <v>0</v>
          </cell>
          <cell r="D143">
            <v>0</v>
          </cell>
        </row>
        <row r="144">
          <cell r="A144" t="str">
            <v>14330</v>
          </cell>
          <cell r="B144" t="str">
            <v>INTERCHG RECV KEY WEST</v>
          </cell>
          <cell r="C144">
            <v>0</v>
          </cell>
          <cell r="D144">
            <v>0</v>
          </cell>
        </row>
        <row r="145">
          <cell r="A145" t="str">
            <v>14331</v>
          </cell>
          <cell r="B145" t="str">
            <v>INTERCHG RECV REEDY CREEK</v>
          </cell>
          <cell r="C145">
            <v>11053.4</v>
          </cell>
          <cell r="D145">
            <v>539313.4</v>
          </cell>
        </row>
        <row r="146">
          <cell r="A146" t="str">
            <v>14332</v>
          </cell>
          <cell r="B146" t="str">
            <v>INTERCHG RECV WAUCHULA</v>
          </cell>
          <cell r="C146">
            <v>372.11999999999995</v>
          </cell>
          <cell r="D146">
            <v>355448.4</v>
          </cell>
        </row>
        <row r="147">
          <cell r="A147" t="str">
            <v>14333</v>
          </cell>
          <cell r="B147" t="str">
            <v>INTERCHG REC OGLETHORPE</v>
          </cell>
          <cell r="C147">
            <v>0</v>
          </cell>
          <cell r="D147">
            <v>0</v>
          </cell>
        </row>
        <row r="148">
          <cell r="A148" t="str">
            <v>14334</v>
          </cell>
          <cell r="B148" t="str">
            <v>INTERCHG RECV FT MEADE</v>
          </cell>
          <cell r="C148">
            <v>8056.37</v>
          </cell>
          <cell r="D148">
            <v>261221.47</v>
          </cell>
        </row>
        <row r="149">
          <cell r="A149" t="str">
            <v>14335</v>
          </cell>
          <cell r="B149" t="str">
            <v>INTERCHG RECV TENN VALLEY AUT</v>
          </cell>
          <cell r="C149">
            <v>0</v>
          </cell>
          <cell r="D149">
            <v>0</v>
          </cell>
        </row>
        <row r="150">
          <cell r="A150" t="str">
            <v>14336</v>
          </cell>
          <cell r="B150" t="str">
            <v>INTERCHG RECV SOUTHERN COMPAN</v>
          </cell>
          <cell r="C150">
            <v>0</v>
          </cell>
          <cell r="D150">
            <v>0</v>
          </cell>
        </row>
        <row r="151">
          <cell r="A151" t="str">
            <v>14337</v>
          </cell>
          <cell r="B151" t="str">
            <v>INTERCHG RECV GEORGIA POWER</v>
          </cell>
          <cell r="C151">
            <v>0</v>
          </cell>
          <cell r="D151">
            <v>0</v>
          </cell>
        </row>
        <row r="152">
          <cell r="A152" t="str">
            <v>14338</v>
          </cell>
          <cell r="B152" t="str">
            <v>INTERCHG RECV AUBURNDALE PWR</v>
          </cell>
          <cell r="C152">
            <v>400893.66</v>
          </cell>
          <cell r="D152">
            <v>622516.81000000006</v>
          </cell>
        </row>
        <row r="153">
          <cell r="A153" t="str">
            <v>14339</v>
          </cell>
          <cell r="B153" t="str">
            <v>INTERCHANGE RECV. SONAT POWER</v>
          </cell>
          <cell r="C153">
            <v>0</v>
          </cell>
          <cell r="D153">
            <v>0</v>
          </cell>
        </row>
        <row r="154">
          <cell r="A154" t="str">
            <v>14340</v>
          </cell>
          <cell r="B154" t="str">
            <v>A/R EMPLOYEE PAYROLL ADVANCES</v>
          </cell>
          <cell r="C154">
            <v>0</v>
          </cell>
          <cell r="D154">
            <v>-2098</v>
          </cell>
        </row>
        <row r="155">
          <cell r="A155" t="str">
            <v>14341</v>
          </cell>
          <cell r="B155" t="str">
            <v>INTERCHG RECV KOCH.</v>
          </cell>
          <cell r="C155">
            <v>0</v>
          </cell>
          <cell r="D155">
            <v>0</v>
          </cell>
        </row>
        <row r="156">
          <cell r="A156" t="str">
            <v>14342</v>
          </cell>
          <cell r="B156" t="str">
            <v>INTERCHG RECV MORGAN STANLEY</v>
          </cell>
          <cell r="C156">
            <v>0</v>
          </cell>
          <cell r="D156">
            <v>0</v>
          </cell>
        </row>
        <row r="157">
          <cell r="A157" t="str">
            <v>14343</v>
          </cell>
          <cell r="B157" t="str">
            <v>INTERCHG RECV AQUILA ENERGY M</v>
          </cell>
          <cell r="C157">
            <v>0</v>
          </cell>
          <cell r="D157">
            <v>0</v>
          </cell>
        </row>
        <row r="158">
          <cell r="A158" t="str">
            <v>14344</v>
          </cell>
          <cell r="B158" t="str">
            <v>INTERCHG RECV RELIANT ENERGY</v>
          </cell>
          <cell r="C158">
            <v>0</v>
          </cell>
          <cell r="D158">
            <v>0</v>
          </cell>
        </row>
        <row r="159">
          <cell r="A159" t="str">
            <v>14345</v>
          </cell>
          <cell r="B159" t="str">
            <v>INTERCHG RECV CARGIL-ALLIANT,</v>
          </cell>
          <cell r="C159">
            <v>0</v>
          </cell>
          <cell r="D159">
            <v>-36843.74</v>
          </cell>
        </row>
        <row r="160">
          <cell r="A160" t="str">
            <v>14346</v>
          </cell>
          <cell r="B160" t="str">
            <v>A/R CARGILL FERTILIZER</v>
          </cell>
          <cell r="C160">
            <v>0</v>
          </cell>
          <cell r="D160">
            <v>0</v>
          </cell>
        </row>
        <row r="161">
          <cell r="A161" t="str">
            <v>14347</v>
          </cell>
          <cell r="B161" t="str">
            <v>INTERCHG RECV DUKE</v>
          </cell>
          <cell r="C161">
            <v>0</v>
          </cell>
          <cell r="D161">
            <v>0</v>
          </cell>
        </row>
        <row r="162">
          <cell r="A162" t="str">
            <v>14348</v>
          </cell>
          <cell r="B162" t="str">
            <v>INTERCHG RECV CORAL ENERGY</v>
          </cell>
          <cell r="C162">
            <v>0</v>
          </cell>
          <cell r="D162">
            <v>0</v>
          </cell>
        </row>
        <row r="163">
          <cell r="A163" t="str">
            <v>14349</v>
          </cell>
          <cell r="B163" t="str">
            <v>INTERCHG RECV ENRON</v>
          </cell>
          <cell r="C163">
            <v>0</v>
          </cell>
          <cell r="D163">
            <v>0</v>
          </cell>
        </row>
        <row r="164">
          <cell r="A164" t="str">
            <v>14350</v>
          </cell>
          <cell r="B164" t="str">
            <v>INTERCHANGE RECV IMC</v>
          </cell>
          <cell r="C164">
            <v>-69.400000000000006</v>
          </cell>
          <cell r="D164">
            <v>0</v>
          </cell>
        </row>
        <row r="165">
          <cell r="A165" t="str">
            <v>14352</v>
          </cell>
          <cell r="B165" t="str">
            <v>M &amp; S RETURNED TO VENDOR</v>
          </cell>
          <cell r="C165">
            <v>6577.0099999999993</v>
          </cell>
          <cell r="D165">
            <v>33933.199999999997</v>
          </cell>
        </row>
        <row r="166">
          <cell r="A166" t="str">
            <v>14360</v>
          </cell>
          <cell r="B166" t="str">
            <v>INTERCHANGE RECV EL PASO</v>
          </cell>
          <cell r="C166">
            <v>0</v>
          </cell>
          <cell r="D166">
            <v>0</v>
          </cell>
        </row>
        <row r="167">
          <cell r="A167" t="str">
            <v>14364</v>
          </cell>
          <cell r="B167" t="str">
            <v>NATURAL GAS - BOOK OUT REC.</v>
          </cell>
          <cell r="C167">
            <v>0</v>
          </cell>
          <cell r="D167">
            <v>0</v>
          </cell>
        </row>
        <row r="168">
          <cell r="A168" t="str">
            <v>14365</v>
          </cell>
          <cell r="B168" t="str">
            <v>INTERCHG RECV CAROLINA POWER</v>
          </cell>
          <cell r="C168">
            <v>0</v>
          </cell>
          <cell r="D168">
            <v>0</v>
          </cell>
        </row>
        <row r="169">
          <cell r="A169" t="str">
            <v>14366</v>
          </cell>
          <cell r="B169" t="str">
            <v>INTERCHG RECV CONOCO</v>
          </cell>
          <cell r="C169">
            <v>0</v>
          </cell>
          <cell r="D169">
            <v>0</v>
          </cell>
        </row>
        <row r="170">
          <cell r="A170" t="str">
            <v>14367</v>
          </cell>
          <cell r="B170" t="str">
            <v>INTERCHG RECV DYNEGY POWER</v>
          </cell>
          <cell r="C170">
            <v>0</v>
          </cell>
          <cell r="D170">
            <v>0</v>
          </cell>
        </row>
        <row r="171">
          <cell r="A171" t="str">
            <v>143</v>
          </cell>
          <cell r="B171" t="str">
            <v>ACCOUNT TOTAL</v>
          </cell>
          <cell r="C171">
            <v>369933.17</v>
          </cell>
          <cell r="D171">
            <v>7761085.1399999997</v>
          </cell>
        </row>
        <row r="172">
          <cell r="A172" t="str">
            <v>14400</v>
          </cell>
          <cell r="B172" t="str">
            <v>ACCUM PROV FOR UNCOLL ACCTS</v>
          </cell>
          <cell r="C172">
            <v>-103281.83</v>
          </cell>
          <cell r="D172">
            <v>-758596.84</v>
          </cell>
        </row>
        <row r="173">
          <cell r="A173" t="str">
            <v>14422</v>
          </cell>
          <cell r="B173" t="str">
            <v>BAD DEBT RESERVE ADJUSTMENT</v>
          </cell>
          <cell r="C173">
            <v>0</v>
          </cell>
          <cell r="D173">
            <v>-159740.74</v>
          </cell>
        </row>
        <row r="174">
          <cell r="A174" t="str">
            <v>144</v>
          </cell>
          <cell r="B174" t="str">
            <v>ACCOUNT TOTAL</v>
          </cell>
          <cell r="C174">
            <v>-103281.83</v>
          </cell>
          <cell r="D174">
            <v>-918337.58</v>
          </cell>
        </row>
        <row r="175">
          <cell r="A175" t="str">
            <v>14603</v>
          </cell>
          <cell r="B175" t="str">
            <v>A/R ASSOC CO TECO PROPERTIES</v>
          </cell>
          <cell r="C175">
            <v>2907.2099999999996</v>
          </cell>
          <cell r="D175">
            <v>8356.57</v>
          </cell>
        </row>
        <row r="176">
          <cell r="A176" t="str">
            <v>14604</v>
          </cell>
          <cell r="B176" t="str">
            <v>A/R ASSOC CO TECO BULK TERMIN</v>
          </cell>
          <cell r="C176">
            <v>32.229999999999997</v>
          </cell>
          <cell r="D176">
            <v>928.6099999999999</v>
          </cell>
        </row>
        <row r="177">
          <cell r="A177" t="str">
            <v>14605</v>
          </cell>
          <cell r="B177" t="str">
            <v>A/R ASSOC CO TECO BARGE LINE</v>
          </cell>
          <cell r="C177">
            <v>11</v>
          </cell>
          <cell r="D177">
            <v>108.5</v>
          </cell>
        </row>
        <row r="178">
          <cell r="A178" t="str">
            <v>14606</v>
          </cell>
          <cell r="B178" t="str">
            <v>A/R ASSOC CO TECO OCEAN SHIPP</v>
          </cell>
          <cell r="C178">
            <v>10007.780000000001</v>
          </cell>
          <cell r="D178">
            <v>101066.96</v>
          </cell>
        </row>
        <row r="179">
          <cell r="A179" t="str">
            <v>14608</v>
          </cell>
          <cell r="B179" t="str">
            <v>A/R ASSOC CO TECO STEVEDORING</v>
          </cell>
          <cell r="C179">
            <v>0</v>
          </cell>
          <cell r="D179">
            <v>0</v>
          </cell>
        </row>
        <row r="180">
          <cell r="A180" t="str">
            <v>14609</v>
          </cell>
          <cell r="B180" t="str">
            <v>A/R ASSOC CO TECO ENERGY</v>
          </cell>
          <cell r="C180">
            <v>-28854.29</v>
          </cell>
          <cell r="D180">
            <v>730966.31</v>
          </cell>
        </row>
        <row r="181">
          <cell r="A181" t="str">
            <v>14610</v>
          </cell>
          <cell r="B181" t="str">
            <v>A/R ASSOC CO TECO TRANS &amp; TRA</v>
          </cell>
          <cell r="C181">
            <v>10595.94</v>
          </cell>
          <cell r="D181">
            <v>243316.7</v>
          </cell>
        </row>
        <row r="182">
          <cell r="A182" t="str">
            <v>14611</v>
          </cell>
          <cell r="B182" t="str">
            <v>A/R ASSOC CO TECO COAL CORP</v>
          </cell>
          <cell r="C182">
            <v>15247.3</v>
          </cell>
          <cell r="D182">
            <v>30576.04</v>
          </cell>
        </row>
        <row r="183">
          <cell r="A183" t="str">
            <v>14615</v>
          </cell>
          <cell r="B183" t="str">
            <v>A/R TECO PROP BUS DEV COSTS</v>
          </cell>
          <cell r="C183">
            <v>0</v>
          </cell>
          <cell r="D183">
            <v>0</v>
          </cell>
        </row>
        <row r="184">
          <cell r="A184" t="str">
            <v>14616</v>
          </cell>
          <cell r="B184" t="str">
            <v>A/R ASSOC CO  P.E.C</v>
          </cell>
          <cell r="C184">
            <v>87678.96</v>
          </cell>
          <cell r="D184">
            <v>96288.58</v>
          </cell>
        </row>
        <row r="185">
          <cell r="A185" t="str">
            <v>14618</v>
          </cell>
          <cell r="B185" t="str">
            <v>A/R ASSOC CO TECO FINANCE</v>
          </cell>
          <cell r="C185">
            <v>0</v>
          </cell>
          <cell r="D185">
            <v>0</v>
          </cell>
        </row>
        <row r="186">
          <cell r="A186" t="str">
            <v>14620</v>
          </cell>
          <cell r="B186" t="str">
            <v>A/R TECO ENERGY DONATIONS</v>
          </cell>
          <cell r="C186">
            <v>0</v>
          </cell>
          <cell r="D186">
            <v>0</v>
          </cell>
        </row>
        <row r="187">
          <cell r="A187" t="str">
            <v>14621</v>
          </cell>
          <cell r="B187" t="str">
            <v>A/R HPP INTERCHANGE</v>
          </cell>
          <cell r="C187">
            <v>0</v>
          </cell>
          <cell r="D187">
            <v>-2483.64</v>
          </cell>
        </row>
        <row r="188">
          <cell r="A188" t="str">
            <v>14622</v>
          </cell>
          <cell r="B188" t="str">
            <v>A/R ASSOC CO TPS - SAN JOSE P</v>
          </cell>
          <cell r="C188">
            <v>0</v>
          </cell>
          <cell r="D188">
            <v>0</v>
          </cell>
        </row>
        <row r="189">
          <cell r="A189" t="str">
            <v>14623</v>
          </cell>
          <cell r="B189" t="str">
            <v>A/R ASSOC CO TECO POWER SERVI</v>
          </cell>
          <cell r="C189">
            <v>-478422.72</v>
          </cell>
          <cell r="D189">
            <v>126434.03</v>
          </cell>
        </row>
        <row r="190">
          <cell r="A190" t="str">
            <v>14624</v>
          </cell>
          <cell r="B190" t="str">
            <v>A/R TERMCO</v>
          </cell>
          <cell r="C190">
            <v>0</v>
          </cell>
          <cell r="D190">
            <v>30</v>
          </cell>
        </row>
        <row r="191">
          <cell r="A191" t="str">
            <v>14625</v>
          </cell>
          <cell r="B191" t="str">
            <v>A/R TECO ENERGY SOURCE</v>
          </cell>
          <cell r="C191">
            <v>860.4</v>
          </cell>
          <cell r="D191">
            <v>1280.9699999999998</v>
          </cell>
        </row>
        <row r="192">
          <cell r="A192" t="str">
            <v>14626</v>
          </cell>
          <cell r="B192" t="str">
            <v>A/R ENERGY NONALLOCABLE COSTS</v>
          </cell>
          <cell r="C192">
            <v>0</v>
          </cell>
          <cell r="D192">
            <v>0</v>
          </cell>
        </row>
        <row r="193">
          <cell r="A193" t="str">
            <v>14627</v>
          </cell>
          <cell r="B193" t="str">
            <v>A/R TWG - MERCHANT</v>
          </cell>
          <cell r="C193">
            <v>351915.21</v>
          </cell>
          <cell r="D193">
            <v>581943.68999999994</v>
          </cell>
        </row>
        <row r="194">
          <cell r="A194" t="str">
            <v>14628</v>
          </cell>
          <cell r="B194" t="str">
            <v>A/R HPP OPERATIONS</v>
          </cell>
          <cell r="C194">
            <v>-33992.33</v>
          </cell>
          <cell r="D194">
            <v>13681.09</v>
          </cell>
        </row>
        <row r="195">
          <cell r="A195" t="str">
            <v>14629</v>
          </cell>
          <cell r="B195" t="str">
            <v>A/R TWG - NON-MERCHANT</v>
          </cell>
          <cell r="C195">
            <v>41961.37</v>
          </cell>
          <cell r="D195">
            <v>50289.67</v>
          </cell>
        </row>
        <row r="196">
          <cell r="A196" t="str">
            <v>14630</v>
          </cell>
          <cell r="B196" t="str">
            <v>A/R ASSOC CO TPS DELL OPERATI</v>
          </cell>
          <cell r="C196">
            <v>0</v>
          </cell>
          <cell r="D196">
            <v>0</v>
          </cell>
        </row>
        <row r="197">
          <cell r="A197" t="str">
            <v>14631</v>
          </cell>
          <cell r="B197" t="str">
            <v>A/R ASSOC CO TPS MCADAMS OPER</v>
          </cell>
          <cell r="C197">
            <v>0</v>
          </cell>
          <cell r="D197">
            <v>0</v>
          </cell>
        </row>
        <row r="198">
          <cell r="A198" t="str">
            <v>14632</v>
          </cell>
          <cell r="B198" t="str">
            <v>A/R ASSOC CO TPS ARKANSAS OPE</v>
          </cell>
          <cell r="C198">
            <v>0</v>
          </cell>
          <cell r="D198">
            <v>0</v>
          </cell>
        </row>
        <row r="199">
          <cell r="A199" t="str">
            <v>14633</v>
          </cell>
          <cell r="B199" t="str">
            <v>A/R ASSOC CO TPS ARIZONA OPER</v>
          </cell>
          <cell r="C199">
            <v>0</v>
          </cell>
          <cell r="D199">
            <v>0</v>
          </cell>
        </row>
        <row r="200">
          <cell r="A200" t="str">
            <v>14634</v>
          </cell>
          <cell r="B200" t="str">
            <v>A/R PRIOR ENERGY</v>
          </cell>
          <cell r="C200">
            <v>0</v>
          </cell>
          <cell r="D200">
            <v>1389.81</v>
          </cell>
        </row>
        <row r="201">
          <cell r="A201" t="str">
            <v>14635</v>
          </cell>
          <cell r="B201" t="str">
            <v>A/R TCAE PROJECT/GUATEMALA</v>
          </cell>
          <cell r="C201">
            <v>0</v>
          </cell>
          <cell r="D201">
            <v>-1400.63</v>
          </cell>
        </row>
        <row r="202">
          <cell r="A202" t="str">
            <v>14636</v>
          </cell>
          <cell r="B202" t="str">
            <v>A/R TECO ENERGY SERVICES</v>
          </cell>
          <cell r="C202">
            <v>-25189.93</v>
          </cell>
          <cell r="D202">
            <v>51.029999999999994</v>
          </cell>
        </row>
        <row r="203">
          <cell r="A203" t="str">
            <v>14637</v>
          </cell>
          <cell r="B203" t="str">
            <v>BCH O &amp; M</v>
          </cell>
          <cell r="C203">
            <v>13066.54</v>
          </cell>
          <cell r="D203">
            <v>38090.400000000001</v>
          </cell>
        </row>
        <row r="204">
          <cell r="A204" t="str">
            <v>14638</v>
          </cell>
          <cell r="B204" t="str">
            <v>CONSERV - COCOA BEACH</v>
          </cell>
          <cell r="C204">
            <v>0</v>
          </cell>
          <cell r="D204">
            <v>0</v>
          </cell>
        </row>
        <row r="205">
          <cell r="A205" t="str">
            <v>14639</v>
          </cell>
          <cell r="B205" t="str">
            <v>CONSERV - SUNRISE</v>
          </cell>
          <cell r="C205">
            <v>0</v>
          </cell>
          <cell r="D205">
            <v>0</v>
          </cell>
        </row>
        <row r="206">
          <cell r="A206" t="str">
            <v>14641</v>
          </cell>
          <cell r="B206" t="str">
            <v>A/R ASSOC CO TECO SOLUTIONS</v>
          </cell>
          <cell r="C206">
            <v>1800</v>
          </cell>
          <cell r="D206">
            <v>5400</v>
          </cell>
        </row>
        <row r="207">
          <cell r="A207" t="str">
            <v>14642</v>
          </cell>
          <cell r="B207" t="str">
            <v>A/R TWG - PERKIOMEN TURBINES</v>
          </cell>
          <cell r="C207">
            <v>75.150000000000006</v>
          </cell>
          <cell r="D207">
            <v>75.150000000000006</v>
          </cell>
        </row>
        <row r="208">
          <cell r="A208" t="str">
            <v>14650</v>
          </cell>
          <cell r="B208" t="str">
            <v>A/R PEOPLES GAS SYSTEM (NATUR</v>
          </cell>
          <cell r="C208">
            <v>-536640.1</v>
          </cell>
          <cell r="D208">
            <v>5242832.3099999996</v>
          </cell>
        </row>
        <row r="209">
          <cell r="A209" t="str">
            <v>14653</v>
          </cell>
          <cell r="B209" t="str">
            <v>A/R PEOPLES GAS METER READING</v>
          </cell>
          <cell r="C209">
            <v>-35277.230000000003</v>
          </cell>
          <cell r="D209">
            <v>-102639.96</v>
          </cell>
        </row>
        <row r="210">
          <cell r="A210" t="str">
            <v>14654</v>
          </cell>
          <cell r="B210" t="str">
            <v>A/R PEOPLES GAS METER READING</v>
          </cell>
          <cell r="C210">
            <v>-4626.82</v>
          </cell>
          <cell r="D210">
            <v>23613.5</v>
          </cell>
        </row>
        <row r="211">
          <cell r="A211" t="str">
            <v>14655</v>
          </cell>
          <cell r="B211" t="str">
            <v>A/R PEOPLES GAS COMPANY (PROP</v>
          </cell>
          <cell r="C211">
            <v>0</v>
          </cell>
          <cell r="D211">
            <v>0</v>
          </cell>
        </row>
        <row r="212">
          <cell r="A212" t="str">
            <v>14657</v>
          </cell>
          <cell r="B212" t="str">
            <v>A/R TECO GAS SERVICES</v>
          </cell>
          <cell r="C212">
            <v>-4318</v>
          </cell>
          <cell r="D212">
            <v>-3751.28</v>
          </cell>
        </row>
        <row r="213">
          <cell r="A213" t="str">
            <v>14658</v>
          </cell>
          <cell r="B213" t="str">
            <v>TECO PARTNERS O&amp;M EXPENDITURE</v>
          </cell>
          <cell r="C213">
            <v>-21496.880000000001</v>
          </cell>
          <cell r="D213">
            <v>12316.25</v>
          </cell>
        </row>
        <row r="214">
          <cell r="A214" t="str">
            <v>14660</v>
          </cell>
          <cell r="B214" t="str">
            <v>A/R ASSOC COMPANY-PGS CAPITAL</v>
          </cell>
          <cell r="C214">
            <v>-10186.76</v>
          </cell>
          <cell r="D214">
            <v>56730.07</v>
          </cell>
        </row>
        <row r="215">
          <cell r="A215" t="str">
            <v>14662</v>
          </cell>
          <cell r="B215" t="str">
            <v>TECO POWER SERVICES - CAPITAL</v>
          </cell>
          <cell r="C215">
            <v>0</v>
          </cell>
          <cell r="D215">
            <v>-357.92</v>
          </cell>
        </row>
        <row r="216">
          <cell r="A216" t="str">
            <v>14663</v>
          </cell>
          <cell r="B216" t="str">
            <v>TECO COAL - CAPITAL</v>
          </cell>
          <cell r="C216">
            <v>0</v>
          </cell>
          <cell r="D216">
            <v>0</v>
          </cell>
        </row>
        <row r="217">
          <cell r="A217" t="str">
            <v>14664</v>
          </cell>
          <cell r="B217" t="str">
            <v>TECO ENERGY SERVICES CAPITAL</v>
          </cell>
          <cell r="C217">
            <v>0</v>
          </cell>
          <cell r="D217">
            <v>51.029999999999994</v>
          </cell>
        </row>
        <row r="218">
          <cell r="A218" t="str">
            <v>14665</v>
          </cell>
          <cell r="B218" t="str">
            <v>PRIOR ENERGY - CAPITAL</v>
          </cell>
          <cell r="C218">
            <v>0</v>
          </cell>
          <cell r="D218">
            <v>-9.6300000000000008</v>
          </cell>
        </row>
        <row r="219">
          <cell r="A219" t="str">
            <v>14667</v>
          </cell>
          <cell r="B219" t="str">
            <v>SDB LEASING</v>
          </cell>
          <cell r="C219">
            <v>0</v>
          </cell>
          <cell r="D219">
            <v>0</v>
          </cell>
        </row>
        <row r="220">
          <cell r="A220" t="str">
            <v>14669</v>
          </cell>
          <cell r="B220" t="str">
            <v>TECO ENERGY CAPITAL</v>
          </cell>
          <cell r="C220">
            <v>0</v>
          </cell>
          <cell r="D220">
            <v>0</v>
          </cell>
        </row>
        <row r="221">
          <cell r="A221" t="str">
            <v>14699</v>
          </cell>
          <cell r="B221" t="str">
            <v>JOB ORDER CLEARING</v>
          </cell>
          <cell r="C221">
            <v>0</v>
          </cell>
          <cell r="D221">
            <v>0</v>
          </cell>
        </row>
        <row r="222">
          <cell r="A222" t="str">
            <v>146</v>
          </cell>
          <cell r="B222" t="str">
            <v>ACCOUNT TOTAL</v>
          </cell>
          <cell r="C222">
            <v>-642845.97</v>
          </cell>
          <cell r="D222">
            <v>7255174.21</v>
          </cell>
        </row>
        <row r="223">
          <cell r="A223" t="str">
            <v>15110</v>
          </cell>
          <cell r="B223" t="str">
            <v>FUEL STOCK COAL</v>
          </cell>
          <cell r="C223">
            <v>-4745084.87</v>
          </cell>
          <cell r="D223">
            <v>52677699.189999998</v>
          </cell>
        </row>
        <row r="224">
          <cell r="A224" t="str">
            <v>15111</v>
          </cell>
          <cell r="B224" t="str">
            <v>FUEL STOCK OIL #6</v>
          </cell>
          <cell r="C224">
            <v>205712.38</v>
          </cell>
          <cell r="D224">
            <v>393464.68</v>
          </cell>
        </row>
        <row r="225">
          <cell r="A225" t="str">
            <v>15112</v>
          </cell>
          <cell r="B225" t="str">
            <v>FUEL STOCK OIL #2</v>
          </cell>
          <cell r="C225">
            <v>735476.63</v>
          </cell>
          <cell r="D225">
            <v>3595164.74</v>
          </cell>
        </row>
        <row r="226">
          <cell r="A226" t="str">
            <v>15113</v>
          </cell>
          <cell r="B226" t="str">
            <v>FUEL STOCK COAL ADDITIVE</v>
          </cell>
          <cell r="C226">
            <v>0</v>
          </cell>
          <cell r="D226">
            <v>0</v>
          </cell>
        </row>
        <row r="227">
          <cell r="A227" t="str">
            <v>15114</v>
          </cell>
          <cell r="B227" t="str">
            <v>FUEL STOCK OIL ADDITIVE #6</v>
          </cell>
          <cell r="C227">
            <v>0</v>
          </cell>
          <cell r="D227">
            <v>0</v>
          </cell>
        </row>
        <row r="228">
          <cell r="A228" t="str">
            <v>15117</v>
          </cell>
          <cell r="B228" t="str">
            <v>FUEL STOCK NATURAL GAS</v>
          </cell>
          <cell r="C228">
            <v>-61753.74</v>
          </cell>
          <cell r="D228">
            <v>-61753.73</v>
          </cell>
        </row>
        <row r="229">
          <cell r="A229" t="str">
            <v>15118</v>
          </cell>
          <cell r="B229" t="str">
            <v>FUEL STOCK PROPANE</v>
          </cell>
          <cell r="C229">
            <v>-752.5100000000001</v>
          </cell>
          <cell r="D229">
            <v>13724.74</v>
          </cell>
        </row>
        <row r="230">
          <cell r="A230" t="str">
            <v>15119</v>
          </cell>
          <cell r="B230" t="str">
            <v>FUEL STOCK METHANE</v>
          </cell>
          <cell r="C230">
            <v>0</v>
          </cell>
          <cell r="D230">
            <v>0</v>
          </cell>
        </row>
        <row r="231">
          <cell r="A231" t="str">
            <v>151</v>
          </cell>
          <cell r="B231" t="str">
            <v>ACCOUNT TOTAL</v>
          </cell>
          <cell r="C231">
            <v>-3866402.11</v>
          </cell>
          <cell r="D231">
            <v>56618299.619999997</v>
          </cell>
        </row>
        <row r="232">
          <cell r="A232" t="str">
            <v>15207</v>
          </cell>
          <cell r="B232" t="str">
            <v>FUEL STOCK EXP #6 OIL-LEGAL</v>
          </cell>
          <cell r="C232">
            <v>0</v>
          </cell>
          <cell r="D232">
            <v>0</v>
          </cell>
        </row>
        <row r="233">
          <cell r="A233" t="str">
            <v>15209</v>
          </cell>
          <cell r="B233" t="str">
            <v>FUEL STOCK EXP LEGAL</v>
          </cell>
          <cell r="C233">
            <v>0</v>
          </cell>
          <cell r="D233">
            <v>0</v>
          </cell>
        </row>
        <row r="234">
          <cell r="A234" t="str">
            <v>15214</v>
          </cell>
          <cell r="B234" t="str">
            <v>FUEL STOCK EXPENSE OIL #6</v>
          </cell>
          <cell r="C234">
            <v>0</v>
          </cell>
          <cell r="D234">
            <v>0</v>
          </cell>
        </row>
        <row r="235">
          <cell r="A235" t="str">
            <v>15215</v>
          </cell>
          <cell r="B235" t="str">
            <v>FUEL STOCK EXPENSE OIL #2</v>
          </cell>
          <cell r="C235">
            <v>-8.8699999999999992</v>
          </cell>
          <cell r="D235">
            <v>67.55</v>
          </cell>
        </row>
        <row r="236">
          <cell r="A236" t="str">
            <v>15216</v>
          </cell>
          <cell r="B236" t="str">
            <v>FUEL STOCK EXPENSE COAL</v>
          </cell>
          <cell r="C236">
            <v>0</v>
          </cell>
          <cell r="D236">
            <v>1173.2199999999998</v>
          </cell>
        </row>
        <row r="237">
          <cell r="A237" t="str">
            <v>15217</v>
          </cell>
          <cell r="B237" t="str">
            <v>FUEL STOCK EXPENSE-PROPANE</v>
          </cell>
          <cell r="C237">
            <v>0</v>
          </cell>
          <cell r="D237">
            <v>0</v>
          </cell>
        </row>
        <row r="238">
          <cell r="A238" t="str">
            <v>15218</v>
          </cell>
          <cell r="B238" t="str">
            <v>FUEL STOCK EXPENSE - NATURAL</v>
          </cell>
          <cell r="C238">
            <v>0</v>
          </cell>
          <cell r="D238">
            <v>0</v>
          </cell>
        </row>
        <row r="239">
          <cell r="A239" t="str">
            <v>15234</v>
          </cell>
          <cell r="B239" t="str">
            <v>FUEL STOCK EXPENSE #6.</v>
          </cell>
          <cell r="C239">
            <v>0</v>
          </cell>
          <cell r="D239">
            <v>0</v>
          </cell>
        </row>
        <row r="240">
          <cell r="A240" t="str">
            <v>15235</v>
          </cell>
          <cell r="B240" t="str">
            <v>FUEL STOCK EXPENSE #2 OIL.</v>
          </cell>
          <cell r="C240">
            <v>0</v>
          </cell>
          <cell r="D240">
            <v>0</v>
          </cell>
        </row>
        <row r="241">
          <cell r="A241" t="str">
            <v>15236</v>
          </cell>
          <cell r="B241" t="str">
            <v>FUEL STOCK EXPENSE COAL.</v>
          </cell>
          <cell r="C241">
            <v>0</v>
          </cell>
          <cell r="D241">
            <v>0</v>
          </cell>
        </row>
        <row r="242">
          <cell r="A242" t="str">
            <v>152</v>
          </cell>
          <cell r="B242" t="str">
            <v>ACCOUNT TOTAL</v>
          </cell>
          <cell r="C242">
            <v>-8.8699999999999992</v>
          </cell>
          <cell r="D242">
            <v>1240.77</v>
          </cell>
        </row>
        <row r="243">
          <cell r="A243" t="str">
            <v>15301</v>
          </cell>
          <cell r="B243" t="str">
            <v>RESIDUALS FLY ASH GN</v>
          </cell>
          <cell r="C243">
            <v>0</v>
          </cell>
          <cell r="D243">
            <v>0</v>
          </cell>
        </row>
        <row r="244">
          <cell r="A244" t="str">
            <v>15302</v>
          </cell>
          <cell r="B244" t="str">
            <v>RESIDUALS FLY ASH BB</v>
          </cell>
          <cell r="C244">
            <v>0</v>
          </cell>
          <cell r="D244">
            <v>0</v>
          </cell>
        </row>
        <row r="245">
          <cell r="A245" t="str">
            <v>15306</v>
          </cell>
          <cell r="B245" t="str">
            <v>RESIDUALS BOTTOM ASH OTHER BB</v>
          </cell>
          <cell r="C245">
            <v>0</v>
          </cell>
          <cell r="D245">
            <v>0</v>
          </cell>
        </row>
        <row r="246">
          <cell r="A246" t="str">
            <v>15311</v>
          </cell>
          <cell r="B246" t="str">
            <v>RESIDUALS SLAG  GN</v>
          </cell>
          <cell r="C246">
            <v>0</v>
          </cell>
          <cell r="D246">
            <v>0</v>
          </cell>
        </row>
        <row r="247">
          <cell r="A247" t="str">
            <v>15312</v>
          </cell>
          <cell r="B247" t="str">
            <v>RESIDUALS SLAG  BB</v>
          </cell>
          <cell r="C247">
            <v>0</v>
          </cell>
          <cell r="D247">
            <v>0</v>
          </cell>
        </row>
        <row r="248">
          <cell r="A248" t="str">
            <v>15314</v>
          </cell>
          <cell r="B248" t="str">
            <v>RESIDUALS SLAG-POLK #1</v>
          </cell>
          <cell r="C248">
            <v>-34.07</v>
          </cell>
          <cell r="D248">
            <v>98.009999999999991</v>
          </cell>
        </row>
        <row r="249">
          <cell r="A249" t="str">
            <v>15320</v>
          </cell>
          <cell r="B249" t="str">
            <v>RESID BRINE CONCENTRATE POLK</v>
          </cell>
          <cell r="C249">
            <v>0</v>
          </cell>
          <cell r="D249">
            <v>0</v>
          </cell>
        </row>
        <row r="250">
          <cell r="A250" t="str">
            <v>15324</v>
          </cell>
          <cell r="B250" t="str">
            <v>RESIDUALS SULFURIC ACID POLK</v>
          </cell>
          <cell r="C250">
            <v>0</v>
          </cell>
          <cell r="D250">
            <v>0</v>
          </cell>
        </row>
        <row r="251">
          <cell r="A251" t="str">
            <v>153</v>
          </cell>
          <cell r="B251" t="str">
            <v>ACCOUNT TOTAL</v>
          </cell>
          <cell r="C251">
            <v>-34.07</v>
          </cell>
          <cell r="D251">
            <v>98.009999999999991</v>
          </cell>
        </row>
        <row r="252">
          <cell r="A252" t="str">
            <v>15401</v>
          </cell>
          <cell r="B252" t="str">
            <v>MATL &amp; SUPP GEN STORES ISSUE</v>
          </cell>
          <cell r="C252">
            <v>-901523.47</v>
          </cell>
          <cell r="D252">
            <v>41137324.049999997</v>
          </cell>
        </row>
        <row r="253">
          <cell r="A253" t="str">
            <v>15421</v>
          </cell>
          <cell r="B253" t="str">
            <v>MATL &amp; SUPP RNB</v>
          </cell>
          <cell r="C253">
            <v>807642.25</v>
          </cell>
          <cell r="D253">
            <v>1971613</v>
          </cell>
        </row>
        <row r="254">
          <cell r="A254" t="str">
            <v>15425</v>
          </cell>
          <cell r="B254" t="str">
            <v>MATL &amp; SUPP OBSOLETE RESERVE</v>
          </cell>
          <cell r="C254">
            <v>0</v>
          </cell>
          <cell r="D254">
            <v>0</v>
          </cell>
        </row>
        <row r="255">
          <cell r="A255" t="str">
            <v>15449</v>
          </cell>
          <cell r="B255" t="str">
            <v>MATL &amp; SUPP ADDITIVES-BIG BEN</v>
          </cell>
          <cell r="C255">
            <v>0</v>
          </cell>
          <cell r="D255">
            <v>0</v>
          </cell>
        </row>
        <row r="256">
          <cell r="A256" t="str">
            <v>15459</v>
          </cell>
          <cell r="B256" t="str">
            <v>MATL &amp; SUPP-ADDITIVES-GANNON</v>
          </cell>
          <cell r="C256">
            <v>0</v>
          </cell>
          <cell r="D256">
            <v>0</v>
          </cell>
        </row>
        <row r="257">
          <cell r="A257" t="str">
            <v>15470</v>
          </cell>
          <cell r="B257" t="str">
            <v>MATL&amp;SUPP-ADDITIVES-POLK</v>
          </cell>
          <cell r="C257">
            <v>0</v>
          </cell>
          <cell r="D257">
            <v>0</v>
          </cell>
        </row>
        <row r="258">
          <cell r="A258" t="str">
            <v>154</v>
          </cell>
          <cell r="B258" t="str">
            <v>ACCOUNT TOTAL</v>
          </cell>
          <cell r="C258">
            <v>-93881.22</v>
          </cell>
          <cell r="D258">
            <v>43108937.049999997</v>
          </cell>
        </row>
        <row r="259">
          <cell r="A259" t="str">
            <v>15810</v>
          </cell>
          <cell r="B259" t="str">
            <v>CAAA ALLOWANCES</v>
          </cell>
          <cell r="C259">
            <v>0</v>
          </cell>
          <cell r="D259">
            <v>0</v>
          </cell>
        </row>
        <row r="260">
          <cell r="A260" t="str">
            <v>158</v>
          </cell>
          <cell r="B260" t="str">
            <v>ACCOUNT TOTAL</v>
          </cell>
          <cell r="C260">
            <v>0</v>
          </cell>
          <cell r="D260">
            <v>0</v>
          </cell>
        </row>
        <row r="261">
          <cell r="A261" t="str">
            <v>16300</v>
          </cell>
          <cell r="B261" t="str">
            <v>T&amp;D STORES CLEARING ACCOUNT</v>
          </cell>
          <cell r="C261">
            <v>0</v>
          </cell>
          <cell r="D261">
            <v>0</v>
          </cell>
        </row>
        <row r="262">
          <cell r="A262" t="str">
            <v>16301</v>
          </cell>
          <cell r="B262" t="str">
            <v>EXPENSES T&amp;D STOREROOM</v>
          </cell>
          <cell r="C262">
            <v>0</v>
          </cell>
          <cell r="D262">
            <v>0</v>
          </cell>
        </row>
        <row r="263">
          <cell r="A263" t="str">
            <v>16302</v>
          </cell>
          <cell r="B263" t="str">
            <v>EXPENSES SALVAGE</v>
          </cell>
          <cell r="C263">
            <v>0</v>
          </cell>
          <cell r="D263">
            <v>0</v>
          </cell>
        </row>
        <row r="264">
          <cell r="A264" t="str">
            <v>16303</v>
          </cell>
          <cell r="B264" t="str">
            <v>EXPENSES MATERIAL MGMT SYS</v>
          </cell>
          <cell r="C264">
            <v>0</v>
          </cell>
          <cell r="D264">
            <v>0</v>
          </cell>
        </row>
        <row r="265">
          <cell r="A265" t="str">
            <v>16304</v>
          </cell>
          <cell r="B265" t="str">
            <v>EXPENSES PRODUCTION STOREROOM</v>
          </cell>
          <cell r="C265">
            <v>0</v>
          </cell>
          <cell r="D265">
            <v>0</v>
          </cell>
        </row>
        <row r="266">
          <cell r="A266" t="str">
            <v>16305</v>
          </cell>
          <cell r="B266" t="str">
            <v>FREIGHT &amp; OTHER PRODUCTION</v>
          </cell>
          <cell r="C266">
            <v>0</v>
          </cell>
          <cell r="D266">
            <v>0</v>
          </cell>
        </row>
        <row r="267">
          <cell r="A267" t="str">
            <v>16306</v>
          </cell>
          <cell r="B267" t="str">
            <v>FREIGHT &amp; OTHER T&amp;D GENERAL</v>
          </cell>
          <cell r="C267">
            <v>0</v>
          </cell>
          <cell r="D267">
            <v>0</v>
          </cell>
        </row>
        <row r="268">
          <cell r="A268" t="str">
            <v>16307</v>
          </cell>
          <cell r="B268" t="str">
            <v>SALE OF STOCK MATERIALS</v>
          </cell>
          <cell r="C268">
            <v>0</v>
          </cell>
          <cell r="D268">
            <v>0</v>
          </cell>
        </row>
        <row r="269">
          <cell r="A269" t="str">
            <v>16310</v>
          </cell>
          <cell r="B269" t="str">
            <v>STORES CLEARING GANNON STATIO</v>
          </cell>
          <cell r="C269">
            <v>0</v>
          </cell>
          <cell r="D269">
            <v>0</v>
          </cell>
        </row>
        <row r="270">
          <cell r="A270" t="str">
            <v>16311</v>
          </cell>
          <cell r="B270" t="str">
            <v>STORES CLEARING BIG BEND STAT</v>
          </cell>
          <cell r="C270">
            <v>0</v>
          </cell>
          <cell r="D270">
            <v>0</v>
          </cell>
        </row>
        <row r="271">
          <cell r="A271" t="str">
            <v>16312</v>
          </cell>
          <cell r="B271" t="str">
            <v>STORES CLEARING POLK POWER ST</v>
          </cell>
          <cell r="C271">
            <v>0</v>
          </cell>
          <cell r="D271">
            <v>0</v>
          </cell>
        </row>
        <row r="272">
          <cell r="A272" t="str">
            <v>16340</v>
          </cell>
          <cell r="B272" t="str">
            <v>IT STANDARD CLEARING</v>
          </cell>
          <cell r="C272">
            <v>285770.73</v>
          </cell>
          <cell r="D272">
            <v>1097786.81</v>
          </cell>
        </row>
        <row r="273">
          <cell r="A273" t="str">
            <v>16341</v>
          </cell>
          <cell r="B273" t="str">
            <v>IT SVC-TEC CORP COMM</v>
          </cell>
          <cell r="C273">
            <v>3983.2599999999998</v>
          </cell>
          <cell r="D273">
            <v>16854.3</v>
          </cell>
        </row>
        <row r="274">
          <cell r="A274" t="str">
            <v>16342</v>
          </cell>
          <cell r="B274" t="str">
            <v>IT SVC-TEC ENERGY SVC &amp; MKTG</v>
          </cell>
          <cell r="C274">
            <v>-85323.13</v>
          </cell>
          <cell r="D274">
            <v>-262802.09000000003</v>
          </cell>
        </row>
        <row r="275">
          <cell r="A275" t="str">
            <v>16343</v>
          </cell>
          <cell r="B275" t="str">
            <v>IT SVC-TEC FINANCE</v>
          </cell>
          <cell r="C275">
            <v>-14007.89</v>
          </cell>
          <cell r="D275">
            <v>-39813.19</v>
          </cell>
        </row>
        <row r="276">
          <cell r="A276" t="str">
            <v>16344</v>
          </cell>
          <cell r="B276" t="str">
            <v>IT SVC-TEC ENERGY SUPPLY ENGR</v>
          </cell>
          <cell r="C276">
            <v>-3092.23</v>
          </cell>
          <cell r="D276">
            <v>-31420</v>
          </cell>
        </row>
        <row r="277">
          <cell r="A277" t="str">
            <v>16345</v>
          </cell>
          <cell r="B277" t="str">
            <v>IT SVC-TEC REG AFFAIRS</v>
          </cell>
          <cell r="C277">
            <v>3285.64</v>
          </cell>
          <cell r="D277">
            <v>20997.39</v>
          </cell>
        </row>
        <row r="278">
          <cell r="A278" t="str">
            <v>16346</v>
          </cell>
          <cell r="B278" t="str">
            <v>IT SVC-TEC HUMAN RESOURCES</v>
          </cell>
          <cell r="C278">
            <v>-8925.25</v>
          </cell>
          <cell r="D278">
            <v>-67883.06</v>
          </cell>
        </row>
        <row r="279">
          <cell r="A279" t="str">
            <v>16347</v>
          </cell>
          <cell r="B279" t="str">
            <v>IT SVC-SERVICES</v>
          </cell>
          <cell r="C279">
            <v>11803.56</v>
          </cell>
          <cell r="D279">
            <v>70829.240000000005</v>
          </cell>
        </row>
        <row r="280">
          <cell r="A280" t="str">
            <v>16348</v>
          </cell>
          <cell r="B280" t="str">
            <v>IT SVC-TEC INFO TECHNOLOGY</v>
          </cell>
          <cell r="C280">
            <v>0</v>
          </cell>
          <cell r="D280">
            <v>0</v>
          </cell>
        </row>
        <row r="281">
          <cell r="A281" t="str">
            <v>16349</v>
          </cell>
          <cell r="B281" t="str">
            <v>IT SVC-TEC ENERGY DELIVERY</v>
          </cell>
          <cell r="C281">
            <v>-44169.9</v>
          </cell>
          <cell r="D281">
            <v>-260069.05</v>
          </cell>
        </row>
        <row r="282">
          <cell r="A282" t="str">
            <v>16350</v>
          </cell>
          <cell r="B282" t="str">
            <v>IT SVC-TEC CORP COMM</v>
          </cell>
          <cell r="C282">
            <v>-7442.52</v>
          </cell>
          <cell r="D282">
            <v>-38738.74</v>
          </cell>
        </row>
        <row r="283">
          <cell r="A283" t="str">
            <v>16351</v>
          </cell>
          <cell r="B283" t="str">
            <v>IT SVC-TEC COMMUNITY AFFAIRS</v>
          </cell>
          <cell r="C283">
            <v>3.36</v>
          </cell>
          <cell r="D283">
            <v>5816.65</v>
          </cell>
        </row>
        <row r="284">
          <cell r="A284" t="str">
            <v>16352</v>
          </cell>
          <cell r="B284" t="str">
            <v>IT SVC-TEC ENERGY SUPPLY TRAD</v>
          </cell>
          <cell r="C284">
            <v>-29193.040000000001</v>
          </cell>
          <cell r="D284">
            <v>-130388.68</v>
          </cell>
        </row>
        <row r="285">
          <cell r="A285" t="str">
            <v>16353</v>
          </cell>
          <cell r="B285" t="str">
            <v>IT SVC-TEC ENERGY SUPPLY OPS</v>
          </cell>
          <cell r="C285">
            <v>-16856.79</v>
          </cell>
          <cell r="D285">
            <v>-14452.64</v>
          </cell>
        </row>
        <row r="286">
          <cell r="A286" t="str">
            <v>16354</v>
          </cell>
          <cell r="B286" t="str">
            <v>IT SVC-TECO ENERGY CORPORATE</v>
          </cell>
          <cell r="C286">
            <v>554.45999999999992</v>
          </cell>
          <cell r="D286">
            <v>-14525.19</v>
          </cell>
        </row>
        <row r="287">
          <cell r="A287" t="str">
            <v>16355</v>
          </cell>
          <cell r="B287" t="str">
            <v>IT SVC-TECO ENERGY BUS DEVEL</v>
          </cell>
          <cell r="C287">
            <v>0</v>
          </cell>
          <cell r="D287">
            <v>1014.31</v>
          </cell>
        </row>
        <row r="288">
          <cell r="A288" t="str">
            <v>16356</v>
          </cell>
          <cell r="B288" t="str">
            <v>IT SVC-TECO ENERGY FINANCE CF</v>
          </cell>
          <cell r="C288">
            <v>-11.610000000000001</v>
          </cell>
          <cell r="D288">
            <v>3366.83</v>
          </cell>
        </row>
        <row r="289">
          <cell r="A289" t="str">
            <v>16357</v>
          </cell>
          <cell r="B289" t="str">
            <v>IT SVC-TECO ENERGY EXTRNL AFF</v>
          </cell>
          <cell r="C289">
            <v>-213.62</v>
          </cell>
          <cell r="D289">
            <v>-13644.96</v>
          </cell>
        </row>
        <row r="290">
          <cell r="A290" t="str">
            <v>16358</v>
          </cell>
          <cell r="B290" t="str">
            <v>IT SVC-TECO ENERGY LEGAL</v>
          </cell>
          <cell r="C290">
            <v>1551.1899999999998</v>
          </cell>
          <cell r="D290">
            <v>-11459.79</v>
          </cell>
        </row>
        <row r="291">
          <cell r="A291" t="str">
            <v>16359</v>
          </cell>
          <cell r="B291" t="str">
            <v>IT SVC-TECO ENERGY PGS</v>
          </cell>
          <cell r="C291">
            <v>-84028.81</v>
          </cell>
          <cell r="D291">
            <v>-271726.75</v>
          </cell>
        </row>
        <row r="292">
          <cell r="A292" t="str">
            <v>16360</v>
          </cell>
          <cell r="B292" t="str">
            <v>IT SVC-TECO ENERGY PROPERTIES</v>
          </cell>
          <cell r="C292">
            <v>0</v>
          </cell>
          <cell r="D292">
            <v>0</v>
          </cell>
        </row>
        <row r="293">
          <cell r="A293" t="str">
            <v>16361</v>
          </cell>
          <cell r="B293" t="str">
            <v>IT SVC-TECO ENERGY TPS</v>
          </cell>
          <cell r="C293">
            <v>-10609.29</v>
          </cell>
          <cell r="D293">
            <v>-29319.97</v>
          </cell>
        </row>
        <row r="294">
          <cell r="A294" t="str">
            <v>16362</v>
          </cell>
          <cell r="B294" t="str">
            <v>IT SVC-TECO ENERGY TRANSPORT</v>
          </cell>
          <cell r="C294">
            <v>-7874.34</v>
          </cell>
          <cell r="D294">
            <v>-31272.74</v>
          </cell>
        </row>
        <row r="295">
          <cell r="A295" t="str">
            <v>16363</v>
          </cell>
          <cell r="B295" t="str">
            <v>IT SVC-TECO ENERGY COAL</v>
          </cell>
          <cell r="C295">
            <v>-1908.2</v>
          </cell>
          <cell r="D295">
            <v>-15175.86</v>
          </cell>
        </row>
        <row r="296">
          <cell r="A296" t="str">
            <v>16364</v>
          </cell>
          <cell r="B296" t="str">
            <v>IT SVC-TECO ENERGY PARTNERS</v>
          </cell>
          <cell r="C296">
            <v>-1122.3800000000001</v>
          </cell>
          <cell r="D296">
            <v>-3086.82</v>
          </cell>
        </row>
        <row r="297">
          <cell r="A297" t="str">
            <v>16365</v>
          </cell>
          <cell r="B297" t="str">
            <v>IT SVC-TECO BCH</v>
          </cell>
          <cell r="C297">
            <v>-1069.74</v>
          </cell>
          <cell r="D297">
            <v>-6139.87</v>
          </cell>
        </row>
        <row r="298">
          <cell r="A298" t="str">
            <v>16366</v>
          </cell>
          <cell r="B298" t="str">
            <v>IT SVC-TECO BGA</v>
          </cell>
          <cell r="C298">
            <v>8633.6099999999988</v>
          </cell>
          <cell r="D298">
            <v>23678.86</v>
          </cell>
        </row>
        <row r="299">
          <cell r="A299" t="str">
            <v>16367</v>
          </cell>
          <cell r="B299" t="str">
            <v>IT SVC-TECO ENERGY GAS SERVIC</v>
          </cell>
          <cell r="C299">
            <v>0</v>
          </cell>
          <cell r="D299">
            <v>0</v>
          </cell>
        </row>
        <row r="300">
          <cell r="A300" t="str">
            <v>16368</v>
          </cell>
          <cell r="B300" t="str">
            <v>ITC SVC - PRIOR</v>
          </cell>
          <cell r="C300">
            <v>263.45999999999998</v>
          </cell>
          <cell r="D300">
            <v>1574.7299999999998</v>
          </cell>
        </row>
        <row r="301">
          <cell r="A301" t="str">
            <v>16369</v>
          </cell>
          <cell r="B301" t="str">
            <v>IT SVC-TECO STEVEDORING</v>
          </cell>
          <cell r="C301">
            <v>-0.53</v>
          </cell>
          <cell r="D301">
            <v>0.28000000000000003</v>
          </cell>
        </row>
        <row r="302">
          <cell r="A302" t="str">
            <v>16370</v>
          </cell>
          <cell r="B302" t="str">
            <v>DESKTOP CENTRAL SERVICES</v>
          </cell>
          <cell r="C302">
            <v>0</v>
          </cell>
          <cell r="D302">
            <v>0</v>
          </cell>
        </row>
        <row r="303">
          <cell r="A303" t="str">
            <v>16371</v>
          </cell>
          <cell r="B303" t="str">
            <v>DIRECTS</v>
          </cell>
          <cell r="C303">
            <v>0</v>
          </cell>
          <cell r="D303">
            <v>0</v>
          </cell>
        </row>
        <row r="304">
          <cell r="A304" t="str">
            <v>16372</v>
          </cell>
          <cell r="B304" t="str">
            <v>DISASTER RECOVERY</v>
          </cell>
          <cell r="C304">
            <v>0</v>
          </cell>
          <cell r="D304">
            <v>0</v>
          </cell>
        </row>
        <row r="305">
          <cell r="A305" t="str">
            <v>16373</v>
          </cell>
          <cell r="B305" t="str">
            <v>DISASTER RECOVERY FOR DISTRIB</v>
          </cell>
          <cell r="C305">
            <v>0</v>
          </cell>
          <cell r="D305">
            <v>0</v>
          </cell>
        </row>
        <row r="306">
          <cell r="A306" t="str">
            <v>16374</v>
          </cell>
          <cell r="B306" t="str">
            <v>GROUPWISE</v>
          </cell>
          <cell r="C306">
            <v>0</v>
          </cell>
          <cell r="D306">
            <v>0</v>
          </cell>
        </row>
        <row r="307">
          <cell r="A307" t="str">
            <v>16375</v>
          </cell>
          <cell r="B307" t="str">
            <v>HELP DESK SERVICES</v>
          </cell>
          <cell r="C307">
            <v>0</v>
          </cell>
          <cell r="D307">
            <v>0</v>
          </cell>
        </row>
        <row r="308">
          <cell r="A308" t="str">
            <v>16376</v>
          </cell>
          <cell r="B308" t="str">
            <v>INTERNET CONNECTIVITY</v>
          </cell>
          <cell r="C308">
            <v>0</v>
          </cell>
          <cell r="D308">
            <v>0</v>
          </cell>
        </row>
        <row r="309">
          <cell r="A309" t="str">
            <v>16377</v>
          </cell>
          <cell r="B309" t="str">
            <v>INTRANET SERVICES</v>
          </cell>
          <cell r="C309">
            <v>0</v>
          </cell>
          <cell r="D309">
            <v>0</v>
          </cell>
        </row>
        <row r="310">
          <cell r="A310" t="str">
            <v>16378</v>
          </cell>
          <cell r="B310" t="str">
            <v>MAINFRAME (GENERAL)</v>
          </cell>
          <cell r="C310">
            <v>0</v>
          </cell>
          <cell r="D310">
            <v>0</v>
          </cell>
        </row>
        <row r="311">
          <cell r="A311" t="str">
            <v>16379</v>
          </cell>
          <cell r="B311" t="str">
            <v>MAINFRAME CD USAGE</v>
          </cell>
          <cell r="C311">
            <v>0</v>
          </cell>
          <cell r="D311">
            <v>0</v>
          </cell>
        </row>
        <row r="312">
          <cell r="A312" t="str">
            <v>16380</v>
          </cell>
          <cell r="B312" t="str">
            <v>MAINFRAME CPU USAGE</v>
          </cell>
          <cell r="C312">
            <v>0</v>
          </cell>
          <cell r="D312">
            <v>0</v>
          </cell>
        </row>
        <row r="313">
          <cell r="A313" t="str">
            <v>16381</v>
          </cell>
          <cell r="B313" t="str">
            <v>MAINFRAME DISK STORAGE</v>
          </cell>
          <cell r="C313">
            <v>0</v>
          </cell>
          <cell r="D313">
            <v>0</v>
          </cell>
        </row>
        <row r="314">
          <cell r="A314" t="str">
            <v>16382</v>
          </cell>
          <cell r="B314" t="str">
            <v>MAINFRAME PRINT LINES</v>
          </cell>
          <cell r="C314">
            <v>0</v>
          </cell>
          <cell r="D314">
            <v>0</v>
          </cell>
        </row>
        <row r="315">
          <cell r="A315" t="str">
            <v>16383</v>
          </cell>
          <cell r="B315" t="str">
            <v>MAINFRAME TAPE CARTRIDGES</v>
          </cell>
          <cell r="C315">
            <v>0</v>
          </cell>
          <cell r="D315">
            <v>0</v>
          </cell>
        </row>
        <row r="316">
          <cell r="A316" t="str">
            <v>16384</v>
          </cell>
          <cell r="B316" t="str">
            <v>MAINFRAME TAPE MOUNTS</v>
          </cell>
          <cell r="C316">
            <v>0</v>
          </cell>
          <cell r="D316">
            <v>0</v>
          </cell>
        </row>
        <row r="317">
          <cell r="A317" t="str">
            <v>16385</v>
          </cell>
          <cell r="B317" t="str">
            <v>NETWARE HARDWARE &amp; SOFTWARE S</v>
          </cell>
          <cell r="C317">
            <v>0</v>
          </cell>
          <cell r="D317">
            <v>0</v>
          </cell>
        </row>
        <row r="318">
          <cell r="A318" t="str">
            <v>16386</v>
          </cell>
          <cell r="B318" t="str">
            <v>NETWORK TRANSPORT HARDWARE &amp;</v>
          </cell>
          <cell r="C318">
            <v>0</v>
          </cell>
          <cell r="D318">
            <v>0</v>
          </cell>
        </row>
        <row r="319">
          <cell r="A319" t="str">
            <v>16387</v>
          </cell>
          <cell r="B319" t="str">
            <v>NT SERVER HARDWARE &amp; SOFTWARE</v>
          </cell>
          <cell r="C319">
            <v>0</v>
          </cell>
          <cell r="D319">
            <v>0</v>
          </cell>
        </row>
        <row r="320">
          <cell r="A320" t="str">
            <v>16388</v>
          </cell>
          <cell r="B320" t="str">
            <v>OVERHEAD ALLOCATION</v>
          </cell>
          <cell r="C320">
            <v>0</v>
          </cell>
          <cell r="D320">
            <v>-0.01</v>
          </cell>
        </row>
        <row r="321">
          <cell r="A321" t="str">
            <v>16389</v>
          </cell>
          <cell r="B321" t="str">
            <v>SECURITY ACCESS</v>
          </cell>
          <cell r="C321">
            <v>0</v>
          </cell>
          <cell r="D321">
            <v>0</v>
          </cell>
        </row>
        <row r="322">
          <cell r="A322" t="str">
            <v>16390</v>
          </cell>
          <cell r="B322" t="str">
            <v>UNIX SERVER HARDWARE &amp; SOFTWA</v>
          </cell>
          <cell r="C322">
            <v>0</v>
          </cell>
          <cell r="D322">
            <v>9.9999999999999985E-3</v>
          </cell>
        </row>
        <row r="323">
          <cell r="A323" t="str">
            <v>163</v>
          </cell>
          <cell r="B323" t="str">
            <v>ACCOUNT TOTAL</v>
          </cell>
          <cell r="C323">
            <v>0</v>
          </cell>
          <cell r="D323">
            <v>0</v>
          </cell>
        </row>
        <row r="324">
          <cell r="A324" t="str">
            <v>16501</v>
          </cell>
          <cell r="B324" t="str">
            <v>PREPAID INSUR PROPERTY DAMAGE</v>
          </cell>
          <cell r="C324">
            <v>-109497.46</v>
          </cell>
          <cell r="D324">
            <v>2100357.58</v>
          </cell>
        </row>
        <row r="325">
          <cell r="A325" t="str">
            <v>16502</v>
          </cell>
          <cell r="B325" t="str">
            <v>PREP INSUR CRIME/BONDING</v>
          </cell>
          <cell r="C325">
            <v>-2197.92</v>
          </cell>
          <cell r="D325">
            <v>13187.52</v>
          </cell>
        </row>
        <row r="326">
          <cell r="A326" t="str">
            <v>16503</v>
          </cell>
          <cell r="B326" t="str">
            <v>PREP INSUR TECO PLAZA PROPERT</v>
          </cell>
          <cell r="C326">
            <v>0</v>
          </cell>
          <cell r="D326">
            <v>0</v>
          </cell>
        </row>
        <row r="327">
          <cell r="A327" t="str">
            <v>16504</v>
          </cell>
          <cell r="B327" t="str">
            <v>PREP INSUR BLANKET ACCIDENT</v>
          </cell>
          <cell r="C327">
            <v>-166.27</v>
          </cell>
          <cell r="D327">
            <v>4988.1000000000004</v>
          </cell>
        </row>
        <row r="328">
          <cell r="A328" t="str">
            <v>16505</v>
          </cell>
          <cell r="B328" t="str">
            <v>PREP INSUR AUTO LIABILITY</v>
          </cell>
          <cell r="C328">
            <v>-12753.94</v>
          </cell>
          <cell r="D328">
            <v>2191.3000000000002</v>
          </cell>
        </row>
        <row r="329">
          <cell r="A329" t="str">
            <v>16508</v>
          </cell>
          <cell r="B329" t="str">
            <v>PREP INSUR GENERAL LIABILITY</v>
          </cell>
          <cell r="C329">
            <v>-158177.78</v>
          </cell>
          <cell r="D329">
            <v>6573.91</v>
          </cell>
        </row>
        <row r="330">
          <cell r="A330" t="str">
            <v>16509</v>
          </cell>
          <cell r="B330" t="str">
            <v>PREP INSUR WORKERS COMPENSATI</v>
          </cell>
          <cell r="C330">
            <v>-8396.0499999999993</v>
          </cell>
          <cell r="D330">
            <v>421.65999999999997</v>
          </cell>
        </row>
        <row r="331">
          <cell r="A331" t="str">
            <v>16510</v>
          </cell>
          <cell r="B331" t="str">
            <v>PREP INSUR FIDUCIARY</v>
          </cell>
          <cell r="C331">
            <v>101501.52</v>
          </cell>
          <cell r="D331">
            <v>101501.52</v>
          </cell>
        </row>
        <row r="332">
          <cell r="A332" t="str">
            <v>16511</v>
          </cell>
          <cell r="B332" t="str">
            <v>PREP INS-ERRORS &amp; OMISSIONS</v>
          </cell>
          <cell r="C332">
            <v>0</v>
          </cell>
          <cell r="D332">
            <v>0</v>
          </cell>
        </row>
        <row r="333">
          <cell r="A333" t="str">
            <v>16513</v>
          </cell>
          <cell r="B333" t="str">
            <v>PREPAID INS-OFFICERS UMBRELLA</v>
          </cell>
          <cell r="C333">
            <v>-511.83000000000004</v>
          </cell>
          <cell r="D333">
            <v>6962.8899999999994</v>
          </cell>
        </row>
        <row r="334">
          <cell r="A334" t="str">
            <v>16514</v>
          </cell>
          <cell r="B334" t="str">
            <v>PREP INSUR DIR &amp; OFFICER LIAB</v>
          </cell>
          <cell r="C334">
            <v>1235686.1499999999</v>
          </cell>
          <cell r="D334">
            <v>1235686.1499999999</v>
          </cell>
        </row>
        <row r="335">
          <cell r="A335" t="str">
            <v>16516</v>
          </cell>
          <cell r="B335" t="str">
            <v>TECO PLAZA INSURANCE BLDG</v>
          </cell>
          <cell r="C335">
            <v>0</v>
          </cell>
          <cell r="D335">
            <v>0</v>
          </cell>
        </row>
        <row r="336">
          <cell r="A336" t="str">
            <v>16518</v>
          </cell>
          <cell r="B336" t="str">
            <v>PREP INSUR SPECIAL RISK</v>
          </cell>
          <cell r="C336">
            <v>-43.430000000000007</v>
          </cell>
          <cell r="D336">
            <v>651.4899999999999</v>
          </cell>
        </row>
        <row r="337">
          <cell r="A337" t="str">
            <v>16550</v>
          </cell>
          <cell r="B337" t="str">
            <v>MISCELLANEOUS PREPAID ITEMS</v>
          </cell>
          <cell r="C337">
            <v>0</v>
          </cell>
          <cell r="D337">
            <v>0</v>
          </cell>
        </row>
        <row r="338">
          <cell r="A338" t="str">
            <v>16551</v>
          </cell>
          <cell r="B338" t="str">
            <v>PREPAID PENSION-QUALIFIED PLA</v>
          </cell>
          <cell r="C338">
            <v>-286398</v>
          </cell>
          <cell r="D338">
            <v>10614807.57</v>
          </cell>
        </row>
        <row r="339">
          <cell r="A339" t="str">
            <v>16552</v>
          </cell>
          <cell r="B339" t="str">
            <v>PREPAID WATER</v>
          </cell>
          <cell r="C339">
            <v>-1629.34</v>
          </cell>
          <cell r="D339">
            <v>314461.53000000003</v>
          </cell>
        </row>
        <row r="340">
          <cell r="A340" t="str">
            <v>16553</v>
          </cell>
          <cell r="B340" t="str">
            <v>SYNDICATED LINE OF CREDIT FAC</v>
          </cell>
          <cell r="C340">
            <v>-2574.16</v>
          </cell>
          <cell r="D340">
            <v>836919.53</v>
          </cell>
        </row>
        <row r="341">
          <cell r="A341" t="str">
            <v>16560</v>
          </cell>
          <cell r="B341" t="str">
            <v>PREP INTEREST COMM PAPER</v>
          </cell>
          <cell r="C341">
            <v>0</v>
          </cell>
          <cell r="D341">
            <v>0</v>
          </cell>
        </row>
        <row r="342">
          <cell r="A342" t="str">
            <v>16570</v>
          </cell>
          <cell r="B342" t="str">
            <v>POLK UNIT#1 G.E. CONTRACT/GAS</v>
          </cell>
          <cell r="C342">
            <v>0</v>
          </cell>
          <cell r="D342">
            <v>0</v>
          </cell>
        </row>
        <row r="343">
          <cell r="A343" t="str">
            <v>16571</v>
          </cell>
          <cell r="B343" t="str">
            <v>LTSA PREPAID - POLK UNIT #1</v>
          </cell>
          <cell r="C343">
            <v>-246601</v>
          </cell>
          <cell r="D343">
            <v>2048514</v>
          </cell>
        </row>
        <row r="344">
          <cell r="A344" t="str">
            <v>16572</v>
          </cell>
          <cell r="B344" t="str">
            <v>CSA PREPAID - POLK UNIT #2</v>
          </cell>
          <cell r="C344">
            <v>168334</v>
          </cell>
          <cell r="D344">
            <v>0</v>
          </cell>
        </row>
        <row r="345">
          <cell r="A345" t="str">
            <v>16573</v>
          </cell>
          <cell r="B345" t="str">
            <v>CSA PREPAID - POLK UNIT #3</v>
          </cell>
          <cell r="C345">
            <v>287483</v>
          </cell>
          <cell r="D345">
            <v>0</v>
          </cell>
        </row>
        <row r="346">
          <cell r="A346" t="str">
            <v>16580</v>
          </cell>
          <cell r="B346" t="str">
            <v>CSA PREPAID - BAYSIDE #1</v>
          </cell>
          <cell r="C346">
            <v>1655962.26</v>
          </cell>
          <cell r="D346">
            <v>1655962.26</v>
          </cell>
        </row>
        <row r="347">
          <cell r="A347" t="str">
            <v>16581</v>
          </cell>
          <cell r="B347" t="str">
            <v>CSA PREPAID - BAYSIDE #2</v>
          </cell>
          <cell r="C347">
            <v>1459030.54</v>
          </cell>
          <cell r="D347">
            <v>1459030.54</v>
          </cell>
        </row>
        <row r="348">
          <cell r="A348" t="str">
            <v>165</v>
          </cell>
          <cell r="B348" t="str">
            <v>ACCOUNT TOTAL</v>
          </cell>
          <cell r="C348">
            <v>4079050.29</v>
          </cell>
          <cell r="D348">
            <v>20402217.550000001</v>
          </cell>
        </row>
        <row r="349">
          <cell r="A349" t="str">
            <v>17103</v>
          </cell>
          <cell r="B349" t="str">
            <v>INT REC</v>
          </cell>
          <cell r="C349">
            <v>-8371.2000000000007</v>
          </cell>
          <cell r="D349">
            <v>-2042.66</v>
          </cell>
        </row>
        <row r="350">
          <cell r="A350" t="str">
            <v>17141</v>
          </cell>
          <cell r="B350" t="str">
            <v>INTEREST RECEIVABLE - RTO</v>
          </cell>
          <cell r="C350">
            <v>1815</v>
          </cell>
          <cell r="D350">
            <v>12165</v>
          </cell>
        </row>
        <row r="351">
          <cell r="A351" t="str">
            <v>171</v>
          </cell>
          <cell r="B351" t="str">
            <v>ACCOUNT TOTAL</v>
          </cell>
          <cell r="C351">
            <v>-6556.2000000000007</v>
          </cell>
          <cell r="D351">
            <v>10122.34</v>
          </cell>
        </row>
        <row r="352">
          <cell r="A352" t="str">
            <v>17301</v>
          </cell>
          <cell r="B352" t="str">
            <v>ACCRUED UTILITY REVENUE</v>
          </cell>
          <cell r="C352">
            <v>440990</v>
          </cell>
          <cell r="D352">
            <v>37475458</v>
          </cell>
        </row>
        <row r="353">
          <cell r="A353" t="str">
            <v>17303</v>
          </cell>
          <cell r="B353" t="str">
            <v>GTE POLE ATTACHMENT ACCRUAL</v>
          </cell>
          <cell r="C353">
            <v>0</v>
          </cell>
          <cell r="D353">
            <v>381000</v>
          </cell>
        </row>
        <row r="354">
          <cell r="A354" t="str">
            <v>173</v>
          </cell>
          <cell r="B354" t="str">
            <v>ACCOUNT TOTAL</v>
          </cell>
          <cell r="C354">
            <v>440990</v>
          </cell>
          <cell r="D354">
            <v>37856458</v>
          </cell>
        </row>
        <row r="355">
          <cell r="A355" t="str">
            <v>17601</v>
          </cell>
          <cell r="B355" t="str">
            <v>DEFERRED DEBIT - DERIVATIVE A</v>
          </cell>
          <cell r="C355">
            <v>-2790550</v>
          </cell>
          <cell r="D355">
            <v>2682700</v>
          </cell>
        </row>
        <row r="356">
          <cell r="A356" t="str">
            <v>17602</v>
          </cell>
          <cell r="B356" t="str">
            <v>DEFERRED DEBIT - REGULATORY D</v>
          </cell>
          <cell r="C356">
            <v>0</v>
          </cell>
          <cell r="D356">
            <v>0</v>
          </cell>
        </row>
        <row r="357">
          <cell r="A357" t="str">
            <v>17603</v>
          </cell>
          <cell r="B357" t="str">
            <v>DEFERRED DEBIT - REGULATORY T</v>
          </cell>
          <cell r="C357">
            <v>-346133.47</v>
          </cell>
          <cell r="D357">
            <v>1034851.53</v>
          </cell>
        </row>
        <row r="358">
          <cell r="A358" t="str">
            <v>176</v>
          </cell>
          <cell r="B358" t="str">
            <v>ACCOUNT TOTAL</v>
          </cell>
          <cell r="C358">
            <v>-3136683.47</v>
          </cell>
          <cell r="D358">
            <v>3717551.53</v>
          </cell>
        </row>
        <row r="359">
          <cell r="A359" t="str">
            <v>18109</v>
          </cell>
          <cell r="B359" t="str">
            <v>UNAM DEBT EXP 2007 BONDS</v>
          </cell>
          <cell r="C359">
            <v>0</v>
          </cell>
          <cell r="D359">
            <v>0</v>
          </cell>
        </row>
        <row r="360">
          <cell r="A360" t="str">
            <v>18127</v>
          </cell>
          <cell r="B360" t="str">
            <v>UNAM DEBT EXP 2021 REFUNDED B</v>
          </cell>
          <cell r="C360">
            <v>0</v>
          </cell>
          <cell r="D360">
            <v>0</v>
          </cell>
        </row>
        <row r="361">
          <cell r="A361" t="str">
            <v>18128</v>
          </cell>
          <cell r="B361" t="str">
            <v>UNAM DEBT EXP 2021 REFUNDED B</v>
          </cell>
          <cell r="C361">
            <v>0</v>
          </cell>
          <cell r="D361">
            <v>0</v>
          </cell>
        </row>
        <row r="362">
          <cell r="A362" t="str">
            <v>18129</v>
          </cell>
          <cell r="B362" t="str">
            <v>UNAM DEBT EXP 2022 REFUNDED B</v>
          </cell>
          <cell r="C362">
            <v>0</v>
          </cell>
          <cell r="D362">
            <v>0</v>
          </cell>
        </row>
        <row r="363">
          <cell r="A363" t="str">
            <v>18130</v>
          </cell>
          <cell r="B363" t="str">
            <v>UNAM DEBT EXP 2022 REFUNDED B</v>
          </cell>
          <cell r="C363">
            <v>0</v>
          </cell>
          <cell r="D363">
            <v>0</v>
          </cell>
        </row>
        <row r="364">
          <cell r="A364" t="str">
            <v>18131</v>
          </cell>
          <cell r="B364" t="str">
            <v>UNAM DEBT EXP 2025 BONDS</v>
          </cell>
          <cell r="C364">
            <v>-6878.09</v>
          </cell>
          <cell r="D364">
            <v>475681.93</v>
          </cell>
        </row>
        <row r="365">
          <cell r="A365" t="str">
            <v>18133</v>
          </cell>
          <cell r="B365" t="str">
            <v>UNAM DEBT EXP 2022 BONDS</v>
          </cell>
          <cell r="C365">
            <v>0</v>
          </cell>
          <cell r="D365">
            <v>0</v>
          </cell>
        </row>
        <row r="366">
          <cell r="A366" t="str">
            <v>18136</v>
          </cell>
          <cell r="B366" t="str">
            <v>UNAM DEBT EXP 2020 BONDS</v>
          </cell>
          <cell r="C366">
            <v>-3128.29</v>
          </cell>
          <cell r="D366">
            <v>252100.11</v>
          </cell>
        </row>
        <row r="367">
          <cell r="A367" t="str">
            <v>18137</v>
          </cell>
          <cell r="B367" t="str">
            <v>UNAM DEBT EXP 2030 BONDS</v>
          </cell>
          <cell r="C367">
            <v>-1780.13</v>
          </cell>
          <cell r="D367">
            <v>565190.93999999994</v>
          </cell>
        </row>
        <row r="368">
          <cell r="A368" t="str">
            <v>18139</v>
          </cell>
          <cell r="B368" t="str">
            <v>UNAM DEBT EXP 2018 BONDS</v>
          </cell>
          <cell r="C368">
            <v>-7332.5</v>
          </cell>
          <cell r="D368">
            <v>424600.33</v>
          </cell>
        </row>
        <row r="369">
          <cell r="A369" t="str">
            <v>18141</v>
          </cell>
          <cell r="B369" t="str">
            <v>UNAM DEBT EXP 2034 BONDS</v>
          </cell>
          <cell r="C369">
            <v>-2230.71</v>
          </cell>
          <cell r="D369">
            <v>814210.76</v>
          </cell>
        </row>
        <row r="370">
          <cell r="A370" t="str">
            <v>18143</v>
          </cell>
          <cell r="B370" t="str">
            <v>UNAM DEBT EXP 2003 BONDS</v>
          </cell>
          <cell r="C370">
            <v>0</v>
          </cell>
          <cell r="D370">
            <v>0</v>
          </cell>
        </row>
        <row r="371">
          <cell r="A371" t="str">
            <v>18144</v>
          </cell>
          <cell r="B371" t="str">
            <v>UNAM DEBT EXP 2001 BONDS.</v>
          </cell>
          <cell r="C371">
            <v>0</v>
          </cell>
          <cell r="D371">
            <v>0</v>
          </cell>
        </row>
        <row r="372">
          <cell r="A372" t="str">
            <v>18145</v>
          </cell>
          <cell r="B372" t="str">
            <v>UNAM DEBT EXP 2002 BONDS</v>
          </cell>
          <cell r="C372">
            <v>0</v>
          </cell>
          <cell r="D372">
            <v>0</v>
          </cell>
        </row>
        <row r="373">
          <cell r="A373" t="str">
            <v>18146</v>
          </cell>
          <cell r="B373" t="str">
            <v>UNAM DEBT EXP - 2012 BONDS</v>
          </cell>
          <cell r="C373">
            <v>-11405.55</v>
          </cell>
          <cell r="D373">
            <v>1092651.18</v>
          </cell>
        </row>
        <row r="374">
          <cell r="A374" t="str">
            <v>18147</v>
          </cell>
          <cell r="B374" t="str">
            <v>UNAM FEES &amp; EXPENSES - 2013 B</v>
          </cell>
          <cell r="C374">
            <v>-4422.05</v>
          </cell>
          <cell r="D374">
            <v>490847.93</v>
          </cell>
        </row>
        <row r="375">
          <cell r="A375" t="str">
            <v>18148</v>
          </cell>
          <cell r="B375" t="str">
            <v>UNAM FEES AND EXPENSES - 2023</v>
          </cell>
          <cell r="C375">
            <v>-3340.78</v>
          </cell>
          <cell r="D375">
            <v>771720.15</v>
          </cell>
        </row>
        <row r="376">
          <cell r="A376" t="str">
            <v>18149</v>
          </cell>
          <cell r="B376" t="str">
            <v>UNAM FEES &amp; EXPENSES - 2012 B</v>
          </cell>
          <cell r="C376">
            <v>-112812.3</v>
          </cell>
          <cell r="D376">
            <v>10995433.189999999</v>
          </cell>
        </row>
        <row r="377">
          <cell r="A377" t="str">
            <v>18150</v>
          </cell>
          <cell r="B377" t="str">
            <v>UNAM FEES &amp; EXPENSES - 2007 B</v>
          </cell>
          <cell r="C377">
            <v>-14185.2</v>
          </cell>
          <cell r="D377">
            <v>531474.99</v>
          </cell>
        </row>
        <row r="378">
          <cell r="A378" t="str">
            <v>18151</v>
          </cell>
          <cell r="B378" t="str">
            <v>UNAM FEES &amp; EXPENSES - 2016 S</v>
          </cell>
          <cell r="C378">
            <v>-12467.89</v>
          </cell>
          <cell r="D378">
            <v>1762128.76</v>
          </cell>
        </row>
        <row r="379">
          <cell r="A379" t="str">
            <v>18152</v>
          </cell>
          <cell r="B379" t="str">
            <v>UNAM DEBT EXP BONDS TO BE ISS</v>
          </cell>
          <cell r="C379">
            <v>0</v>
          </cell>
          <cell r="D379">
            <v>7891.5</v>
          </cell>
        </row>
        <row r="380">
          <cell r="A380" t="str">
            <v>181</v>
          </cell>
          <cell r="B380" t="str">
            <v>ACCOUNT TOTAL</v>
          </cell>
          <cell r="C380">
            <v>-179983.49</v>
          </cell>
          <cell r="D380">
            <v>18183931.77</v>
          </cell>
        </row>
        <row r="381">
          <cell r="A381" t="str">
            <v>18201</v>
          </cell>
          <cell r="B381" t="str">
            <v>ARO REGULATORY ASSET</v>
          </cell>
          <cell r="C381">
            <v>928.45999999999992</v>
          </cell>
          <cell r="D381">
            <v>244775.48</v>
          </cell>
        </row>
        <row r="382">
          <cell r="A382" t="str">
            <v>18230</v>
          </cell>
          <cell r="B382" t="str">
            <v>OTHER REG ASSET-FAS109 INC TA</v>
          </cell>
          <cell r="C382">
            <v>-315834</v>
          </cell>
          <cell r="D382">
            <v>59985433.799999997</v>
          </cell>
        </row>
        <row r="383">
          <cell r="A383" t="str">
            <v>18231</v>
          </cell>
          <cell r="B383" t="str">
            <v>DEFERRED DEBIT - REGULATORY T</v>
          </cell>
          <cell r="C383">
            <v>0</v>
          </cell>
          <cell r="D383">
            <v>0</v>
          </cell>
        </row>
        <row r="384">
          <cell r="A384" t="str">
            <v>18232</v>
          </cell>
          <cell r="B384" t="str">
            <v>DEFERRED DEBIT CONSERVATION</v>
          </cell>
          <cell r="C384">
            <v>0</v>
          </cell>
          <cell r="D384">
            <v>0</v>
          </cell>
        </row>
        <row r="385">
          <cell r="A385" t="str">
            <v>18233</v>
          </cell>
          <cell r="B385" t="str">
            <v>DEFERRED DEBIT FUEL - RETAIL</v>
          </cell>
          <cell r="C385">
            <v>9640040</v>
          </cell>
          <cell r="D385">
            <v>35856960.799999997</v>
          </cell>
        </row>
        <row r="386">
          <cell r="A386" t="str">
            <v>18234</v>
          </cell>
          <cell r="B386" t="str">
            <v>DEFERRED DEBIT CAPACITY</v>
          </cell>
          <cell r="C386">
            <v>554305</v>
          </cell>
          <cell r="D386">
            <v>4681693</v>
          </cell>
        </row>
        <row r="387">
          <cell r="A387" t="str">
            <v>18235</v>
          </cell>
          <cell r="B387" t="str">
            <v>DEFERRED DEBIT FUEL-WHOLESALE</v>
          </cell>
          <cell r="C387">
            <v>428662</v>
          </cell>
          <cell r="D387">
            <v>926092</v>
          </cell>
        </row>
        <row r="388">
          <cell r="A388" t="str">
            <v>18236</v>
          </cell>
          <cell r="B388" t="str">
            <v>UNAMORTIZED PEABODY BUYOUT</v>
          </cell>
          <cell r="C388">
            <v>-225374</v>
          </cell>
          <cell r="D388">
            <v>1352265</v>
          </cell>
        </row>
        <row r="389">
          <cell r="A389" t="str">
            <v>18237</v>
          </cell>
          <cell r="B389" t="str">
            <v>DEFERRED DEBIT - REGULATORY D</v>
          </cell>
          <cell r="C389">
            <v>0</v>
          </cell>
          <cell r="D389">
            <v>0</v>
          </cell>
        </row>
        <row r="390">
          <cell r="A390" t="str">
            <v>18238</v>
          </cell>
          <cell r="B390" t="str">
            <v>DEF DR ECRC</v>
          </cell>
          <cell r="C390">
            <v>-808353</v>
          </cell>
          <cell r="D390">
            <v>920646</v>
          </cell>
        </row>
        <row r="391">
          <cell r="A391" t="str">
            <v>18241</v>
          </cell>
          <cell r="B391" t="str">
            <v>DEF INT 2011-14 BONDS</v>
          </cell>
          <cell r="C391">
            <v>-19430</v>
          </cell>
          <cell r="D391">
            <v>2196997</v>
          </cell>
        </row>
        <row r="392">
          <cell r="A392" t="str">
            <v>18242</v>
          </cell>
          <cell r="B392" t="str">
            <v>DEF INT 2001 BONDS</v>
          </cell>
          <cell r="C392">
            <v>0</v>
          </cell>
          <cell r="D392">
            <v>0</v>
          </cell>
        </row>
        <row r="393">
          <cell r="A393" t="str">
            <v>18243</v>
          </cell>
          <cell r="B393" t="str">
            <v>DEF INT 2011 BONDS</v>
          </cell>
          <cell r="C393">
            <v>-6780.96</v>
          </cell>
          <cell r="D393">
            <v>514178.39</v>
          </cell>
        </row>
        <row r="394">
          <cell r="A394" t="str">
            <v>18244</v>
          </cell>
          <cell r="B394" t="str">
            <v>DEF INT 2012 BONDS</v>
          </cell>
          <cell r="C394">
            <v>-36920.94</v>
          </cell>
          <cell r="D394">
            <v>3028335.37</v>
          </cell>
        </row>
        <row r="395">
          <cell r="A395" t="str">
            <v>18245</v>
          </cell>
          <cell r="B395" t="str">
            <v>DEF INT 2002 BONDS</v>
          </cell>
          <cell r="C395">
            <v>0</v>
          </cell>
          <cell r="D395">
            <v>0</v>
          </cell>
        </row>
        <row r="396">
          <cell r="A396" t="str">
            <v>18246</v>
          </cell>
          <cell r="B396" t="str">
            <v>DEF. PUT OPTION 2011 BONDS</v>
          </cell>
          <cell r="C396">
            <v>0</v>
          </cell>
          <cell r="D396">
            <v>0</v>
          </cell>
        </row>
        <row r="397">
          <cell r="A397" t="str">
            <v>18251</v>
          </cell>
          <cell r="B397" t="str">
            <v>RESIDENTIAL LOAD MANAGEMENT</v>
          </cell>
          <cell r="C397">
            <v>-26847.72</v>
          </cell>
          <cell r="D397">
            <v>3801197.15</v>
          </cell>
        </row>
        <row r="398">
          <cell r="A398" t="str">
            <v>18252</v>
          </cell>
          <cell r="B398" t="str">
            <v>COMM-INDUST LOAD MGT</v>
          </cell>
          <cell r="C398">
            <v>0</v>
          </cell>
          <cell r="D398">
            <v>0</v>
          </cell>
        </row>
        <row r="399">
          <cell r="A399" t="str">
            <v>18261</v>
          </cell>
          <cell r="B399" t="str">
            <v>RATE CASE EXPENSE</v>
          </cell>
          <cell r="C399">
            <v>0</v>
          </cell>
          <cell r="D399">
            <v>0</v>
          </cell>
        </row>
        <row r="400">
          <cell r="A400" t="str">
            <v>18271</v>
          </cell>
          <cell r="B400" t="str">
            <v>DEF AERIAL SURVEY DEBIT</v>
          </cell>
          <cell r="C400">
            <v>0</v>
          </cell>
          <cell r="D400">
            <v>0</v>
          </cell>
        </row>
        <row r="401">
          <cell r="A401" t="str">
            <v>18280</v>
          </cell>
          <cell r="B401" t="str">
            <v>UNAM LOSS-PUT OPT 2011 BONDS</v>
          </cell>
          <cell r="C401">
            <v>-3780.16</v>
          </cell>
          <cell r="D401">
            <v>319297.88</v>
          </cell>
        </row>
        <row r="402">
          <cell r="A402" t="str">
            <v>18283</v>
          </cell>
          <cell r="B402" t="str">
            <v>UNAMORTIZED LOSS - 2022 FIRST</v>
          </cell>
          <cell r="C402">
            <v>-11863.71</v>
          </cell>
          <cell r="D402">
            <v>3881217.79</v>
          </cell>
        </row>
        <row r="403">
          <cell r="A403" t="str">
            <v>18284</v>
          </cell>
          <cell r="B403" t="str">
            <v>UNAMORTIZED LOSS 2022 BONDS</v>
          </cell>
          <cell r="C403">
            <v>-15689.13</v>
          </cell>
          <cell r="D403">
            <v>3357473.32</v>
          </cell>
        </row>
        <row r="404">
          <cell r="A404" t="str">
            <v>18285</v>
          </cell>
          <cell r="B404" t="str">
            <v>UNAMORTIZED LOSS 2022 BONDS</v>
          </cell>
          <cell r="C404">
            <v>-3932.13</v>
          </cell>
          <cell r="D404">
            <v>841474.92</v>
          </cell>
        </row>
        <row r="405">
          <cell r="A405" t="str">
            <v>18286</v>
          </cell>
          <cell r="B405" t="str">
            <v>UNAMORTIZED LOSS 2007 BONDS</v>
          </cell>
          <cell r="C405">
            <v>-874</v>
          </cell>
          <cell r="D405">
            <v>27049.56</v>
          </cell>
        </row>
        <row r="406">
          <cell r="A406" t="str">
            <v>18287</v>
          </cell>
          <cell r="B406" t="str">
            <v>UNAMORTIZED LOSS 2021 BONDS</v>
          </cell>
          <cell r="C406">
            <v>-467.85</v>
          </cell>
          <cell r="D406">
            <v>95910.86</v>
          </cell>
        </row>
        <row r="407">
          <cell r="A407" t="str">
            <v>18288</v>
          </cell>
          <cell r="B407" t="str">
            <v>UNAMORTIZED LOSS 2021 BONDS</v>
          </cell>
          <cell r="C407">
            <v>-3266.81</v>
          </cell>
          <cell r="D407">
            <v>669696.51</v>
          </cell>
        </row>
        <row r="408">
          <cell r="A408" t="str">
            <v>18289</v>
          </cell>
          <cell r="B408" t="str">
            <v>UNAMORTIZED LOSS 2004 BONDS</v>
          </cell>
          <cell r="C408">
            <v>-1177.73</v>
          </cell>
          <cell r="D408">
            <v>2357.5100000000002</v>
          </cell>
        </row>
        <row r="409">
          <cell r="A409" t="str">
            <v>18290</v>
          </cell>
          <cell r="B409" t="str">
            <v>UNAMORTIZED LOSS 2011 BONDS.</v>
          </cell>
          <cell r="C409">
            <v>-2329</v>
          </cell>
          <cell r="D409">
            <v>178656.39</v>
          </cell>
        </row>
        <row r="410">
          <cell r="A410" t="str">
            <v>18291</v>
          </cell>
          <cell r="B410" t="str">
            <v>UNAMORTIZED LOSS 2012 BONDS</v>
          </cell>
          <cell r="C410">
            <v>-6132.59</v>
          </cell>
          <cell r="D410">
            <v>502921.85</v>
          </cell>
        </row>
        <row r="411">
          <cell r="A411" t="str">
            <v>18292</v>
          </cell>
          <cell r="B411" t="str">
            <v>UNAMORTIZED LOSS 2005 BONDS</v>
          </cell>
          <cell r="C411">
            <v>-1110.1500000000001</v>
          </cell>
          <cell r="D411">
            <v>19982.47</v>
          </cell>
        </row>
        <row r="412">
          <cell r="A412" t="str">
            <v>18293</v>
          </cell>
          <cell r="B412" t="str">
            <v>UNAMORTIZED LOSS 2001 BONDS.</v>
          </cell>
          <cell r="C412">
            <v>0</v>
          </cell>
          <cell r="D412">
            <v>0</v>
          </cell>
        </row>
        <row r="413">
          <cell r="A413" t="str">
            <v>18294</v>
          </cell>
          <cell r="B413" t="str">
            <v>UNAMORTIZED LOSS 2011 BONDS</v>
          </cell>
          <cell r="C413">
            <v>-2557.67</v>
          </cell>
          <cell r="D413">
            <v>199279.74</v>
          </cell>
        </row>
        <row r="414">
          <cell r="A414" t="str">
            <v>18295</v>
          </cell>
          <cell r="B414" t="str">
            <v>UNAMORTIZED LOSS 2012 BONDS</v>
          </cell>
          <cell r="C414">
            <v>-8795.7099999999991</v>
          </cell>
          <cell r="D414">
            <v>721339.38</v>
          </cell>
        </row>
        <row r="415">
          <cell r="A415" t="str">
            <v>18296</v>
          </cell>
          <cell r="B415" t="str">
            <v>UNAMORTIZED LOSS 2002 BONDS.</v>
          </cell>
          <cell r="C415">
            <v>0</v>
          </cell>
          <cell r="D415">
            <v>0</v>
          </cell>
        </row>
        <row r="416">
          <cell r="A416" t="str">
            <v>18297</v>
          </cell>
          <cell r="B416" t="str">
            <v>UNAM LOSS-PUT OPT 2012 BONDS</v>
          </cell>
          <cell r="C416">
            <v>-132123.9</v>
          </cell>
          <cell r="D416">
            <v>12877660.41</v>
          </cell>
        </row>
        <row r="417">
          <cell r="A417" t="str">
            <v>18298</v>
          </cell>
          <cell r="B417" t="str">
            <v>UNAMORTIZED LOSS 2003 BONDS.</v>
          </cell>
          <cell r="C417">
            <v>0</v>
          </cell>
          <cell r="D417">
            <v>0</v>
          </cell>
        </row>
        <row r="418">
          <cell r="A418" t="str">
            <v>18299</v>
          </cell>
          <cell r="B418" t="str">
            <v>UNAMORTIZED LOSS 2011-14 BOND</v>
          </cell>
          <cell r="C418">
            <v>-18251.22</v>
          </cell>
          <cell r="D418">
            <v>2086296.74</v>
          </cell>
        </row>
        <row r="419">
          <cell r="A419" t="str">
            <v>182</v>
          </cell>
          <cell r="B419" t="str">
            <v>ACCOUNT TOTAL</v>
          </cell>
          <cell r="C419">
            <v>8972043.0800000001</v>
          </cell>
          <cell r="D419">
            <v>139289189.31999999</v>
          </cell>
        </row>
        <row r="420">
          <cell r="A420" t="str">
            <v>18304</v>
          </cell>
          <cell r="B420" t="str">
            <v>GANNON 5 TURBINE SPARE PARTS</v>
          </cell>
          <cell r="C420">
            <v>0</v>
          </cell>
          <cell r="D420">
            <v>0</v>
          </cell>
        </row>
        <row r="421">
          <cell r="A421" t="str">
            <v>18305</v>
          </cell>
          <cell r="B421" t="str">
            <v>BB DISSOLVED OXYGEN STUDY</v>
          </cell>
          <cell r="C421">
            <v>8439.74</v>
          </cell>
          <cell r="D421">
            <v>479518.66</v>
          </cell>
        </row>
        <row r="422">
          <cell r="A422" t="str">
            <v>18306</v>
          </cell>
          <cell r="B422" t="str">
            <v>CALL CENTER IVR PROJECT</v>
          </cell>
          <cell r="C422">
            <v>0</v>
          </cell>
          <cell r="D422">
            <v>0</v>
          </cell>
        </row>
        <row r="423">
          <cell r="A423" t="str">
            <v>18307</v>
          </cell>
          <cell r="B423" t="str">
            <v>CIRC 230005 &amp; 230021 OPERATIO</v>
          </cell>
          <cell r="C423">
            <v>0</v>
          </cell>
          <cell r="D423">
            <v>0</v>
          </cell>
        </row>
        <row r="424">
          <cell r="A424" t="str">
            <v>18308</v>
          </cell>
          <cell r="B424" t="str">
            <v>BIG BEND CONSENT DECREE PLANN</v>
          </cell>
          <cell r="C424">
            <v>213497.96</v>
          </cell>
          <cell r="D424">
            <v>1083942.17</v>
          </cell>
        </row>
        <row r="425">
          <cell r="A425" t="str">
            <v>18309</v>
          </cell>
          <cell r="B425" t="str">
            <v>BIG BEND BALANCE OF PLANT STU</v>
          </cell>
          <cell r="C425">
            <v>16557.810000000001</v>
          </cell>
          <cell r="D425">
            <v>202473.3</v>
          </cell>
        </row>
        <row r="426">
          <cell r="A426" t="str">
            <v>18310</v>
          </cell>
          <cell r="B426" t="str">
            <v>BB SLAG POND SEEPAGE STUDY</v>
          </cell>
          <cell r="C426">
            <v>0</v>
          </cell>
          <cell r="D426">
            <v>14.479999999999999</v>
          </cell>
        </row>
        <row r="427">
          <cell r="A427" t="str">
            <v>18311</v>
          </cell>
          <cell r="B427" t="str">
            <v>BB1 HP TURBINE FAILURE</v>
          </cell>
          <cell r="C427">
            <v>-6169.58</v>
          </cell>
          <cell r="D427">
            <v>0</v>
          </cell>
        </row>
        <row r="428">
          <cell r="A428" t="str">
            <v>18317</v>
          </cell>
          <cell r="B428" t="str">
            <v>POLK COS HYDROLYSIS PATENT</v>
          </cell>
          <cell r="C428">
            <v>0</v>
          </cell>
          <cell r="D428">
            <v>0</v>
          </cell>
        </row>
        <row r="429">
          <cell r="A429" t="str">
            <v>18318</v>
          </cell>
          <cell r="B429" t="str">
            <v>BB/BAYSIDE 316 STUDY</v>
          </cell>
          <cell r="C429">
            <v>0</v>
          </cell>
          <cell r="D429">
            <v>0</v>
          </cell>
        </row>
        <row r="430">
          <cell r="A430" t="str">
            <v>18331</v>
          </cell>
          <cell r="B430" t="str">
            <v>BB FGD AVAIL EFFICIENCY</v>
          </cell>
          <cell r="C430">
            <v>0</v>
          </cell>
          <cell r="D430">
            <v>5433.65</v>
          </cell>
        </row>
        <row r="431">
          <cell r="A431" t="str">
            <v>18332</v>
          </cell>
          <cell r="B431" t="str">
            <v>BB PARTICIP BACT ANALYSIS</v>
          </cell>
          <cell r="C431">
            <v>13.129999999999999</v>
          </cell>
          <cell r="D431">
            <v>51221.68</v>
          </cell>
        </row>
        <row r="432">
          <cell r="A432" t="str">
            <v>18333</v>
          </cell>
          <cell r="B432" t="str">
            <v>BB NOS REDUCTION STUDY</v>
          </cell>
          <cell r="C432">
            <v>1809.83</v>
          </cell>
          <cell r="D432">
            <v>14132.01</v>
          </cell>
        </row>
        <row r="433">
          <cell r="A433" t="str">
            <v>18335</v>
          </cell>
          <cell r="B433" t="str">
            <v>POLK RESERVOIR TREATMENT PROJ</v>
          </cell>
          <cell r="C433">
            <v>0</v>
          </cell>
          <cell r="D433">
            <v>0</v>
          </cell>
        </row>
        <row r="434">
          <cell r="A434" t="str">
            <v>18337</v>
          </cell>
          <cell r="B434" t="str">
            <v>DAVIS ISLAND UNDERGROUND STUD</v>
          </cell>
          <cell r="C434">
            <v>0</v>
          </cell>
          <cell r="D434">
            <v>0</v>
          </cell>
        </row>
        <row r="435">
          <cell r="A435" t="str">
            <v>18338</v>
          </cell>
          <cell r="B435" t="str">
            <v>POLK POWER - AIR PLANT STUDY</v>
          </cell>
          <cell r="C435">
            <v>0</v>
          </cell>
          <cell r="D435">
            <v>0</v>
          </cell>
        </row>
        <row r="436">
          <cell r="A436" t="str">
            <v>18339</v>
          </cell>
          <cell r="B436" t="str">
            <v>POLK POWER STATION UNIT 1 ROT</v>
          </cell>
          <cell r="C436">
            <v>0</v>
          </cell>
          <cell r="D436">
            <v>0</v>
          </cell>
        </row>
        <row r="437">
          <cell r="A437" t="str">
            <v>18340</v>
          </cell>
          <cell r="B437" t="str">
            <v>PPS FIELD SUPPORT FOR UNIT 1</v>
          </cell>
          <cell r="C437">
            <v>0</v>
          </cell>
          <cell r="D437">
            <v>0</v>
          </cell>
        </row>
        <row r="438">
          <cell r="A438" t="str">
            <v>18341</v>
          </cell>
          <cell r="B438" t="str">
            <v>BB3 BOILER FAILURE</v>
          </cell>
          <cell r="C438">
            <v>0</v>
          </cell>
          <cell r="D438">
            <v>0</v>
          </cell>
        </row>
        <row r="439">
          <cell r="A439" t="str">
            <v>18367</v>
          </cell>
          <cell r="B439" t="str">
            <v>BIG BEND COMPREHENSIVE ENVIRO</v>
          </cell>
          <cell r="C439">
            <v>0</v>
          </cell>
          <cell r="D439">
            <v>0</v>
          </cell>
        </row>
        <row r="440">
          <cell r="A440" t="str">
            <v>183</v>
          </cell>
          <cell r="B440" t="str">
            <v>ACCOUNT TOTAL</v>
          </cell>
          <cell r="C440">
            <v>234148.89</v>
          </cell>
          <cell r="D440">
            <v>1836735.95</v>
          </cell>
        </row>
        <row r="441">
          <cell r="A441" t="str">
            <v>18401</v>
          </cell>
          <cell r="B441" t="str">
            <v>CLEARING ACCOUNT LIGHT VEHICL</v>
          </cell>
          <cell r="C441">
            <v>10470.91</v>
          </cell>
          <cell r="D441">
            <v>51767.21</v>
          </cell>
        </row>
        <row r="442">
          <cell r="A442" t="str">
            <v>18402</v>
          </cell>
          <cell r="B442" t="str">
            <v>CLEARING ACCOUNT MEDIUM VEHIC</v>
          </cell>
          <cell r="C442">
            <v>-9438.92</v>
          </cell>
          <cell r="D442">
            <v>-19740.59</v>
          </cell>
        </row>
        <row r="443">
          <cell r="A443" t="str">
            <v>18403</v>
          </cell>
          <cell r="B443" t="str">
            <v>CLEARING ACCOUNT HEAVY VEHICL</v>
          </cell>
          <cell r="C443">
            <v>-51076.75</v>
          </cell>
          <cell r="D443">
            <v>-95066.86</v>
          </cell>
        </row>
        <row r="444">
          <cell r="A444" t="str">
            <v>18405</v>
          </cell>
          <cell r="B444" t="str">
            <v>SMALL TOOLS DEFAULT / JE 5021</v>
          </cell>
          <cell r="C444">
            <v>-3219.07</v>
          </cell>
          <cell r="D444">
            <v>8134.03</v>
          </cell>
        </row>
        <row r="445">
          <cell r="A445" t="str">
            <v>18409</v>
          </cell>
          <cell r="B445" t="str">
            <v>MEDIUM VEHICLE DIRECT EXPENSE</v>
          </cell>
          <cell r="C445">
            <v>0</v>
          </cell>
          <cell r="D445">
            <v>0</v>
          </cell>
        </row>
        <row r="446">
          <cell r="A446" t="str">
            <v>18410</v>
          </cell>
          <cell r="B446" t="str">
            <v>LIGHT VEHICLE DIRECT EXPENSES</v>
          </cell>
          <cell r="C446">
            <v>-464.58000000000004</v>
          </cell>
          <cell r="D446">
            <v>-1019.58</v>
          </cell>
        </row>
        <row r="447">
          <cell r="A447" t="str">
            <v>18411</v>
          </cell>
          <cell r="B447" t="str">
            <v>HEAVY VEHICLE DIRECT EXPENSES</v>
          </cell>
          <cell r="C447">
            <v>9.9999999999999985E-3</v>
          </cell>
          <cell r="D447">
            <v>-379.03000000000003</v>
          </cell>
        </row>
        <row r="448">
          <cell r="A448" t="str">
            <v>18412</v>
          </cell>
          <cell r="B448" t="str">
            <v>HEAVY VEHICLE ASSOCIATED EQUI</v>
          </cell>
          <cell r="C448">
            <v>0</v>
          </cell>
          <cell r="D448">
            <v>0</v>
          </cell>
        </row>
        <row r="449">
          <cell r="A449" t="str">
            <v>18413</v>
          </cell>
          <cell r="B449" t="str">
            <v>LIGHT-MEDIUM-HEAVY VEHICLE AD</v>
          </cell>
          <cell r="C449">
            <v>3228.5699999999997</v>
          </cell>
          <cell r="D449">
            <v>5954.7099999999991</v>
          </cell>
        </row>
        <row r="450">
          <cell r="A450" t="str">
            <v>18414</v>
          </cell>
          <cell r="B450" t="str">
            <v>VEHICLE GASOLINE, OIL, LUBRIC</v>
          </cell>
          <cell r="C450">
            <v>0</v>
          </cell>
          <cell r="D450">
            <v>0</v>
          </cell>
        </row>
        <row r="451">
          <cell r="A451" t="str">
            <v>18415</v>
          </cell>
          <cell r="B451" t="str">
            <v>CONSTRUCTION/AGRICULTURAL EQU</v>
          </cell>
          <cell r="C451">
            <v>0</v>
          </cell>
          <cell r="D451">
            <v>2689.74</v>
          </cell>
        </row>
        <row r="452">
          <cell r="A452" t="str">
            <v>18416</v>
          </cell>
          <cell r="B452" t="str">
            <v>VEHICLE FUEL - DIESEL</v>
          </cell>
          <cell r="C452">
            <v>0</v>
          </cell>
          <cell r="D452">
            <v>0</v>
          </cell>
        </row>
        <row r="453">
          <cell r="A453" t="str">
            <v>18417</v>
          </cell>
          <cell r="B453" t="str">
            <v>PRODUCTION COAL HANDLING EQUI</v>
          </cell>
          <cell r="C453">
            <v>0</v>
          </cell>
          <cell r="D453">
            <v>0</v>
          </cell>
        </row>
        <row r="454">
          <cell r="A454" t="str">
            <v>18418</v>
          </cell>
          <cell r="B454" t="str">
            <v>TRAILERS</v>
          </cell>
          <cell r="C454">
            <v>0</v>
          </cell>
          <cell r="D454">
            <v>1540.05</v>
          </cell>
        </row>
        <row r="455">
          <cell r="A455" t="str">
            <v>18419</v>
          </cell>
          <cell r="B455" t="str">
            <v>MISC. NON-FLEET RELATED SERVI</v>
          </cell>
          <cell r="C455">
            <v>0</v>
          </cell>
          <cell r="D455">
            <v>0</v>
          </cell>
        </row>
        <row r="456">
          <cell r="A456" t="str">
            <v>18420</v>
          </cell>
          <cell r="B456" t="str">
            <v>SM TOOL PURCH (0-$500)</v>
          </cell>
          <cell r="C456">
            <v>0</v>
          </cell>
          <cell r="D456">
            <v>0</v>
          </cell>
        </row>
        <row r="457">
          <cell r="A457" t="str">
            <v>18421</v>
          </cell>
          <cell r="B457" t="str">
            <v>PROD SM TOOLS CLEARING-NON-PE</v>
          </cell>
          <cell r="C457">
            <v>29025.79</v>
          </cell>
          <cell r="D457">
            <v>1494738.48</v>
          </cell>
        </row>
        <row r="458">
          <cell r="A458" t="str">
            <v>18422</v>
          </cell>
          <cell r="B458" t="str">
            <v>PROD SM HAND TOOLS CLEARING P</v>
          </cell>
          <cell r="C458">
            <v>2498.5</v>
          </cell>
          <cell r="D458">
            <v>373650.7</v>
          </cell>
        </row>
        <row r="459">
          <cell r="A459" t="str">
            <v>18423</v>
          </cell>
          <cell r="B459" t="str">
            <v>PROD CONSUMABLES/EXPENDABLES</v>
          </cell>
          <cell r="C459">
            <v>42547.07</v>
          </cell>
          <cell r="D459">
            <v>7380238.3099999996</v>
          </cell>
        </row>
        <row r="460">
          <cell r="A460" t="str">
            <v>18426</v>
          </cell>
          <cell r="B460" t="str">
            <v>PARKING OPER TECO PLAZA</v>
          </cell>
          <cell r="C460">
            <v>0</v>
          </cell>
          <cell r="D460">
            <v>1640.04</v>
          </cell>
        </row>
        <row r="461">
          <cell r="A461" t="str">
            <v>18429</v>
          </cell>
          <cell r="B461" t="str">
            <v>PROD CLEARING</v>
          </cell>
          <cell r="C461">
            <v>-74071.360000000001</v>
          </cell>
          <cell r="D461">
            <v>-9248134.9800000004</v>
          </cell>
        </row>
        <row r="462">
          <cell r="A462" t="str">
            <v>18430</v>
          </cell>
          <cell r="B462" t="str">
            <v>UNIFORM RENTAL-GARAGE</v>
          </cell>
          <cell r="C462">
            <v>0</v>
          </cell>
          <cell r="D462">
            <v>1754.8899999999999</v>
          </cell>
        </row>
        <row r="463">
          <cell r="A463" t="str">
            <v>18431</v>
          </cell>
          <cell r="B463" t="str">
            <v>UNIFORM RENTAL-PRODUCTION</v>
          </cell>
          <cell r="C463">
            <v>-229.11</v>
          </cell>
          <cell r="D463">
            <v>1599.79</v>
          </cell>
        </row>
        <row r="464">
          <cell r="A464" t="str">
            <v>18433</v>
          </cell>
          <cell r="B464" t="str">
            <v>I/TE ALLOCATIONS</v>
          </cell>
          <cell r="C464">
            <v>0</v>
          </cell>
          <cell r="D464">
            <v>0</v>
          </cell>
        </row>
        <row r="465">
          <cell r="A465" t="str">
            <v>18439</v>
          </cell>
          <cell r="B465" t="str">
            <v>TECO PLAZA GARAGE</v>
          </cell>
          <cell r="C465">
            <v>0</v>
          </cell>
          <cell r="D465">
            <v>0</v>
          </cell>
        </row>
        <row r="466">
          <cell r="A466" t="str">
            <v>18440</v>
          </cell>
          <cell r="B466" t="str">
            <v>TECO TRANSPORT &amp; TRADE - PAYR</v>
          </cell>
          <cell r="C466">
            <v>0</v>
          </cell>
          <cell r="D466">
            <v>0</v>
          </cell>
        </row>
        <row r="467">
          <cell r="A467" t="str">
            <v>18441</v>
          </cell>
          <cell r="B467" t="str">
            <v>GENERATION SVCS-COMMON COSTS</v>
          </cell>
          <cell r="C467">
            <v>7974.54</v>
          </cell>
          <cell r="D467">
            <v>33960.400000000001</v>
          </cell>
        </row>
        <row r="468">
          <cell r="A468" t="str">
            <v>18450</v>
          </cell>
          <cell r="B468" t="str">
            <v>PRINT SHOP SUPPLIES AND MAINT</v>
          </cell>
          <cell r="C468">
            <v>-7043.71</v>
          </cell>
          <cell r="D468">
            <v>16104.099999999999</v>
          </cell>
        </row>
        <row r="469">
          <cell r="A469" t="str">
            <v>18451</v>
          </cell>
          <cell r="B469" t="str">
            <v>I/TE DATA SERVICES OVERHEAD</v>
          </cell>
          <cell r="C469">
            <v>0</v>
          </cell>
          <cell r="D469">
            <v>0</v>
          </cell>
        </row>
        <row r="470">
          <cell r="A470" t="str">
            <v>18454</v>
          </cell>
          <cell r="B470" t="str">
            <v>I/TE DATA SERVICES-CPU</v>
          </cell>
          <cell r="C470">
            <v>0</v>
          </cell>
          <cell r="D470">
            <v>0</v>
          </cell>
        </row>
        <row r="471">
          <cell r="A471" t="str">
            <v>18455</v>
          </cell>
          <cell r="B471" t="str">
            <v>I/TE DATA SERVICES-DASD</v>
          </cell>
          <cell r="C471">
            <v>0</v>
          </cell>
          <cell r="D471">
            <v>0</v>
          </cell>
        </row>
        <row r="472">
          <cell r="A472" t="str">
            <v>18456</v>
          </cell>
          <cell r="B472" t="str">
            <v>I/TE DATA SERVICES-TAPE</v>
          </cell>
          <cell r="C472">
            <v>0</v>
          </cell>
          <cell r="D472">
            <v>0</v>
          </cell>
        </row>
        <row r="473">
          <cell r="A473" t="str">
            <v>18457</v>
          </cell>
          <cell r="B473" t="str">
            <v>I/TE DATA SERVICES-LOCAL PRIN</v>
          </cell>
          <cell r="C473">
            <v>0</v>
          </cell>
          <cell r="D473">
            <v>0</v>
          </cell>
        </row>
        <row r="474">
          <cell r="A474" t="str">
            <v>18458</v>
          </cell>
          <cell r="B474" t="str">
            <v>I/TE DATA SERVICES-NETWORK</v>
          </cell>
          <cell r="C474">
            <v>0</v>
          </cell>
          <cell r="D474">
            <v>0</v>
          </cell>
        </row>
        <row r="475">
          <cell r="A475" t="str">
            <v>18465</v>
          </cell>
          <cell r="B475" t="str">
            <v>CTRF-INDIRECT LABOR</v>
          </cell>
          <cell r="C475">
            <v>0</v>
          </cell>
          <cell r="D475">
            <v>0</v>
          </cell>
        </row>
        <row r="476">
          <cell r="A476" t="str">
            <v>18466</v>
          </cell>
          <cell r="B476" t="str">
            <v>CTRF/INDIRECT MATERIALS</v>
          </cell>
          <cell r="C476">
            <v>-3605.97</v>
          </cell>
          <cell r="D476">
            <v>4093.9399999999996</v>
          </cell>
        </row>
        <row r="477">
          <cell r="A477" t="str">
            <v>18467</v>
          </cell>
          <cell r="B477" t="str">
            <v>TOOL REPAIR CLEARING</v>
          </cell>
          <cell r="C477">
            <v>0</v>
          </cell>
          <cell r="D477">
            <v>-93.800000000000011</v>
          </cell>
        </row>
        <row r="478">
          <cell r="A478" t="str">
            <v>18468</v>
          </cell>
          <cell r="B478" t="str">
            <v>TRANSFORMER REPAIR CLEARING E</v>
          </cell>
          <cell r="C478">
            <v>27730.59</v>
          </cell>
          <cell r="D478">
            <v>61113.32</v>
          </cell>
        </row>
        <row r="479">
          <cell r="A479" t="str">
            <v>18469</v>
          </cell>
          <cell r="B479" t="str">
            <v>IT STANDARD CLEARING</v>
          </cell>
          <cell r="C479">
            <v>260585.07</v>
          </cell>
          <cell r="D479">
            <v>0</v>
          </cell>
        </row>
        <row r="480">
          <cell r="A480" t="str">
            <v>18470</v>
          </cell>
          <cell r="B480" t="str">
            <v>TELECOM STANDARD CLEARING</v>
          </cell>
          <cell r="C480">
            <v>20679.05</v>
          </cell>
          <cell r="D480">
            <v>0</v>
          </cell>
        </row>
        <row r="481">
          <cell r="A481" t="str">
            <v>18471</v>
          </cell>
          <cell r="B481" t="str">
            <v>PBX - MOVES, ADDS, CHANGES</v>
          </cell>
          <cell r="C481">
            <v>0</v>
          </cell>
          <cell r="D481">
            <v>0</v>
          </cell>
        </row>
        <row r="482">
          <cell r="A482" t="str">
            <v>18472</v>
          </cell>
          <cell r="B482" t="str">
            <v>PBX - NETWORK PROJECTS</v>
          </cell>
          <cell r="C482">
            <v>0</v>
          </cell>
          <cell r="D482">
            <v>0</v>
          </cell>
        </row>
        <row r="483">
          <cell r="A483" t="str">
            <v>18473</v>
          </cell>
          <cell r="B483" t="str">
            <v>PBX - NETWORK REPAIRS</v>
          </cell>
          <cell r="C483">
            <v>0</v>
          </cell>
          <cell r="D483">
            <v>0</v>
          </cell>
        </row>
        <row r="484">
          <cell r="A484" t="str">
            <v>18474</v>
          </cell>
          <cell r="B484" t="str">
            <v>BROADBAND - NETWORK PROJECTS</v>
          </cell>
          <cell r="C484">
            <v>0</v>
          </cell>
          <cell r="D484">
            <v>0</v>
          </cell>
        </row>
        <row r="485">
          <cell r="A485" t="str">
            <v>18475</v>
          </cell>
          <cell r="B485" t="str">
            <v>BROADBAND - NETWORK REPAIRS</v>
          </cell>
          <cell r="C485">
            <v>0</v>
          </cell>
          <cell r="D485">
            <v>0</v>
          </cell>
        </row>
        <row r="486">
          <cell r="A486" t="str">
            <v>18476</v>
          </cell>
          <cell r="B486" t="str">
            <v>TELECOM - DIRECTLY ALLOCATED</v>
          </cell>
          <cell r="C486">
            <v>0</v>
          </cell>
          <cell r="D486">
            <v>0</v>
          </cell>
        </row>
        <row r="487">
          <cell r="A487" t="str">
            <v>18477</v>
          </cell>
          <cell r="B487" t="str">
            <v>COMMUNICATIONS INFRASTRUCTURE</v>
          </cell>
          <cell r="C487">
            <v>0</v>
          </cell>
          <cell r="D487">
            <v>0</v>
          </cell>
        </row>
        <row r="488">
          <cell r="A488" t="str">
            <v>18478</v>
          </cell>
          <cell r="B488" t="str">
            <v>COMMUNICATIONS LEASED SERVICE</v>
          </cell>
          <cell r="C488">
            <v>0</v>
          </cell>
          <cell r="D488">
            <v>0</v>
          </cell>
        </row>
        <row r="489">
          <cell r="A489" t="str">
            <v>18479</v>
          </cell>
          <cell r="B489" t="str">
            <v>LONG DISTANCE - DIRECT CHARGE</v>
          </cell>
          <cell r="C489">
            <v>647.76</v>
          </cell>
          <cell r="D489">
            <v>-2463.06</v>
          </cell>
        </row>
        <row r="490">
          <cell r="A490" t="str">
            <v>18480</v>
          </cell>
          <cell r="B490" t="str">
            <v>FACILITY SERVICES - STANDARD</v>
          </cell>
          <cell r="C490">
            <v>89958.799999999988</v>
          </cell>
          <cell r="D490">
            <v>0</v>
          </cell>
        </row>
        <row r="491">
          <cell r="A491" t="str">
            <v>18481</v>
          </cell>
          <cell r="B491" t="str">
            <v>FUTURE USE FOR FACILITY SERVI</v>
          </cell>
          <cell r="C491">
            <v>0</v>
          </cell>
          <cell r="D491">
            <v>0</v>
          </cell>
        </row>
        <row r="492">
          <cell r="A492" t="str">
            <v>18482</v>
          </cell>
          <cell r="B492" t="str">
            <v>FACILITY SERVICES - NONSTANDA</v>
          </cell>
          <cell r="C492">
            <v>0</v>
          </cell>
          <cell r="D492">
            <v>0</v>
          </cell>
        </row>
        <row r="493">
          <cell r="A493" t="str">
            <v>18483</v>
          </cell>
          <cell r="B493" t="str">
            <v>FACILITY SERVICES OVERHEAD</v>
          </cell>
          <cell r="C493">
            <v>0</v>
          </cell>
          <cell r="D493">
            <v>0</v>
          </cell>
        </row>
        <row r="494">
          <cell r="A494" t="str">
            <v>18484</v>
          </cell>
          <cell r="B494" t="str">
            <v>FACILITY - MISCELLANEOUS.</v>
          </cell>
          <cell r="C494">
            <v>0</v>
          </cell>
          <cell r="D494">
            <v>0</v>
          </cell>
        </row>
        <row r="495">
          <cell r="A495" t="str">
            <v>18485</v>
          </cell>
          <cell r="B495" t="str">
            <v>FACILITY - ROOFS.</v>
          </cell>
          <cell r="C495">
            <v>0</v>
          </cell>
          <cell r="D495">
            <v>0</v>
          </cell>
        </row>
        <row r="496">
          <cell r="A496" t="str">
            <v>18486</v>
          </cell>
          <cell r="B496" t="str">
            <v>FACILITY - CONSULTING.</v>
          </cell>
          <cell r="C496">
            <v>0</v>
          </cell>
          <cell r="D496">
            <v>0</v>
          </cell>
        </row>
        <row r="497">
          <cell r="A497" t="str">
            <v>18487</v>
          </cell>
          <cell r="B497" t="str">
            <v>FACILITY - FURNITURE</v>
          </cell>
          <cell r="C497">
            <v>0</v>
          </cell>
          <cell r="D497">
            <v>0</v>
          </cell>
        </row>
        <row r="498">
          <cell r="A498" t="str">
            <v>18488</v>
          </cell>
          <cell r="B498" t="str">
            <v>FACILITY - CARPET CLEANING</v>
          </cell>
          <cell r="C498">
            <v>0</v>
          </cell>
          <cell r="D498">
            <v>0</v>
          </cell>
        </row>
        <row r="499">
          <cell r="A499" t="str">
            <v>18489</v>
          </cell>
          <cell r="B499" t="str">
            <v>FACILITY - GENERAL CLEANING</v>
          </cell>
          <cell r="C499">
            <v>0</v>
          </cell>
          <cell r="D499">
            <v>0</v>
          </cell>
        </row>
        <row r="500">
          <cell r="A500" t="str">
            <v>18490</v>
          </cell>
          <cell r="B500" t="str">
            <v>FACILITY - ELECTRICAL WORK</v>
          </cell>
          <cell r="C500">
            <v>0</v>
          </cell>
          <cell r="D500">
            <v>0</v>
          </cell>
        </row>
        <row r="501">
          <cell r="A501" t="str">
            <v>18491</v>
          </cell>
          <cell r="B501" t="str">
            <v>FACILITY - GROUND MAINTENANCE</v>
          </cell>
          <cell r="C501">
            <v>0</v>
          </cell>
          <cell r="D501">
            <v>0</v>
          </cell>
        </row>
        <row r="502">
          <cell r="A502" t="str">
            <v>18492</v>
          </cell>
          <cell r="B502" t="str">
            <v>FACILITY - HVAC</v>
          </cell>
          <cell r="C502">
            <v>0</v>
          </cell>
          <cell r="D502">
            <v>0</v>
          </cell>
        </row>
        <row r="503">
          <cell r="A503" t="str">
            <v>18493</v>
          </cell>
          <cell r="B503" t="str">
            <v>FACILITY - MISC STRUCTURES</v>
          </cell>
          <cell r="C503">
            <v>0</v>
          </cell>
          <cell r="D503">
            <v>0</v>
          </cell>
        </row>
        <row r="504">
          <cell r="A504" t="str">
            <v>18494</v>
          </cell>
          <cell r="B504" t="str">
            <v>FACILITY - PAINTING</v>
          </cell>
          <cell r="C504">
            <v>0</v>
          </cell>
          <cell r="D504">
            <v>0</v>
          </cell>
        </row>
        <row r="505">
          <cell r="A505" t="str">
            <v>18495</v>
          </cell>
          <cell r="B505" t="str">
            <v>FACILITY - PEST CONTROL</v>
          </cell>
          <cell r="C505">
            <v>0</v>
          </cell>
          <cell r="D505">
            <v>0</v>
          </cell>
        </row>
        <row r="506">
          <cell r="A506" t="str">
            <v>18496</v>
          </cell>
          <cell r="B506" t="str">
            <v>FACILITY - PLUMBING</v>
          </cell>
          <cell r="C506">
            <v>0</v>
          </cell>
          <cell r="D506">
            <v>0</v>
          </cell>
        </row>
        <row r="507">
          <cell r="A507" t="str">
            <v>18497</v>
          </cell>
          <cell r="B507" t="str">
            <v>FACILITY - WASTE - SEWAGE.</v>
          </cell>
          <cell r="C507">
            <v>0</v>
          </cell>
          <cell r="D507">
            <v>0</v>
          </cell>
        </row>
        <row r="508">
          <cell r="A508" t="str">
            <v>18498</v>
          </cell>
          <cell r="B508" t="str">
            <v>FACILITY - TRASH</v>
          </cell>
          <cell r="C508">
            <v>0</v>
          </cell>
          <cell r="D508">
            <v>0</v>
          </cell>
        </row>
        <row r="509">
          <cell r="A509" t="str">
            <v>18499</v>
          </cell>
          <cell r="B509" t="str">
            <v>FACILITY - WATER</v>
          </cell>
          <cell r="C509">
            <v>0</v>
          </cell>
          <cell r="D509">
            <v>0</v>
          </cell>
        </row>
        <row r="510">
          <cell r="A510" t="str">
            <v>184</v>
          </cell>
          <cell r="B510" t="str">
            <v>ACCOUNT TOTAL</v>
          </cell>
          <cell r="C510">
            <v>346197.19</v>
          </cell>
          <cell r="D510">
            <v>72081.81</v>
          </cell>
        </row>
        <row r="511">
          <cell r="A511" t="str">
            <v>18601</v>
          </cell>
          <cell r="B511" t="str">
            <v>MISC DEF DEB OTH WRK IN PROG</v>
          </cell>
          <cell r="C511">
            <v>281661.90999999997</v>
          </cell>
          <cell r="D511">
            <v>402489.01</v>
          </cell>
        </row>
        <row r="512">
          <cell r="A512" t="str">
            <v>18603</v>
          </cell>
          <cell r="B512" t="str">
            <v>A/P TRANS PENDING DISTRIBUTIO</v>
          </cell>
          <cell r="C512">
            <v>-663066.01</v>
          </cell>
          <cell r="D512">
            <v>66555.960000000006</v>
          </cell>
        </row>
        <row r="513">
          <cell r="A513" t="str">
            <v>18608</v>
          </cell>
          <cell r="B513" t="str">
            <v>FCG SYSTEM PLANNING COMMITTEE</v>
          </cell>
          <cell r="C513">
            <v>0</v>
          </cell>
          <cell r="D513">
            <v>0</v>
          </cell>
        </row>
        <row r="514">
          <cell r="A514" t="str">
            <v>18610</v>
          </cell>
          <cell r="B514" t="str">
            <v>PROJECT MGMNT PRELIM ENGINEER</v>
          </cell>
          <cell r="C514">
            <v>-66598.539999999994</v>
          </cell>
          <cell r="D514">
            <v>50593.14</v>
          </cell>
        </row>
        <row r="515">
          <cell r="A515" t="str">
            <v>18611</v>
          </cell>
          <cell r="B515" t="str">
            <v>REMOVAL-RINGHAVER GENERATORS</v>
          </cell>
          <cell r="C515">
            <v>0</v>
          </cell>
          <cell r="D515">
            <v>0</v>
          </cell>
        </row>
        <row r="516">
          <cell r="A516" t="str">
            <v>18613</v>
          </cell>
          <cell r="B516" t="str">
            <v>SALE OF HOOKERS PT PWR STA LA</v>
          </cell>
          <cell r="C516">
            <v>0</v>
          </cell>
          <cell r="D516">
            <v>89937.41</v>
          </cell>
        </row>
        <row r="517">
          <cell r="A517" t="str">
            <v>18614</v>
          </cell>
          <cell r="B517" t="str">
            <v>SALE OF GANNON PWR STA LAND</v>
          </cell>
          <cell r="C517">
            <v>-5.0100000000000007</v>
          </cell>
          <cell r="D517">
            <v>5838.54</v>
          </cell>
        </row>
        <row r="518">
          <cell r="A518" t="str">
            <v>18616</v>
          </cell>
          <cell r="B518" t="str">
            <v>SALE/TRANSFER DINNER LAKE</v>
          </cell>
          <cell r="C518">
            <v>0</v>
          </cell>
          <cell r="D518">
            <v>0</v>
          </cell>
        </row>
        <row r="519">
          <cell r="A519" t="str">
            <v>18618</v>
          </cell>
          <cell r="B519" t="str">
            <v>INSURANCE PROCEEDS RELATED TO</v>
          </cell>
          <cell r="C519">
            <v>0</v>
          </cell>
          <cell r="D519">
            <v>93345.39</v>
          </cell>
        </row>
        <row r="520">
          <cell r="A520" t="str">
            <v>18619</v>
          </cell>
          <cell r="B520" t="str">
            <v>SHARED SERVICES</v>
          </cell>
          <cell r="C520">
            <v>0</v>
          </cell>
          <cell r="D520">
            <v>0</v>
          </cell>
        </row>
        <row r="521">
          <cell r="A521" t="str">
            <v>18641</v>
          </cell>
          <cell r="B521" t="str">
            <v>DEFERRED DEBIT - RTO</v>
          </cell>
          <cell r="C521">
            <v>3595</v>
          </cell>
          <cell r="D521">
            <v>4223.2700000000004</v>
          </cell>
        </row>
        <row r="522">
          <cell r="A522" t="str">
            <v>18643</v>
          </cell>
          <cell r="B522" t="str">
            <v>BAYSIDE UNIT 1 STEAMER HP EXC</v>
          </cell>
          <cell r="C522">
            <v>-663592.31000000006</v>
          </cell>
          <cell r="D522">
            <v>5101.4599999999991</v>
          </cell>
        </row>
        <row r="523">
          <cell r="A523" t="str">
            <v>18645</v>
          </cell>
          <cell r="B523" t="str">
            <v>SUBSTATION PERMITTING, SITE P</v>
          </cell>
          <cell r="C523">
            <v>0</v>
          </cell>
          <cell r="D523">
            <v>0</v>
          </cell>
        </row>
        <row r="524">
          <cell r="A524" t="str">
            <v>18651</v>
          </cell>
          <cell r="B524" t="str">
            <v>DEFERRED DEBIT - DERIVATIVE A</v>
          </cell>
          <cell r="C524">
            <v>0</v>
          </cell>
          <cell r="D524">
            <v>0</v>
          </cell>
        </row>
        <row r="525">
          <cell r="A525" t="str">
            <v>18690</v>
          </cell>
          <cell r="B525" t="str">
            <v>YBOR FIRE</v>
          </cell>
          <cell r="C525">
            <v>0</v>
          </cell>
          <cell r="D525">
            <v>79198.179999999993</v>
          </cell>
        </row>
        <row r="526">
          <cell r="A526" t="str">
            <v>18691</v>
          </cell>
          <cell r="B526" t="str">
            <v>MACDILL BID PROPOSAL</v>
          </cell>
          <cell r="C526">
            <v>0</v>
          </cell>
          <cell r="D526">
            <v>0</v>
          </cell>
        </row>
        <row r="527">
          <cell r="A527" t="str">
            <v>18699</v>
          </cell>
          <cell r="B527" t="str">
            <v>ARM CASH CLEARING ACCOUNT</v>
          </cell>
          <cell r="C527">
            <v>0</v>
          </cell>
          <cell r="D527">
            <v>0</v>
          </cell>
        </row>
        <row r="528">
          <cell r="A528" t="str">
            <v>186</v>
          </cell>
          <cell r="B528" t="str">
            <v>ACCOUNT TOTAL</v>
          </cell>
          <cell r="C528">
            <v>-1108004.96</v>
          </cell>
          <cell r="D528">
            <v>797282.36</v>
          </cell>
        </row>
        <row r="529">
          <cell r="A529" t="str">
            <v>18800</v>
          </cell>
          <cell r="B529" t="str">
            <v>MISC. R &amp; D</v>
          </cell>
          <cell r="C529">
            <v>0</v>
          </cell>
          <cell r="D529">
            <v>0</v>
          </cell>
        </row>
        <row r="530">
          <cell r="A530" t="str">
            <v>188</v>
          </cell>
          <cell r="B530" t="str">
            <v>ACCOUNT TOTAL</v>
          </cell>
          <cell r="C530">
            <v>0</v>
          </cell>
          <cell r="D530">
            <v>0</v>
          </cell>
        </row>
        <row r="531">
          <cell r="A531" t="str">
            <v>19001</v>
          </cell>
          <cell r="B531" t="str">
            <v>DIT ST LEASE UTILITY</v>
          </cell>
          <cell r="C531">
            <v>-2430.67</v>
          </cell>
          <cell r="D531">
            <v>173502.4</v>
          </cell>
        </row>
        <row r="532">
          <cell r="A532" t="str">
            <v>19002</v>
          </cell>
          <cell r="B532" t="str">
            <v>DIT FD LEASE UTILITY</v>
          </cell>
          <cell r="C532">
            <v>-14617.17</v>
          </cell>
          <cell r="D532">
            <v>1886122.67</v>
          </cell>
        </row>
        <row r="533">
          <cell r="A533" t="str">
            <v>19003</v>
          </cell>
          <cell r="B533" t="str">
            <v>DIT ST UBS RESERVE</v>
          </cell>
          <cell r="C533">
            <v>146639.24</v>
          </cell>
          <cell r="D533">
            <v>3163062.28</v>
          </cell>
        </row>
        <row r="534">
          <cell r="A534" t="str">
            <v>19004</v>
          </cell>
          <cell r="B534" t="str">
            <v>DIT FD INS RESERVE</v>
          </cell>
          <cell r="C534">
            <v>881835.07</v>
          </cell>
          <cell r="D534">
            <v>19443644.629999999</v>
          </cell>
        </row>
        <row r="535">
          <cell r="A535" t="str">
            <v>19005</v>
          </cell>
          <cell r="B535" t="str">
            <v>DIT ST PORT MANATEE</v>
          </cell>
          <cell r="C535">
            <v>0</v>
          </cell>
          <cell r="D535">
            <v>0</v>
          </cell>
        </row>
        <row r="536">
          <cell r="A536" t="str">
            <v>19006</v>
          </cell>
          <cell r="B536" t="str">
            <v>DIT FD PORT MANATEE</v>
          </cell>
          <cell r="C536">
            <v>0</v>
          </cell>
          <cell r="D536">
            <v>0</v>
          </cell>
        </row>
        <row r="537">
          <cell r="A537" t="str">
            <v>19007</v>
          </cell>
          <cell r="B537" t="str">
            <v>DIT ST RATE REFUND</v>
          </cell>
          <cell r="C537">
            <v>0</v>
          </cell>
          <cell r="D537">
            <v>0</v>
          </cell>
        </row>
        <row r="538">
          <cell r="A538" t="str">
            <v>19008</v>
          </cell>
          <cell r="B538" t="str">
            <v>DIT FD RATE REFUND</v>
          </cell>
          <cell r="C538">
            <v>0</v>
          </cell>
          <cell r="D538">
            <v>0</v>
          </cell>
        </row>
        <row r="539">
          <cell r="A539" t="str">
            <v>19009</v>
          </cell>
          <cell r="B539" t="str">
            <v>DIT ST CUSTOMER DEPOSITS</v>
          </cell>
          <cell r="C539">
            <v>0</v>
          </cell>
          <cell r="D539">
            <v>0</v>
          </cell>
        </row>
        <row r="540">
          <cell r="A540" t="str">
            <v>19010</v>
          </cell>
          <cell r="B540" t="str">
            <v>DIT FD CUSTOMER DEPOSITS</v>
          </cell>
          <cell r="C540">
            <v>0</v>
          </cell>
          <cell r="D540">
            <v>0</v>
          </cell>
        </row>
        <row r="541">
          <cell r="A541" t="str">
            <v>19012</v>
          </cell>
          <cell r="B541" t="str">
            <v>DIT ST CAPITAL INTEREST</v>
          </cell>
          <cell r="C541">
            <v>0</v>
          </cell>
          <cell r="D541">
            <v>4502824</v>
          </cell>
        </row>
        <row r="542">
          <cell r="A542" t="str">
            <v>19013</v>
          </cell>
          <cell r="B542" t="str">
            <v>DIT FD CAPITAL INTEREST</v>
          </cell>
          <cell r="C542">
            <v>0</v>
          </cell>
          <cell r="D542">
            <v>27096503</v>
          </cell>
        </row>
        <row r="543">
          <cell r="A543" t="str">
            <v>19014</v>
          </cell>
          <cell r="B543" t="str">
            <v>DIT ST CONTRIB IN AID TO CONS</v>
          </cell>
          <cell r="C543">
            <v>42020.74</v>
          </cell>
          <cell r="D543">
            <v>3323731.18</v>
          </cell>
        </row>
        <row r="544">
          <cell r="A544" t="str">
            <v>19015</v>
          </cell>
          <cell r="B544" t="str">
            <v>DIT FD CONTRIB IN AID TO CONS</v>
          </cell>
          <cell r="C544">
            <v>252697.43</v>
          </cell>
          <cell r="D544">
            <v>20326132.210000001</v>
          </cell>
        </row>
        <row r="545">
          <cell r="A545" t="str">
            <v>19016</v>
          </cell>
          <cell r="B545" t="str">
            <v>DIT ST DISMANTLING</v>
          </cell>
          <cell r="C545">
            <v>36608.22</v>
          </cell>
          <cell r="D545">
            <v>5758820.8899999997</v>
          </cell>
        </row>
        <row r="546">
          <cell r="A546" t="str">
            <v>19017</v>
          </cell>
          <cell r="B546" t="str">
            <v>DIT FD DISMANTLING</v>
          </cell>
          <cell r="C546">
            <v>220148.52</v>
          </cell>
          <cell r="D546">
            <v>34631458.5</v>
          </cell>
        </row>
        <row r="547">
          <cell r="A547" t="str">
            <v>19021</v>
          </cell>
          <cell r="B547" t="str">
            <v>DIT ST LEASE NON UTILITY</v>
          </cell>
          <cell r="C547">
            <v>-2396.3000000000002</v>
          </cell>
          <cell r="D547">
            <v>65895.5</v>
          </cell>
        </row>
        <row r="548">
          <cell r="A548" t="str">
            <v>19022</v>
          </cell>
          <cell r="B548" t="str">
            <v>DIT LEASE NON UTILITY</v>
          </cell>
          <cell r="C548">
            <v>-14410.45</v>
          </cell>
          <cell r="D548">
            <v>794478.43</v>
          </cell>
        </row>
        <row r="549">
          <cell r="A549" t="str">
            <v>19023</v>
          </cell>
          <cell r="B549" t="str">
            <v>DIT ST EARLY CAPACITY PAYMENT</v>
          </cell>
          <cell r="C549">
            <v>-4944.67</v>
          </cell>
          <cell r="D549">
            <v>495181.27</v>
          </cell>
        </row>
        <row r="550">
          <cell r="A550" t="str">
            <v>19024</v>
          </cell>
          <cell r="B550" t="str">
            <v>DIT FD EARLY CAPACITY PAYMENT</v>
          </cell>
          <cell r="C550">
            <v>-29735.42</v>
          </cell>
          <cell r="D550">
            <v>2812868.12</v>
          </cell>
        </row>
        <row r="551">
          <cell r="A551" t="str">
            <v>19025</v>
          </cell>
          <cell r="B551" t="str">
            <v>DIT FD ITC-FAS109 INC TAX</v>
          </cell>
          <cell r="C551">
            <v>-130495</v>
          </cell>
          <cell r="D551">
            <v>11950668.41</v>
          </cell>
        </row>
        <row r="552">
          <cell r="A552" t="str">
            <v>190</v>
          </cell>
          <cell r="B552" t="str">
            <v>ACCOUNT TOTAL</v>
          </cell>
          <cell r="C552">
            <v>1380919.54</v>
          </cell>
          <cell r="D552">
            <v>136424893.49000001</v>
          </cell>
        </row>
        <row r="553">
          <cell r="A553" t="str">
            <v>20101</v>
          </cell>
          <cell r="B553" t="str">
            <v>COMMON STOCK NO PAR VALUE</v>
          </cell>
          <cell r="C553">
            <v>0</v>
          </cell>
          <cell r="D553">
            <v>-119696788.17</v>
          </cell>
        </row>
        <row r="554">
          <cell r="A554" t="str">
            <v>201</v>
          </cell>
          <cell r="B554" t="str">
            <v>ACCOUNT TOTAL</v>
          </cell>
          <cell r="C554">
            <v>0</v>
          </cell>
          <cell r="D554">
            <v>-119696788.17</v>
          </cell>
        </row>
        <row r="555">
          <cell r="A555" t="str">
            <v>21101</v>
          </cell>
          <cell r="B555" t="str">
            <v>MISC PAID-IN CAPITAL</v>
          </cell>
          <cell r="C555">
            <v>0</v>
          </cell>
          <cell r="D555">
            <v>-1102240249.49</v>
          </cell>
        </row>
        <row r="556">
          <cell r="A556" t="str">
            <v>211</v>
          </cell>
          <cell r="B556" t="str">
            <v>ACCOUNT TOTAL</v>
          </cell>
          <cell r="C556">
            <v>0</v>
          </cell>
          <cell r="D556">
            <v>-1102240249.49</v>
          </cell>
        </row>
        <row r="557">
          <cell r="A557" t="str">
            <v>21401</v>
          </cell>
          <cell r="B557" t="str">
            <v>CAPTL STOCK EXP COMMON</v>
          </cell>
          <cell r="C557">
            <v>0</v>
          </cell>
          <cell r="D557">
            <v>700920.51</v>
          </cell>
        </row>
        <row r="558">
          <cell r="A558" t="str">
            <v>21402</v>
          </cell>
          <cell r="B558" t="str">
            <v>OCI - DERIVATIVE GAIN/LOSS</v>
          </cell>
          <cell r="C558">
            <v>0</v>
          </cell>
          <cell r="D558">
            <v>0</v>
          </cell>
        </row>
        <row r="559">
          <cell r="A559" t="str">
            <v>21403</v>
          </cell>
          <cell r="B559" t="str">
            <v>OCI - REGULATORY DERIVATIVE G</v>
          </cell>
          <cell r="C559">
            <v>0</v>
          </cell>
          <cell r="D559">
            <v>0</v>
          </cell>
        </row>
        <row r="560">
          <cell r="A560" t="str">
            <v>214</v>
          </cell>
          <cell r="B560" t="str">
            <v>ACCOUNT TOTAL</v>
          </cell>
          <cell r="C560">
            <v>0</v>
          </cell>
          <cell r="D560">
            <v>700920.51</v>
          </cell>
        </row>
        <row r="561">
          <cell r="A561" t="str">
            <v>21601</v>
          </cell>
          <cell r="B561" t="str">
            <v>UNAPP RETAINED EARN TAMPA ELE</v>
          </cell>
          <cell r="C561">
            <v>0</v>
          </cell>
          <cell r="D561">
            <v>-120917878.15000001</v>
          </cell>
        </row>
        <row r="562">
          <cell r="A562" t="str">
            <v>216</v>
          </cell>
          <cell r="B562" t="str">
            <v>ACCOUNT TOTAL</v>
          </cell>
          <cell r="C562">
            <v>0</v>
          </cell>
          <cell r="D562">
            <v>-120917878.15000001</v>
          </cell>
        </row>
        <row r="563">
          <cell r="A563" t="str">
            <v>21901</v>
          </cell>
          <cell r="B563" t="str">
            <v>OCI - DERIVATIVE GAIN/LOSS</v>
          </cell>
          <cell r="C563">
            <v>1714095.34</v>
          </cell>
          <cell r="D563">
            <v>-1647848.47</v>
          </cell>
        </row>
        <row r="564">
          <cell r="A564" t="str">
            <v>21902</v>
          </cell>
          <cell r="B564" t="str">
            <v>OCI - REGULATORY DERIVATIVE G</v>
          </cell>
          <cell r="C564">
            <v>-1714095.34</v>
          </cell>
          <cell r="D564">
            <v>1647848.47</v>
          </cell>
        </row>
        <row r="565">
          <cell r="A565" t="str">
            <v>219</v>
          </cell>
          <cell r="B565" t="str">
            <v>ACCOUNT TOTAL</v>
          </cell>
          <cell r="C565">
            <v>0</v>
          </cell>
          <cell r="D565">
            <v>0</v>
          </cell>
        </row>
        <row r="566">
          <cell r="A566" t="str">
            <v>22112</v>
          </cell>
          <cell r="B566" t="str">
            <v>CURRENT PORTION DUE 2007 BOND</v>
          </cell>
          <cell r="C566">
            <v>0</v>
          </cell>
          <cell r="D566">
            <v>0</v>
          </cell>
        </row>
        <row r="567">
          <cell r="A567" t="str">
            <v>22121</v>
          </cell>
          <cell r="B567" t="str">
            <v>2025 BONDS</v>
          </cell>
          <cell r="C567">
            <v>0</v>
          </cell>
          <cell r="D567">
            <v>-51605000</v>
          </cell>
        </row>
        <row r="568">
          <cell r="A568" t="str">
            <v>22124</v>
          </cell>
          <cell r="B568" t="str">
            <v>CURRENT PORTION DUE 2021 BOND</v>
          </cell>
          <cell r="C568">
            <v>0</v>
          </cell>
          <cell r="D568">
            <v>0</v>
          </cell>
        </row>
        <row r="569">
          <cell r="A569" t="str">
            <v>22125</v>
          </cell>
          <cell r="B569" t="str">
            <v>CURRENT PORTION DUE 2022 BOND</v>
          </cell>
          <cell r="C569">
            <v>0</v>
          </cell>
          <cell r="D569">
            <v>0</v>
          </cell>
        </row>
        <row r="570">
          <cell r="A570" t="str">
            <v>22126</v>
          </cell>
          <cell r="B570" t="str">
            <v>2018 BONDS</v>
          </cell>
          <cell r="C570">
            <v>0</v>
          </cell>
          <cell r="D570">
            <v>-54200000</v>
          </cell>
        </row>
        <row r="571">
          <cell r="A571" t="str">
            <v>22128</v>
          </cell>
          <cell r="B571" t="str">
            <v>2022 BONDS</v>
          </cell>
          <cell r="C571">
            <v>0</v>
          </cell>
          <cell r="D571">
            <v>0</v>
          </cell>
        </row>
        <row r="572">
          <cell r="A572" t="str">
            <v>22130</v>
          </cell>
          <cell r="B572" t="str">
            <v>CURRENT PORTION DUE 2003 BOND</v>
          </cell>
          <cell r="C572">
            <v>0</v>
          </cell>
          <cell r="D572">
            <v>0</v>
          </cell>
        </row>
        <row r="573">
          <cell r="A573" t="str">
            <v>22132</v>
          </cell>
          <cell r="B573" t="str">
            <v>2020 BONDS</v>
          </cell>
          <cell r="C573">
            <v>0</v>
          </cell>
          <cell r="D573">
            <v>-20000000</v>
          </cell>
        </row>
        <row r="574">
          <cell r="A574" t="str">
            <v>22134</v>
          </cell>
          <cell r="B574" t="str">
            <v>2034 BONDS</v>
          </cell>
          <cell r="C574">
            <v>0</v>
          </cell>
          <cell r="D574">
            <v>-85950000</v>
          </cell>
        </row>
        <row r="575">
          <cell r="A575" t="str">
            <v>22137</v>
          </cell>
          <cell r="B575" t="str">
            <v>2030 BONDS</v>
          </cell>
          <cell r="C575">
            <v>0</v>
          </cell>
          <cell r="D575">
            <v>-75000000</v>
          </cell>
        </row>
        <row r="576">
          <cell r="A576" t="str">
            <v>22145</v>
          </cell>
          <cell r="B576" t="str">
            <v>2002 BONDS</v>
          </cell>
          <cell r="C576">
            <v>0</v>
          </cell>
          <cell r="D576">
            <v>0</v>
          </cell>
        </row>
        <row r="577">
          <cell r="A577" t="str">
            <v>22146</v>
          </cell>
          <cell r="B577" t="str">
            <v>2012 BONDS</v>
          </cell>
          <cell r="C577">
            <v>0</v>
          </cell>
          <cell r="D577">
            <v>-210000000</v>
          </cell>
        </row>
        <row r="578">
          <cell r="A578" t="str">
            <v>22147</v>
          </cell>
          <cell r="B578" t="str">
            <v>2013 BONDS</v>
          </cell>
          <cell r="C578">
            <v>0</v>
          </cell>
          <cell r="D578">
            <v>-60685000</v>
          </cell>
        </row>
        <row r="579">
          <cell r="A579" t="str">
            <v>22148</v>
          </cell>
          <cell r="B579" t="str">
            <v>2023 BONDS</v>
          </cell>
          <cell r="C579">
            <v>0</v>
          </cell>
          <cell r="D579">
            <v>-86400000</v>
          </cell>
        </row>
        <row r="580">
          <cell r="A580" t="str">
            <v>22149</v>
          </cell>
          <cell r="B580" t="str">
            <v>2012 BONDS</v>
          </cell>
          <cell r="C580">
            <v>0</v>
          </cell>
          <cell r="D580">
            <v>-330000000</v>
          </cell>
        </row>
        <row r="581">
          <cell r="A581" t="str">
            <v>22150</v>
          </cell>
          <cell r="B581" t="str">
            <v>2007 BONDS</v>
          </cell>
          <cell r="C581">
            <v>0</v>
          </cell>
          <cell r="D581">
            <v>-125000000</v>
          </cell>
        </row>
        <row r="582">
          <cell r="A582" t="str">
            <v>22151</v>
          </cell>
          <cell r="B582" t="str">
            <v>2016 SENIOR NOTES</v>
          </cell>
          <cell r="C582">
            <v>0</v>
          </cell>
          <cell r="D582">
            <v>-250000000</v>
          </cell>
        </row>
        <row r="583">
          <cell r="A583" t="str">
            <v>22158</v>
          </cell>
          <cell r="B583" t="str">
            <v>CURRENT PORTION DUE 2002 BOND</v>
          </cell>
          <cell r="C583">
            <v>0</v>
          </cell>
          <cell r="D583">
            <v>0</v>
          </cell>
        </row>
        <row r="584">
          <cell r="A584" t="str">
            <v>22162</v>
          </cell>
          <cell r="B584" t="str">
            <v>CURRENT PORTION DUE 2007 BOND</v>
          </cell>
          <cell r="C584">
            <v>0</v>
          </cell>
          <cell r="D584">
            <v>0</v>
          </cell>
        </row>
        <row r="585">
          <cell r="A585" t="str">
            <v>22164</v>
          </cell>
          <cell r="B585" t="str">
            <v>CURRENT DUE 2001 BONDS</v>
          </cell>
          <cell r="C585">
            <v>0</v>
          </cell>
          <cell r="D585">
            <v>0</v>
          </cell>
        </row>
        <row r="586">
          <cell r="A586" t="str">
            <v>22168</v>
          </cell>
          <cell r="B586" t="str">
            <v>CURRENT PORTION DUE 2022 BOND</v>
          </cell>
          <cell r="C586">
            <v>0</v>
          </cell>
          <cell r="D586">
            <v>0</v>
          </cell>
        </row>
        <row r="587">
          <cell r="A587" t="str">
            <v>221</v>
          </cell>
          <cell r="B587" t="str">
            <v>ACCOUNT TOTAL</v>
          </cell>
          <cell r="C587">
            <v>0</v>
          </cell>
          <cell r="D587">
            <v>-1348840000</v>
          </cell>
        </row>
        <row r="588">
          <cell r="A588" t="str">
            <v>22544</v>
          </cell>
          <cell r="B588" t="str">
            <v>UNAMORTIZED PREMIUM 2001 BOND</v>
          </cell>
          <cell r="C588">
            <v>0</v>
          </cell>
          <cell r="D588">
            <v>0</v>
          </cell>
        </row>
        <row r="589">
          <cell r="A589" t="str">
            <v>22545</v>
          </cell>
          <cell r="B589" t="str">
            <v>UNAMORTIZED PREMIUM 2002 BOND</v>
          </cell>
          <cell r="C589">
            <v>0</v>
          </cell>
          <cell r="D589">
            <v>0</v>
          </cell>
        </row>
        <row r="590">
          <cell r="A590" t="str">
            <v>22546</v>
          </cell>
          <cell r="B590" t="str">
            <v>UNAMORTIZED PREMIUM 2013 BOND</v>
          </cell>
          <cell r="C590">
            <v>7859.23</v>
          </cell>
          <cell r="D590">
            <v>-872374.53</v>
          </cell>
        </row>
        <row r="591">
          <cell r="A591" t="str">
            <v>225</v>
          </cell>
          <cell r="B591" t="str">
            <v>ACCOUNT TOTAL</v>
          </cell>
          <cell r="C591">
            <v>7859.23</v>
          </cell>
          <cell r="D591">
            <v>-872374.53</v>
          </cell>
        </row>
        <row r="592">
          <cell r="A592" t="str">
            <v>22601</v>
          </cell>
          <cell r="B592" t="str">
            <v>UNAMORT DISC 2022 BONDS</v>
          </cell>
          <cell r="C592">
            <v>0</v>
          </cell>
          <cell r="D592">
            <v>0</v>
          </cell>
        </row>
        <row r="593">
          <cell r="A593" t="str">
            <v>22603</v>
          </cell>
          <cell r="B593" t="str">
            <v>UNAMORT DISC 2003 BOND</v>
          </cell>
          <cell r="C593">
            <v>0</v>
          </cell>
          <cell r="D593">
            <v>0</v>
          </cell>
        </row>
        <row r="594">
          <cell r="A594" t="str">
            <v>22645</v>
          </cell>
          <cell r="B594" t="str">
            <v>UNAMORT DISC 2002 BONDS</v>
          </cell>
          <cell r="C594">
            <v>0</v>
          </cell>
          <cell r="D594">
            <v>0</v>
          </cell>
        </row>
        <row r="595">
          <cell r="A595" t="str">
            <v>22646</v>
          </cell>
          <cell r="B595" t="str">
            <v>UNAMORTIZED DISC 2012 BOND</v>
          </cell>
          <cell r="C595">
            <v>-6713.64</v>
          </cell>
          <cell r="D595">
            <v>643166.23</v>
          </cell>
        </row>
        <row r="596">
          <cell r="A596" t="str">
            <v>22647</v>
          </cell>
          <cell r="B596" t="str">
            <v>UNAMORTIZED DISC. 2023 BONDS</v>
          </cell>
          <cell r="C596">
            <v>-4207.3500000000004</v>
          </cell>
          <cell r="D596">
            <v>971898.6</v>
          </cell>
        </row>
        <row r="597">
          <cell r="A597" t="str">
            <v>22649</v>
          </cell>
          <cell r="B597" t="str">
            <v>UNAMORT DISC 2012 BONDS</v>
          </cell>
          <cell r="C597">
            <v>-22150.2</v>
          </cell>
          <cell r="D597">
            <v>2158903.9</v>
          </cell>
        </row>
        <row r="598">
          <cell r="A598" t="str">
            <v>22650</v>
          </cell>
          <cell r="B598" t="str">
            <v>UNAMORT DISC 2007 BONDS</v>
          </cell>
          <cell r="C598">
            <v>-7986.3</v>
          </cell>
          <cell r="D598">
            <v>299220.34999999998</v>
          </cell>
        </row>
        <row r="599">
          <cell r="A599" t="str">
            <v>226</v>
          </cell>
          <cell r="B599" t="str">
            <v>ACCOUNT TOTAL</v>
          </cell>
          <cell r="C599">
            <v>-41057.49</v>
          </cell>
          <cell r="D599">
            <v>4073189.08</v>
          </cell>
        </row>
        <row r="600">
          <cell r="A600" t="str">
            <v>22812</v>
          </cell>
          <cell r="B600" t="str">
            <v>T&amp;D PROPERTY STORM RESERVE</v>
          </cell>
          <cell r="C600">
            <v>-333333.33</v>
          </cell>
          <cell r="D600">
            <v>-41999999.579999998</v>
          </cell>
        </row>
        <row r="601">
          <cell r="A601" t="str">
            <v>22821</v>
          </cell>
          <cell r="B601" t="str">
            <v>INJ &amp; DAM GEN LIAB RESERVE</v>
          </cell>
          <cell r="C601">
            <v>57428.58</v>
          </cell>
          <cell r="D601">
            <v>-5217304.76</v>
          </cell>
        </row>
        <row r="602">
          <cell r="A602" t="str">
            <v>22822</v>
          </cell>
          <cell r="B602" t="str">
            <v>INJ &amp; DAM WORK COMP RESERVE</v>
          </cell>
          <cell r="C602">
            <v>-2390664.19</v>
          </cell>
          <cell r="D602">
            <v>-9221893.6500000004</v>
          </cell>
        </row>
        <row r="603">
          <cell r="A603" t="str">
            <v>22823</v>
          </cell>
          <cell r="B603" t="str">
            <v>INJ &amp; DAM RESERVE-WORKERS COM</v>
          </cell>
          <cell r="C603">
            <v>400.76</v>
          </cell>
          <cell r="D603">
            <v>340183.71</v>
          </cell>
        </row>
        <row r="604">
          <cell r="A604" t="str">
            <v>22830</v>
          </cell>
          <cell r="B604" t="str">
            <v>ACCUM PROV-PENSION-QUALIFIED</v>
          </cell>
          <cell r="C604">
            <v>0</v>
          </cell>
          <cell r="D604">
            <v>0</v>
          </cell>
        </row>
        <row r="605">
          <cell r="A605" t="str">
            <v>22833</v>
          </cell>
          <cell r="B605" t="str">
            <v>"SERP" ACCUM P&amp;B PROV NON-QUA</v>
          </cell>
          <cell r="C605">
            <v>-32425</v>
          </cell>
          <cell r="D605">
            <v>-4454866</v>
          </cell>
        </row>
        <row r="606">
          <cell r="A606" t="str">
            <v>22834</v>
          </cell>
          <cell r="B606" t="str">
            <v>"FAS 106" ACCUM PROV GROUP HO</v>
          </cell>
          <cell r="C606">
            <v>-305264.88</v>
          </cell>
          <cell r="D606">
            <v>-73443751.269999996</v>
          </cell>
        </row>
        <row r="607">
          <cell r="A607" t="str">
            <v>22835</v>
          </cell>
          <cell r="B607" t="str">
            <v>ACCUM PROV-LT MEDICAL/112</v>
          </cell>
          <cell r="C607">
            <v>260899.6</v>
          </cell>
          <cell r="D607">
            <v>-13516302.310000001</v>
          </cell>
        </row>
        <row r="608">
          <cell r="A608" t="str">
            <v>228</v>
          </cell>
          <cell r="B608" t="str">
            <v>ACCOUNT TOTAL</v>
          </cell>
          <cell r="C608">
            <v>-2742958.46</v>
          </cell>
          <cell r="D608">
            <v>-147513933.86000001</v>
          </cell>
        </row>
        <row r="609">
          <cell r="A609" t="str">
            <v>23004</v>
          </cell>
          <cell r="B609" t="str">
            <v>ARO - POLK PARK</v>
          </cell>
          <cell r="C609">
            <v>0</v>
          </cell>
          <cell r="D609">
            <v>-99250.03</v>
          </cell>
        </row>
        <row r="610">
          <cell r="A610" t="str">
            <v>23005</v>
          </cell>
          <cell r="B610" t="str">
            <v>ARO - TPA BAY SUB #177D</v>
          </cell>
          <cell r="C610">
            <v>-1058.44</v>
          </cell>
          <cell r="D610">
            <v>-165117.04999999999</v>
          </cell>
        </row>
        <row r="611">
          <cell r="A611" t="str">
            <v>230</v>
          </cell>
          <cell r="B611" t="str">
            <v>ACCOUNT TOTAL</v>
          </cell>
          <cell r="C611">
            <v>-1058.44</v>
          </cell>
          <cell r="D611">
            <v>-264367.08</v>
          </cell>
        </row>
        <row r="612">
          <cell r="A612" t="str">
            <v>23175</v>
          </cell>
          <cell r="B612" t="str">
            <v>NOTES PAYABLE COMMERCIAL PAPE</v>
          </cell>
          <cell r="C612">
            <v>0</v>
          </cell>
          <cell r="D612">
            <v>0</v>
          </cell>
        </row>
        <row r="613">
          <cell r="A613" t="str">
            <v>23176</v>
          </cell>
          <cell r="B613" t="str">
            <v>NOTES PAYABLE - BASE RATE LOA</v>
          </cell>
          <cell r="C613">
            <v>0</v>
          </cell>
          <cell r="D613">
            <v>-35000000</v>
          </cell>
        </row>
        <row r="614">
          <cell r="A614" t="str">
            <v>23177</v>
          </cell>
          <cell r="B614" t="str">
            <v>NOTES PAYABLE - LIBOR LOAN</v>
          </cell>
          <cell r="C614">
            <v>22650000</v>
          </cell>
          <cell r="D614">
            <v>7650000</v>
          </cell>
        </row>
        <row r="615">
          <cell r="A615" t="str">
            <v>231</v>
          </cell>
          <cell r="B615" t="str">
            <v>ACCOUNT TOTAL</v>
          </cell>
          <cell r="C615">
            <v>22650000</v>
          </cell>
          <cell r="D615">
            <v>-27350000</v>
          </cell>
        </row>
        <row r="616">
          <cell r="A616" t="str">
            <v>23201</v>
          </cell>
          <cell r="B616" t="str">
            <v>A/P VOUCHERS</v>
          </cell>
          <cell r="C616">
            <v>199078.66</v>
          </cell>
          <cell r="D616">
            <v>-7048551.2699999996</v>
          </cell>
        </row>
        <row r="617">
          <cell r="A617" t="str">
            <v>23202</v>
          </cell>
          <cell r="B617" t="str">
            <v>A/P INTERCHANGE</v>
          </cell>
          <cell r="C617">
            <v>-307642.5</v>
          </cell>
          <cell r="D617">
            <v>-14474956.99</v>
          </cell>
        </row>
        <row r="618">
          <cell r="A618" t="str">
            <v>23203</v>
          </cell>
          <cell r="B618" t="str">
            <v>A/P FUEL</v>
          </cell>
          <cell r="C618">
            <v>112395.84</v>
          </cell>
          <cell r="D618">
            <v>-9680414.2100000009</v>
          </cell>
        </row>
        <row r="619">
          <cell r="A619" t="str">
            <v>23204</v>
          </cell>
          <cell r="B619" t="str">
            <v>A/P P/R RELATED</v>
          </cell>
          <cell r="C619">
            <v>0</v>
          </cell>
          <cell r="D619">
            <v>520.64</v>
          </cell>
        </row>
        <row r="620">
          <cell r="A620" t="str">
            <v>23205</v>
          </cell>
          <cell r="B620" t="str">
            <v>A/P MANUAL ACCRUALS</v>
          </cell>
          <cell r="C620">
            <v>2683764.2599999998</v>
          </cell>
          <cell r="D620">
            <v>-14073052.65</v>
          </cell>
        </row>
        <row r="621">
          <cell r="A621" t="str">
            <v>23206</v>
          </cell>
          <cell r="B621" t="str">
            <v>A/P HARDEE</v>
          </cell>
          <cell r="C621">
            <v>-4104811.82</v>
          </cell>
          <cell r="D621">
            <v>-9228307.3300000001</v>
          </cell>
        </row>
        <row r="622">
          <cell r="A622" t="str">
            <v>23207</v>
          </cell>
          <cell r="B622" t="str">
            <v>ACCRUED FPC WHEELING</v>
          </cell>
          <cell r="C622">
            <v>1193</v>
          </cell>
          <cell r="D622">
            <v>-39966.959999999999</v>
          </cell>
        </row>
        <row r="623">
          <cell r="A623" t="str">
            <v>23208</v>
          </cell>
          <cell r="B623" t="str">
            <v>A/P ESOP 1/2 %</v>
          </cell>
          <cell r="C623">
            <v>0</v>
          </cell>
          <cell r="D623">
            <v>0</v>
          </cell>
        </row>
        <row r="624">
          <cell r="A624" t="str">
            <v>23209</v>
          </cell>
          <cell r="B624" t="str">
            <v>PAYROLL ACCRUAL</v>
          </cell>
          <cell r="C624">
            <v>-647476.92000000004</v>
          </cell>
          <cell r="D624">
            <v>-3369966.52</v>
          </cell>
        </row>
        <row r="625">
          <cell r="A625" t="str">
            <v>23210</v>
          </cell>
          <cell r="B625" t="str">
            <v>A/P M &amp; S RNB</v>
          </cell>
          <cell r="C625">
            <v>-807642.25</v>
          </cell>
          <cell r="D625">
            <v>-1971613</v>
          </cell>
        </row>
        <row r="626">
          <cell r="A626" t="str">
            <v>23211</v>
          </cell>
          <cell r="B626" t="str">
            <v>A/P PAYROLL</v>
          </cell>
          <cell r="C626">
            <v>-870946.91</v>
          </cell>
          <cell r="D626">
            <v>-3060979.96</v>
          </cell>
        </row>
        <row r="627">
          <cell r="A627" t="str">
            <v>23212</v>
          </cell>
          <cell r="B627" t="str">
            <v>A/P MEDICAL REIMBURSEMENT</v>
          </cell>
          <cell r="C627">
            <v>-83087.839999999997</v>
          </cell>
          <cell r="D627">
            <v>-671846.21</v>
          </cell>
        </row>
        <row r="628">
          <cell r="A628" t="str">
            <v>23213</v>
          </cell>
          <cell r="B628" t="str">
            <v>A/P DEPENDENT CARE</v>
          </cell>
          <cell r="C628">
            <v>-21012.23</v>
          </cell>
          <cell r="D628">
            <v>-256411.72</v>
          </cell>
        </row>
        <row r="629">
          <cell r="A629" t="str">
            <v>23214</v>
          </cell>
          <cell r="B629" t="str">
            <v>ACCOUNTS PAYABLE - LONG TERM</v>
          </cell>
          <cell r="C629">
            <v>-290.64999999999998</v>
          </cell>
          <cell r="D629">
            <v>10343.69</v>
          </cell>
        </row>
        <row r="630">
          <cell r="A630" t="str">
            <v>23215</v>
          </cell>
          <cell r="B630" t="str">
            <v>A/P NATURAL GAS</v>
          </cell>
          <cell r="C630">
            <v>-6761605.7000000002</v>
          </cell>
          <cell r="D630">
            <v>-35204369.060000002</v>
          </cell>
        </row>
        <row r="631">
          <cell r="A631" t="str">
            <v>23220</v>
          </cell>
          <cell r="B631" t="str">
            <v>RETIREMENT SAVINGS COMPANY MA</v>
          </cell>
          <cell r="C631">
            <v>0</v>
          </cell>
          <cell r="D631">
            <v>0</v>
          </cell>
        </row>
        <row r="632">
          <cell r="A632" t="str">
            <v>23221</v>
          </cell>
          <cell r="B632" t="str">
            <v>RETIREMENT SAVINGS PERFORMANC</v>
          </cell>
          <cell r="C632">
            <v>0</v>
          </cell>
          <cell r="D632">
            <v>0</v>
          </cell>
        </row>
        <row r="633">
          <cell r="A633" t="str">
            <v>23222</v>
          </cell>
          <cell r="B633" t="str">
            <v>GROUP UNIVERSAL LIFE</v>
          </cell>
          <cell r="C633">
            <v>0</v>
          </cell>
          <cell r="D633">
            <v>0</v>
          </cell>
        </row>
        <row r="634">
          <cell r="A634" t="str">
            <v>23223</v>
          </cell>
          <cell r="B634" t="str">
            <v>SUPPLEMENTAL LIFE INSURANCE.</v>
          </cell>
          <cell r="C634">
            <v>129.20999999999998</v>
          </cell>
          <cell r="D634">
            <v>22880.080000000002</v>
          </cell>
        </row>
        <row r="635">
          <cell r="A635" t="str">
            <v>23224</v>
          </cell>
          <cell r="B635" t="str">
            <v>REWARDS PLUS</v>
          </cell>
          <cell r="C635">
            <v>0</v>
          </cell>
          <cell r="D635">
            <v>0</v>
          </cell>
        </row>
        <row r="636">
          <cell r="A636" t="str">
            <v>23229</v>
          </cell>
          <cell r="B636" t="str">
            <v>TECO COMPUTER USERS GROUP</v>
          </cell>
          <cell r="C636">
            <v>0</v>
          </cell>
          <cell r="D636">
            <v>0</v>
          </cell>
        </row>
        <row r="637">
          <cell r="A637" t="str">
            <v>23230</v>
          </cell>
          <cell r="B637" t="str">
            <v>CHILD SUPPORT, LEVY, GARNISHM</v>
          </cell>
          <cell r="C637">
            <v>-230.44000000000003</v>
          </cell>
          <cell r="D637">
            <v>-230.44000000000003</v>
          </cell>
        </row>
        <row r="638">
          <cell r="A638" t="str">
            <v>23231</v>
          </cell>
          <cell r="B638" t="str">
            <v>A/P TECO BENEFIT ASSN</v>
          </cell>
          <cell r="C638">
            <v>4739</v>
          </cell>
          <cell r="D638">
            <v>0</v>
          </cell>
        </row>
        <row r="639">
          <cell r="A639" t="str">
            <v>23232</v>
          </cell>
          <cell r="B639" t="str">
            <v>A/P U S SAVINGS BONDS</v>
          </cell>
          <cell r="C639">
            <v>-60</v>
          </cell>
          <cell r="D639">
            <v>-60</v>
          </cell>
        </row>
        <row r="640">
          <cell r="A640" t="str">
            <v>23233</v>
          </cell>
          <cell r="B640" t="str">
            <v>A/P GROUP LIFE INSUR</v>
          </cell>
          <cell r="C640">
            <v>95.99</v>
          </cell>
          <cell r="D640">
            <v>16811.77</v>
          </cell>
        </row>
        <row r="641">
          <cell r="A641" t="str">
            <v>23234</v>
          </cell>
          <cell r="B641" t="str">
            <v>A/P GROUP HOSP INSUR-ACTIVE</v>
          </cell>
          <cell r="C641">
            <v>188733.4</v>
          </cell>
          <cell r="D641">
            <v>-2869905.92</v>
          </cell>
        </row>
        <row r="642">
          <cell r="A642" t="str">
            <v>23236</v>
          </cell>
          <cell r="B642" t="str">
            <v>PARKING DEDUCTIONS - TAMPA EL</v>
          </cell>
          <cell r="C642">
            <v>0</v>
          </cell>
          <cell r="D642">
            <v>0</v>
          </cell>
        </row>
        <row r="643">
          <cell r="A643" t="str">
            <v>23240</v>
          </cell>
          <cell r="B643" t="str">
            <v>A/P IBEW UNION DUES</v>
          </cell>
          <cell r="C643">
            <v>49896.97</v>
          </cell>
          <cell r="D643">
            <v>0</v>
          </cell>
        </row>
        <row r="644">
          <cell r="A644" t="str">
            <v>23241</v>
          </cell>
          <cell r="B644" t="str">
            <v>A/P OPEIU UNION DUES</v>
          </cell>
          <cell r="C644">
            <v>1770</v>
          </cell>
          <cell r="D644">
            <v>0</v>
          </cell>
        </row>
        <row r="645">
          <cell r="A645" t="str">
            <v>23242</v>
          </cell>
          <cell r="B645" t="str">
            <v>A/P UNITED WAY</v>
          </cell>
          <cell r="C645">
            <v>34193.81</v>
          </cell>
          <cell r="D645">
            <v>0</v>
          </cell>
        </row>
        <row r="646">
          <cell r="A646" t="str">
            <v>23243</v>
          </cell>
          <cell r="B646" t="str">
            <v>A/P DRIP</v>
          </cell>
          <cell r="C646">
            <v>460</v>
          </cell>
          <cell r="D646">
            <v>-10162.5</v>
          </cell>
        </row>
        <row r="647">
          <cell r="A647" t="str">
            <v>23244</v>
          </cell>
          <cell r="B647" t="str">
            <v>A/P-PUTNAM SAVINGS</v>
          </cell>
          <cell r="C647">
            <v>330</v>
          </cell>
          <cell r="D647">
            <v>1191.4299999999998</v>
          </cell>
        </row>
        <row r="648">
          <cell r="A648" t="str">
            <v>23245</v>
          </cell>
          <cell r="B648" t="str">
            <v>A/P TECO NMA CHAPTER</v>
          </cell>
          <cell r="C648">
            <v>0</v>
          </cell>
          <cell r="D648">
            <v>-984.5</v>
          </cell>
        </row>
        <row r="649">
          <cell r="A649" t="str">
            <v>23246</v>
          </cell>
          <cell r="B649" t="str">
            <v>ELEC EMP COMM FR GOOD GOVERN</v>
          </cell>
          <cell r="C649">
            <v>1497.51</v>
          </cell>
          <cell r="D649">
            <v>10.36</v>
          </cell>
        </row>
        <row r="650">
          <cell r="A650" t="str">
            <v>23247</v>
          </cell>
          <cell r="B650" t="str">
            <v>A/P SHARE</v>
          </cell>
          <cell r="C650">
            <v>-538.5200000000001</v>
          </cell>
          <cell r="D650">
            <v>-9069.85</v>
          </cell>
        </row>
        <row r="651">
          <cell r="A651" t="str">
            <v>23252</v>
          </cell>
          <cell r="B651" t="str">
            <v>A/P SAR</v>
          </cell>
          <cell r="C651">
            <v>0</v>
          </cell>
          <cell r="D651">
            <v>0</v>
          </cell>
        </row>
        <row r="652">
          <cell r="A652" t="str">
            <v>23253</v>
          </cell>
          <cell r="B652" t="str">
            <v>A/P UTILITY TAX</v>
          </cell>
          <cell r="C652">
            <v>0</v>
          </cell>
          <cell r="D652">
            <v>12593.45</v>
          </cell>
        </row>
        <row r="653">
          <cell r="A653" t="str">
            <v>23256</v>
          </cell>
          <cell r="B653" t="str">
            <v>OBO INCOME TAX</v>
          </cell>
          <cell r="C653">
            <v>0</v>
          </cell>
          <cell r="D653">
            <v>0</v>
          </cell>
        </row>
        <row r="654">
          <cell r="A654" t="str">
            <v>23271</v>
          </cell>
          <cell r="B654" t="str">
            <v>LTSA PAYABLE - POLK UNIT #1</v>
          </cell>
          <cell r="C654">
            <v>0</v>
          </cell>
          <cell r="D654">
            <v>0</v>
          </cell>
        </row>
        <row r="655">
          <cell r="A655" t="str">
            <v>23272</v>
          </cell>
          <cell r="B655" t="str">
            <v>CSA PAYABLE - POLK UNIT #2</v>
          </cell>
          <cell r="C655">
            <v>360276.22</v>
          </cell>
          <cell r="D655">
            <v>-225164.78</v>
          </cell>
        </row>
        <row r="656">
          <cell r="A656" t="str">
            <v>23273</v>
          </cell>
          <cell r="B656" t="str">
            <v>CSA PAYABLE - POLK UNIT #3</v>
          </cell>
          <cell r="C656">
            <v>-655959.22</v>
          </cell>
          <cell r="D656">
            <v>-205724.22</v>
          </cell>
        </row>
        <row r="657">
          <cell r="A657" t="str">
            <v>23280</v>
          </cell>
          <cell r="B657" t="str">
            <v>CSA PAYABLE - BAYSIDE #1</v>
          </cell>
          <cell r="C657">
            <v>-254733.4</v>
          </cell>
          <cell r="D657">
            <v>0</v>
          </cell>
        </row>
        <row r="658">
          <cell r="A658" t="str">
            <v>23281</v>
          </cell>
          <cell r="B658" t="str">
            <v>CSA PAYABLE - BAYSIDE #2</v>
          </cell>
          <cell r="C658">
            <v>193566.73</v>
          </cell>
          <cell r="D658">
            <v>0</v>
          </cell>
        </row>
        <row r="659">
          <cell r="A659" t="str">
            <v>232</v>
          </cell>
          <cell r="B659" t="str">
            <v>ACCOUNT TOTAL</v>
          </cell>
          <cell r="C659">
            <v>-10683917.800000001</v>
          </cell>
          <cell r="D659">
            <v>-102337386.67</v>
          </cell>
        </row>
        <row r="660">
          <cell r="A660" t="str">
            <v>23402</v>
          </cell>
          <cell r="B660" t="str">
            <v>A/P ASSOC CO TECO OCEAN SHIPP</v>
          </cell>
          <cell r="C660">
            <v>-1290157.49</v>
          </cell>
          <cell r="D660">
            <v>-5529562.8499999996</v>
          </cell>
        </row>
        <row r="661">
          <cell r="A661" t="str">
            <v>23403</v>
          </cell>
          <cell r="B661" t="str">
            <v>A/P ASSOC CO TECO BARGE LINE</v>
          </cell>
          <cell r="C661">
            <v>-97414.36</v>
          </cell>
          <cell r="D661">
            <v>-1638935.74</v>
          </cell>
        </row>
        <row r="662">
          <cell r="A662" t="str">
            <v>23404</v>
          </cell>
          <cell r="B662" t="str">
            <v>A/P ASSOC CO TECO PROPERTIES</v>
          </cell>
          <cell r="C662">
            <v>-2728.5</v>
          </cell>
          <cell r="D662">
            <v>-1745.72</v>
          </cell>
        </row>
        <row r="663">
          <cell r="A663" t="str">
            <v>23409</v>
          </cell>
          <cell r="B663" t="str">
            <v>A/P ASSOC CO TECO ENERGY</v>
          </cell>
          <cell r="C663">
            <v>389210.7</v>
          </cell>
          <cell r="D663">
            <v>-5513247.0899999999</v>
          </cell>
        </row>
        <row r="664">
          <cell r="A664" t="str">
            <v>23411</v>
          </cell>
          <cell r="B664" t="str">
            <v>A/P TECO STEVADORING</v>
          </cell>
          <cell r="C664">
            <v>0</v>
          </cell>
          <cell r="D664">
            <v>0</v>
          </cell>
        </row>
        <row r="665">
          <cell r="A665" t="str">
            <v>23416</v>
          </cell>
          <cell r="B665" t="str">
            <v>A/P ASSOC CO P.E.C.</v>
          </cell>
          <cell r="C665">
            <v>0</v>
          </cell>
          <cell r="D665">
            <v>0</v>
          </cell>
        </row>
        <row r="666">
          <cell r="A666" t="str">
            <v>23421</v>
          </cell>
          <cell r="B666" t="str">
            <v>A/P HARDEE POWER PARTNERS LTD</v>
          </cell>
          <cell r="C666">
            <v>0</v>
          </cell>
          <cell r="D666">
            <v>0</v>
          </cell>
        </row>
        <row r="667">
          <cell r="A667" t="str">
            <v>23422</v>
          </cell>
          <cell r="B667" t="str">
            <v>A/P PGS NATURAL GAS</v>
          </cell>
          <cell r="C667">
            <v>0</v>
          </cell>
          <cell r="D667">
            <v>-486858.49</v>
          </cell>
        </row>
        <row r="668">
          <cell r="A668" t="str">
            <v>23424</v>
          </cell>
          <cell r="B668" t="str">
            <v>A/P TERMCO</v>
          </cell>
          <cell r="C668">
            <v>0</v>
          </cell>
          <cell r="D668">
            <v>0</v>
          </cell>
        </row>
        <row r="669">
          <cell r="A669" t="str">
            <v>23425</v>
          </cell>
          <cell r="B669" t="str">
            <v>A/P TPS - BAYSIDE</v>
          </cell>
          <cell r="C669">
            <v>0</v>
          </cell>
          <cell r="D669">
            <v>0</v>
          </cell>
        </row>
        <row r="670">
          <cell r="A670" t="str">
            <v>23426</v>
          </cell>
          <cell r="B670" t="str">
            <v>A/P TPS - BIG BEND</v>
          </cell>
          <cell r="C670">
            <v>0</v>
          </cell>
          <cell r="D670">
            <v>0</v>
          </cell>
        </row>
        <row r="671">
          <cell r="A671" t="str">
            <v>23427</v>
          </cell>
          <cell r="B671" t="str">
            <v>A/P TPS - POLK</v>
          </cell>
          <cell r="C671">
            <v>0</v>
          </cell>
          <cell r="D671">
            <v>0</v>
          </cell>
        </row>
        <row r="672">
          <cell r="A672" t="str">
            <v>23450</v>
          </cell>
          <cell r="B672" t="str">
            <v>A/P PEOPLES GAS SYSTEM (NATUR</v>
          </cell>
          <cell r="C672">
            <v>88172.29</v>
          </cell>
          <cell r="D672">
            <v>-284570.5</v>
          </cell>
        </row>
        <row r="673">
          <cell r="A673" t="str">
            <v>23452</v>
          </cell>
          <cell r="B673" t="str">
            <v>PEOPLES GAS SALES &amp; SERVICES</v>
          </cell>
          <cell r="C673">
            <v>0</v>
          </cell>
          <cell r="D673">
            <v>0</v>
          </cell>
        </row>
        <row r="674">
          <cell r="A674" t="str">
            <v>23455</v>
          </cell>
          <cell r="B674" t="str">
            <v>PEOPLES GAS COMPANY (PROPANE)</v>
          </cell>
          <cell r="C674">
            <v>0</v>
          </cell>
          <cell r="D674">
            <v>0</v>
          </cell>
        </row>
        <row r="675">
          <cell r="A675" t="str">
            <v>234</v>
          </cell>
          <cell r="B675" t="str">
            <v>ACCOUNT TOTAL</v>
          </cell>
          <cell r="C675">
            <v>-912917.36</v>
          </cell>
          <cell r="D675">
            <v>-13454920.390000001</v>
          </cell>
        </row>
        <row r="676">
          <cell r="A676" t="str">
            <v>23500</v>
          </cell>
          <cell r="B676" t="str">
            <v>CUSTOMER DEPOSITS</v>
          </cell>
          <cell r="C676">
            <v>-237780.9</v>
          </cell>
          <cell r="D676">
            <v>-75037212.340000004</v>
          </cell>
        </row>
        <row r="677">
          <cell r="A677" t="str">
            <v>235</v>
          </cell>
          <cell r="B677" t="str">
            <v>ACCOUNT TOTAL</v>
          </cell>
          <cell r="C677">
            <v>-237780.9</v>
          </cell>
          <cell r="D677">
            <v>-75037212.340000004</v>
          </cell>
        </row>
        <row r="678">
          <cell r="A678" t="str">
            <v>23600</v>
          </cell>
          <cell r="B678" t="str">
            <v>TAX ACCR FIT BEF PR YR</v>
          </cell>
          <cell r="C678">
            <v>0</v>
          </cell>
          <cell r="D678">
            <v>-9614546.1199999992</v>
          </cell>
        </row>
        <row r="679">
          <cell r="A679" t="str">
            <v>23601</v>
          </cell>
          <cell r="B679" t="str">
            <v>TAX ACCR FIT PR YEAR</v>
          </cell>
          <cell r="C679">
            <v>0</v>
          </cell>
          <cell r="D679">
            <v>-1582858.94</v>
          </cell>
        </row>
        <row r="680">
          <cell r="A680" t="str">
            <v>23602</v>
          </cell>
          <cell r="B680" t="str">
            <v>TAX ACCR FIT CURR YEAR</v>
          </cell>
          <cell r="C680">
            <v>-437664.97</v>
          </cell>
          <cell r="D680">
            <v>-13011213.369999999</v>
          </cell>
        </row>
        <row r="681">
          <cell r="A681" t="str">
            <v>23603</v>
          </cell>
          <cell r="B681" t="str">
            <v>TAX ACCR FEDERAL UNEMPLOYMENT</v>
          </cell>
          <cell r="C681">
            <v>-283.38000000000005</v>
          </cell>
          <cell r="D681">
            <v>-1802.75</v>
          </cell>
        </row>
        <row r="682">
          <cell r="A682" t="str">
            <v>23604</v>
          </cell>
          <cell r="B682" t="str">
            <v>TAX ACCR FEDERAL OLD AGE BENF</v>
          </cell>
          <cell r="C682">
            <v>-46241.65</v>
          </cell>
          <cell r="D682">
            <v>-228091.77</v>
          </cell>
        </row>
        <row r="683">
          <cell r="A683" t="str">
            <v>23605</v>
          </cell>
          <cell r="B683" t="str">
            <v>TAX ACCR FEDERAL VEHICLE USE</v>
          </cell>
          <cell r="C683">
            <v>0</v>
          </cell>
          <cell r="D683">
            <v>0</v>
          </cell>
        </row>
        <row r="684">
          <cell r="A684" t="str">
            <v>23606</v>
          </cell>
          <cell r="B684" t="str">
            <v>TAX ACCR STATE INCOME</v>
          </cell>
          <cell r="C684">
            <v>-1004174.14</v>
          </cell>
          <cell r="D684">
            <v>-691710.22</v>
          </cell>
        </row>
        <row r="685">
          <cell r="A685" t="str">
            <v>23607</v>
          </cell>
          <cell r="B685" t="str">
            <v>TAX ACCR FEDERAL SUPERFUND</v>
          </cell>
          <cell r="C685">
            <v>0</v>
          </cell>
          <cell r="D685">
            <v>-87936</v>
          </cell>
        </row>
        <row r="686">
          <cell r="A686" t="str">
            <v>23608</v>
          </cell>
          <cell r="B686" t="str">
            <v>TAX ACCR DIESEL FUEL #2</v>
          </cell>
          <cell r="C686">
            <v>0</v>
          </cell>
          <cell r="D686">
            <v>-0.93</v>
          </cell>
        </row>
        <row r="687">
          <cell r="A687" t="str">
            <v>23609</v>
          </cell>
          <cell r="B687" t="str">
            <v>FEDERAL EXCISE TAX</v>
          </cell>
          <cell r="C687">
            <v>0</v>
          </cell>
          <cell r="D687">
            <v>0</v>
          </cell>
        </row>
        <row r="688">
          <cell r="A688" t="str">
            <v>23611</v>
          </cell>
          <cell r="B688" t="str">
            <v>TAX ACCRUAL - COUNTY PROPERTY</v>
          </cell>
          <cell r="C688">
            <v>-3800000</v>
          </cell>
          <cell r="D688">
            <v>-22800704.370000001</v>
          </cell>
        </row>
        <row r="689">
          <cell r="A689" t="str">
            <v>23630</v>
          </cell>
          <cell r="B689" t="str">
            <v>TAX ACCR GROSS RECEIPTS</v>
          </cell>
          <cell r="C689">
            <v>2187135</v>
          </cell>
          <cell r="D689">
            <v>-3786540</v>
          </cell>
        </row>
        <row r="690">
          <cell r="A690" t="str">
            <v>23635</v>
          </cell>
          <cell r="B690" t="str">
            <v>SALES TAX COMPANY ELECTRIC US</v>
          </cell>
          <cell r="C690">
            <v>-4000</v>
          </cell>
          <cell r="D690">
            <v>9989.56</v>
          </cell>
        </row>
        <row r="691">
          <cell r="A691" t="str">
            <v>23636</v>
          </cell>
          <cell r="B691" t="str">
            <v>COMMUNICATIONS SERVICE TAX,TE</v>
          </cell>
          <cell r="C691">
            <v>-17000</v>
          </cell>
          <cell r="D691">
            <v>-115576.28</v>
          </cell>
        </row>
        <row r="692">
          <cell r="A692" t="str">
            <v>23640</v>
          </cell>
          <cell r="B692" t="str">
            <v>TAX ACCR STATE UNEMPLOYMENT</v>
          </cell>
          <cell r="C692">
            <v>-570.29999999999995</v>
          </cell>
          <cell r="D692">
            <v>-3629.72</v>
          </cell>
        </row>
        <row r="693">
          <cell r="A693" t="str">
            <v>23645</v>
          </cell>
          <cell r="B693" t="str">
            <v>TAX ACCR STATE INTANGIBLE</v>
          </cell>
          <cell r="C693">
            <v>0</v>
          </cell>
          <cell r="D693">
            <v>0</v>
          </cell>
        </row>
        <row r="694">
          <cell r="A694" t="str">
            <v>23647</v>
          </cell>
          <cell r="B694" t="str">
            <v>STATE COMMISSION TAX</v>
          </cell>
          <cell r="C694">
            <v>-114000</v>
          </cell>
          <cell r="D694">
            <v>-547211.51</v>
          </cell>
        </row>
        <row r="695">
          <cell r="A695" t="str">
            <v>23650</v>
          </cell>
          <cell r="B695" t="str">
            <v>TAX ACCR OC LIC ALL ST CNTY</v>
          </cell>
          <cell r="C695">
            <v>0</v>
          </cell>
          <cell r="D695">
            <v>0</v>
          </cell>
        </row>
        <row r="696">
          <cell r="A696" t="str">
            <v>23670</v>
          </cell>
          <cell r="B696" t="str">
            <v>TAX ACCR FRANCHISE EAGLE LAKE</v>
          </cell>
          <cell r="C696">
            <v>-1128</v>
          </cell>
          <cell r="D696">
            <v>-9200</v>
          </cell>
        </row>
        <row r="697">
          <cell r="A697" t="str">
            <v>23671</v>
          </cell>
          <cell r="B697" t="str">
            <v>TAX ACCR FRANCHISE TEMPLE TER</v>
          </cell>
          <cell r="C697">
            <v>-21410</v>
          </cell>
          <cell r="D697">
            <v>-133003</v>
          </cell>
        </row>
        <row r="698">
          <cell r="A698" t="str">
            <v>23672</v>
          </cell>
          <cell r="B698" t="str">
            <v>TAX ACCR FRANCHISE PLANT CITY</v>
          </cell>
          <cell r="C698">
            <v>-34942</v>
          </cell>
          <cell r="D698">
            <v>-191340</v>
          </cell>
        </row>
        <row r="699">
          <cell r="A699" t="str">
            <v>23673</v>
          </cell>
          <cell r="B699" t="str">
            <v>TAX ACCR FRANCHISE AUBURNDALE</v>
          </cell>
          <cell r="C699">
            <v>-10865</v>
          </cell>
          <cell r="D699">
            <v>-58978</v>
          </cell>
        </row>
        <row r="700">
          <cell r="A700" t="str">
            <v>23674</v>
          </cell>
          <cell r="B700" t="str">
            <v>TAX ACCR FRANCHISE LK ALFRED</v>
          </cell>
          <cell r="C700">
            <v>-4182</v>
          </cell>
          <cell r="D700">
            <v>-17899</v>
          </cell>
        </row>
        <row r="701">
          <cell r="A701" t="str">
            <v>23675</v>
          </cell>
          <cell r="B701" t="str">
            <v>TAX ACCR FRANCHISE DADE CITY</v>
          </cell>
          <cell r="C701">
            <v>-4813</v>
          </cell>
          <cell r="D701">
            <v>-31887</v>
          </cell>
        </row>
        <row r="702">
          <cell r="A702" t="str">
            <v>23676</v>
          </cell>
          <cell r="B702" t="str">
            <v>TAX ACCR FRANCHISE WINT HAVEN</v>
          </cell>
          <cell r="C702">
            <v>-68118</v>
          </cell>
          <cell r="D702">
            <v>-398044</v>
          </cell>
        </row>
        <row r="703">
          <cell r="A703" t="str">
            <v>23677</v>
          </cell>
          <cell r="B703" t="str">
            <v>TAX ACCR FRANCHISE MULBERRY</v>
          </cell>
          <cell r="C703">
            <v>-3304</v>
          </cell>
          <cell r="D703">
            <v>-20330</v>
          </cell>
        </row>
        <row r="704">
          <cell r="A704" t="str">
            <v>23678</v>
          </cell>
          <cell r="B704" t="str">
            <v>TAX ACCR FRANCHISE SAN ANTON</v>
          </cell>
          <cell r="C704">
            <v>-1490</v>
          </cell>
          <cell r="D704">
            <v>-5344</v>
          </cell>
        </row>
        <row r="705">
          <cell r="A705" t="str">
            <v>23679</v>
          </cell>
          <cell r="B705" t="str">
            <v>TAX ACCR FRANCHISE OLDSMAR</v>
          </cell>
          <cell r="C705">
            <v>-23459</v>
          </cell>
          <cell r="D705">
            <v>-116024</v>
          </cell>
        </row>
        <row r="706">
          <cell r="A706" t="str">
            <v>23680</v>
          </cell>
          <cell r="B706" t="str">
            <v>TAX ACCR FRANCHISE TAMPA</v>
          </cell>
          <cell r="C706">
            <v>-310124</v>
          </cell>
          <cell r="D706">
            <v>-2040685</v>
          </cell>
        </row>
        <row r="707">
          <cell r="A707" t="str">
            <v>23681</v>
          </cell>
          <cell r="B707" t="str">
            <v>TAX ACCR FRANCHISE POLK CITY</v>
          </cell>
          <cell r="C707">
            <v>-1098</v>
          </cell>
          <cell r="D707">
            <v>-8541</v>
          </cell>
        </row>
        <row r="708">
          <cell r="A708" t="str">
            <v>23682</v>
          </cell>
          <cell r="B708" t="str">
            <v>TAX ACCR FRANCHISE ST LEO</v>
          </cell>
          <cell r="C708">
            <v>-1335</v>
          </cell>
          <cell r="D708">
            <v>-7230</v>
          </cell>
        </row>
        <row r="709">
          <cell r="A709" t="str">
            <v>236</v>
          </cell>
          <cell r="B709" t="str">
            <v>ACCOUNT TOTAL</v>
          </cell>
          <cell r="C709">
            <v>-3723067.44</v>
          </cell>
          <cell r="D709">
            <v>-55500337.420000002</v>
          </cell>
        </row>
        <row r="710">
          <cell r="A710" t="str">
            <v>23712</v>
          </cell>
          <cell r="B710" t="str">
            <v>INT ACCR 2007 BONDS</v>
          </cell>
          <cell r="C710">
            <v>0</v>
          </cell>
          <cell r="D710">
            <v>0</v>
          </cell>
        </row>
        <row r="711">
          <cell r="A711" t="str">
            <v>23718</v>
          </cell>
          <cell r="B711" t="str">
            <v>INT ACCR CUSTOMER DEPOSITS</v>
          </cell>
          <cell r="C711">
            <v>-351305.51</v>
          </cell>
          <cell r="D711">
            <v>-2919495.01</v>
          </cell>
        </row>
        <row r="712">
          <cell r="A712" t="str">
            <v>23726</v>
          </cell>
          <cell r="B712" t="str">
            <v>INT ACCR 2025 BONDS</v>
          </cell>
          <cell r="C712">
            <v>-172016.67</v>
          </cell>
          <cell r="D712">
            <v>-855441.46</v>
          </cell>
        </row>
        <row r="713">
          <cell r="A713" t="str">
            <v>23729</v>
          </cell>
          <cell r="B713" t="str">
            <v>INT ACCR 2021 BONDS</v>
          </cell>
          <cell r="C713">
            <v>0</v>
          </cell>
          <cell r="D713">
            <v>0</v>
          </cell>
        </row>
        <row r="714">
          <cell r="A714" t="str">
            <v>23730</v>
          </cell>
          <cell r="B714" t="str">
            <v>INT ACCR 2022 BONDS</v>
          </cell>
          <cell r="C714">
            <v>0</v>
          </cell>
          <cell r="D714">
            <v>0</v>
          </cell>
        </row>
        <row r="715">
          <cell r="A715" t="str">
            <v>23731</v>
          </cell>
          <cell r="B715" t="str">
            <v>INT ACCR 2018 BONDS</v>
          </cell>
          <cell r="C715">
            <v>-180666.67</v>
          </cell>
          <cell r="D715">
            <v>-898796.07</v>
          </cell>
        </row>
        <row r="716">
          <cell r="A716" t="str">
            <v>23733</v>
          </cell>
          <cell r="B716" t="str">
            <v>INT ACCR 2022 BONDS</v>
          </cell>
          <cell r="C716">
            <v>0</v>
          </cell>
          <cell r="D716">
            <v>0</v>
          </cell>
        </row>
        <row r="717">
          <cell r="A717" t="str">
            <v>23735</v>
          </cell>
          <cell r="B717" t="str">
            <v>INT ACCR 2003 BONDS</v>
          </cell>
          <cell r="C717">
            <v>0</v>
          </cell>
          <cell r="D717">
            <v>0</v>
          </cell>
        </row>
        <row r="718">
          <cell r="A718" t="str">
            <v>23736</v>
          </cell>
          <cell r="B718" t="str">
            <v>INT ACCR 2020 BONDS</v>
          </cell>
          <cell r="C718">
            <v>-70833.33</v>
          </cell>
          <cell r="D718">
            <v>-352688.33</v>
          </cell>
        </row>
        <row r="719">
          <cell r="A719" t="str">
            <v>23737</v>
          </cell>
          <cell r="B719" t="str">
            <v>INT ACCR 2034 BONDS</v>
          </cell>
          <cell r="C719">
            <v>2238280.89</v>
          </cell>
          <cell r="D719">
            <v>-447901.19</v>
          </cell>
        </row>
        <row r="720">
          <cell r="A720" t="str">
            <v>23739</v>
          </cell>
          <cell r="B720" t="str">
            <v>INT ACCR 2030 BONDS</v>
          </cell>
          <cell r="C720">
            <v>1828125</v>
          </cell>
          <cell r="D720">
            <v>-354267.11</v>
          </cell>
        </row>
        <row r="721">
          <cell r="A721" t="str">
            <v>23740</v>
          </cell>
          <cell r="B721" t="str">
            <v>INT PAY FIT</v>
          </cell>
          <cell r="C721">
            <v>0</v>
          </cell>
          <cell r="D721">
            <v>-713581.99</v>
          </cell>
        </row>
        <row r="722">
          <cell r="A722" t="str">
            <v>23744</v>
          </cell>
          <cell r="B722" t="str">
            <v>INT ACCR 2001 BONDS.</v>
          </cell>
          <cell r="C722">
            <v>0</v>
          </cell>
          <cell r="D722">
            <v>0</v>
          </cell>
        </row>
        <row r="723">
          <cell r="A723" t="str">
            <v>23745</v>
          </cell>
          <cell r="B723" t="str">
            <v>INT ACCR 2002 BONDS</v>
          </cell>
          <cell r="C723">
            <v>0</v>
          </cell>
          <cell r="D723">
            <v>0</v>
          </cell>
        </row>
        <row r="724">
          <cell r="A724" t="str">
            <v>23746</v>
          </cell>
          <cell r="B724" t="str">
            <v>INTEREST ACCR 2012 BONDS</v>
          </cell>
          <cell r="C724">
            <v>6015625</v>
          </cell>
          <cell r="D724">
            <v>-601562.5</v>
          </cell>
        </row>
        <row r="725">
          <cell r="A725" t="str">
            <v>23747</v>
          </cell>
          <cell r="B725" t="str">
            <v>INTEREST ACCR 2013 BONDS</v>
          </cell>
          <cell r="C725">
            <v>-257911.25</v>
          </cell>
          <cell r="D725">
            <v>-773733.75</v>
          </cell>
        </row>
        <row r="726">
          <cell r="A726" t="str">
            <v>23748</v>
          </cell>
          <cell r="B726" t="str">
            <v>INTEREST ACCR 2023 BONDS</v>
          </cell>
          <cell r="C726">
            <v>-396000</v>
          </cell>
          <cell r="D726">
            <v>-1188000</v>
          </cell>
        </row>
        <row r="727">
          <cell r="A727" t="str">
            <v>23749</v>
          </cell>
          <cell r="B727" t="str">
            <v>INTEREST ACCR 2012 BONDS</v>
          </cell>
          <cell r="C727">
            <v>-1753125</v>
          </cell>
          <cell r="D727">
            <v>-7889062.5</v>
          </cell>
        </row>
        <row r="728">
          <cell r="A728" t="str">
            <v>23750</v>
          </cell>
          <cell r="B728" t="str">
            <v>INTEREST ACCR 2007 BONDS</v>
          </cell>
          <cell r="C728">
            <v>-559895.82999999996</v>
          </cell>
          <cell r="D728">
            <v>-2519531.3199999998</v>
          </cell>
        </row>
        <row r="729">
          <cell r="A729" t="str">
            <v>23751</v>
          </cell>
          <cell r="B729" t="str">
            <v>INTEREST ACCR 2016 SENIOR NOT</v>
          </cell>
          <cell r="C729">
            <v>-1302083.33</v>
          </cell>
          <cell r="D729">
            <v>-3255208.31</v>
          </cell>
        </row>
        <row r="730">
          <cell r="A730" t="str">
            <v>23758</v>
          </cell>
          <cell r="B730" t="str">
            <v>MISCELLANEOUS INTEREST PAYABL</v>
          </cell>
          <cell r="C730">
            <v>0</v>
          </cell>
          <cell r="D730">
            <v>0</v>
          </cell>
        </row>
        <row r="731">
          <cell r="A731" t="str">
            <v>23790</v>
          </cell>
          <cell r="B731" t="str">
            <v>INTEREST ACCR BASE RATE LOAN</v>
          </cell>
          <cell r="C731">
            <v>19125.68</v>
          </cell>
          <cell r="D731">
            <v>0</v>
          </cell>
        </row>
        <row r="732">
          <cell r="A732" t="str">
            <v>23791</v>
          </cell>
          <cell r="B732" t="str">
            <v>INTEREST ACCR LIBOR LOAN</v>
          </cell>
          <cell r="C732">
            <v>98513.21</v>
          </cell>
          <cell r="D732">
            <v>-33652.78</v>
          </cell>
        </row>
        <row r="733">
          <cell r="A733" t="str">
            <v>23799</v>
          </cell>
          <cell r="B733" t="str">
            <v>INT ACCR DEF REVENUE 1999</v>
          </cell>
          <cell r="C733">
            <v>0</v>
          </cell>
          <cell r="D733">
            <v>0</v>
          </cell>
        </row>
        <row r="734">
          <cell r="A734" t="str">
            <v>237</v>
          </cell>
          <cell r="B734" t="str">
            <v>ACCOUNT TOTAL</v>
          </cell>
          <cell r="C734">
            <v>5155832.1900000004</v>
          </cell>
          <cell r="D734">
            <v>-22802922.32</v>
          </cell>
        </row>
        <row r="735">
          <cell r="A735" t="str">
            <v>23801</v>
          </cell>
          <cell r="B735" t="str">
            <v>DIVIDEND DECLRD COMMON STOCK</v>
          </cell>
          <cell r="C735">
            <v>0</v>
          </cell>
          <cell r="D735">
            <v>0</v>
          </cell>
        </row>
        <row r="736">
          <cell r="A736" t="str">
            <v>238</v>
          </cell>
          <cell r="B736" t="str">
            <v>ACCOUNT TOTAL</v>
          </cell>
          <cell r="C736">
            <v>0</v>
          </cell>
          <cell r="D736">
            <v>0</v>
          </cell>
        </row>
        <row r="737">
          <cell r="A737" t="str">
            <v>24101</v>
          </cell>
          <cell r="B737" t="str">
            <v>SALES TAX ELEC 6% HILLSBOROUG</v>
          </cell>
          <cell r="C737">
            <v>6133.98</v>
          </cell>
          <cell r="D737">
            <v>-2951.42</v>
          </cell>
        </row>
        <row r="738">
          <cell r="A738" t="str">
            <v>24102</v>
          </cell>
          <cell r="B738" t="str">
            <v>SALES TAX ELEC 6% PASCO</v>
          </cell>
          <cell r="C738">
            <v>-8.1300000000000008</v>
          </cell>
          <cell r="D738">
            <v>-370.16</v>
          </cell>
        </row>
        <row r="739">
          <cell r="A739" t="str">
            <v>24103</v>
          </cell>
          <cell r="B739" t="str">
            <v>SALES TAX ELEC 6% PINELLAS</v>
          </cell>
          <cell r="C739">
            <v>9.1</v>
          </cell>
          <cell r="D739">
            <v>-186.8</v>
          </cell>
        </row>
        <row r="740">
          <cell r="A740" t="str">
            <v>24104</v>
          </cell>
          <cell r="B740" t="str">
            <v>SALES TAX ELEC 6% POLK</v>
          </cell>
          <cell r="C740">
            <v>-243.96</v>
          </cell>
          <cell r="D740">
            <v>-1582.78</v>
          </cell>
        </row>
        <row r="741">
          <cell r="A741" t="str">
            <v>24106</v>
          </cell>
          <cell r="B741" t="str">
            <v>ACCOUNTS PAYABLE USE TAX</v>
          </cell>
          <cell r="C741">
            <v>5514.62</v>
          </cell>
          <cell r="D741">
            <v>-590102.06999999995</v>
          </cell>
        </row>
        <row r="742">
          <cell r="A742" t="str">
            <v>24107</v>
          </cell>
          <cell r="B742" t="str">
            <v>SALES TAX-1% SURTAX-PINELLAS</v>
          </cell>
          <cell r="C742">
            <v>-623.98</v>
          </cell>
          <cell r="D742">
            <v>-6077.81</v>
          </cell>
        </row>
        <row r="743">
          <cell r="A743" t="str">
            <v>24108</v>
          </cell>
          <cell r="B743" t="str">
            <v>1% SURTAX HILLSBOROUGH</v>
          </cell>
          <cell r="C743">
            <v>-21116.6</v>
          </cell>
          <cell r="D743">
            <v>-240947.47</v>
          </cell>
        </row>
        <row r="744">
          <cell r="A744" t="str">
            <v>24109</v>
          </cell>
          <cell r="B744" t="str">
            <v>COMMUNICATIONSSS SERVICE TAX</v>
          </cell>
          <cell r="C744">
            <v>0</v>
          </cell>
          <cell r="D744">
            <v>0</v>
          </cell>
        </row>
        <row r="745">
          <cell r="A745" t="str">
            <v>24110</v>
          </cell>
          <cell r="B745" t="str">
            <v>TAX COL PAY POLK CITY</v>
          </cell>
          <cell r="C745">
            <v>-435.33000000000004</v>
          </cell>
          <cell r="D745">
            <v>-1251.4000000000001</v>
          </cell>
        </row>
        <row r="746">
          <cell r="A746" t="str">
            <v>24111</v>
          </cell>
          <cell r="B746" t="str">
            <v>TAX COL PAY UTILITY TAX TAMPA</v>
          </cell>
          <cell r="C746">
            <v>-410810.43</v>
          </cell>
          <cell r="D746">
            <v>-2480422.83</v>
          </cell>
        </row>
        <row r="747">
          <cell r="A747" t="str">
            <v>24112</v>
          </cell>
          <cell r="B747" t="str">
            <v>TAX COL PAY UTIL TX TEMPLE TE</v>
          </cell>
          <cell r="C747">
            <v>-25269.64</v>
          </cell>
          <cell r="D747">
            <v>-147375.04999999999</v>
          </cell>
        </row>
        <row r="748">
          <cell r="A748" t="str">
            <v>24113</v>
          </cell>
          <cell r="B748" t="str">
            <v>TAX COL PAY UTIL TX WINT HAVN</v>
          </cell>
          <cell r="C748">
            <v>-49108.73</v>
          </cell>
          <cell r="D748">
            <v>-218368.7</v>
          </cell>
        </row>
        <row r="749">
          <cell r="A749" t="str">
            <v>24114</v>
          </cell>
          <cell r="B749" t="str">
            <v>TAX COL PAY UTIL TX EAGLE LKE</v>
          </cell>
          <cell r="C749">
            <v>-1448.46</v>
          </cell>
          <cell r="D749">
            <v>-7460.53</v>
          </cell>
        </row>
        <row r="750">
          <cell r="A750" t="str">
            <v>24115</v>
          </cell>
          <cell r="B750" t="str">
            <v>TAX COL PAY UTIL TX AUBURNDAL</v>
          </cell>
          <cell r="C750">
            <v>-12900.11</v>
          </cell>
          <cell r="D750">
            <v>-87590.22</v>
          </cell>
        </row>
        <row r="751">
          <cell r="A751" t="str">
            <v>24116</v>
          </cell>
          <cell r="B751" t="str">
            <v>TAX COL PAY UTIL TX PLANT CIT</v>
          </cell>
          <cell r="C751">
            <v>-35637.919999999998</v>
          </cell>
          <cell r="D751">
            <v>-237220.25</v>
          </cell>
        </row>
        <row r="752">
          <cell r="A752" t="str">
            <v>24117</v>
          </cell>
          <cell r="B752" t="str">
            <v>TAX COL PAY UTIL TX MULBERRY</v>
          </cell>
          <cell r="C752">
            <v>-3504.77</v>
          </cell>
          <cell r="D752">
            <v>-25881.34</v>
          </cell>
        </row>
        <row r="753">
          <cell r="A753" t="str">
            <v>24118</v>
          </cell>
          <cell r="B753" t="str">
            <v>TAX COL PAY UTIL TX DADE CITY</v>
          </cell>
          <cell r="C753">
            <v>-4846.09</v>
          </cell>
          <cell r="D753">
            <v>-36639.300000000003</v>
          </cell>
        </row>
        <row r="754">
          <cell r="A754" t="str">
            <v>24119</v>
          </cell>
          <cell r="B754" t="str">
            <v>TAX COL PAY UTIL TX LAKE ALFD</v>
          </cell>
          <cell r="C754">
            <v>-3949.46</v>
          </cell>
          <cell r="D754">
            <v>-23369.02</v>
          </cell>
        </row>
        <row r="755">
          <cell r="A755" t="str">
            <v>24120</v>
          </cell>
          <cell r="B755" t="str">
            <v>TAX COL PAY UTIL TX OLDSMAR</v>
          </cell>
          <cell r="C755">
            <v>-21790.04</v>
          </cell>
          <cell r="D755">
            <v>-109986.95</v>
          </cell>
        </row>
        <row r="756">
          <cell r="A756" t="str">
            <v>24121</v>
          </cell>
          <cell r="B756" t="str">
            <v>TAX COL PAY UTIL TX POLK COUN</v>
          </cell>
          <cell r="C756">
            <v>-69643.72</v>
          </cell>
          <cell r="D756">
            <v>-516422.03</v>
          </cell>
        </row>
        <row r="757">
          <cell r="A757" t="str">
            <v>24122</v>
          </cell>
          <cell r="B757" t="str">
            <v>TAX COL PAY UTIL TX LAKE WALE</v>
          </cell>
          <cell r="C757">
            <v>-832.5</v>
          </cell>
          <cell r="D757">
            <v>-3850.64</v>
          </cell>
        </row>
        <row r="758">
          <cell r="A758" t="str">
            <v>24123</v>
          </cell>
          <cell r="B758" t="str">
            <v>TAX COL PAY UTIL TX BARTOW</v>
          </cell>
          <cell r="C758">
            <v>0</v>
          </cell>
          <cell r="D758">
            <v>0</v>
          </cell>
        </row>
        <row r="759">
          <cell r="A759" t="str">
            <v>24130</v>
          </cell>
          <cell r="B759" t="str">
            <v>VA. STATE TAX</v>
          </cell>
          <cell r="C759">
            <v>0</v>
          </cell>
          <cell r="D759">
            <v>0</v>
          </cell>
        </row>
        <row r="760">
          <cell r="A760" t="str">
            <v>24134</v>
          </cell>
          <cell r="B760" t="str">
            <v>DISCRETIONARY SALES SURTAX -</v>
          </cell>
          <cell r="C760">
            <v>-1403.07</v>
          </cell>
          <cell r="D760">
            <v>-12452.02</v>
          </cell>
        </row>
        <row r="761">
          <cell r="A761" t="str">
            <v>24135</v>
          </cell>
          <cell r="B761" t="str">
            <v>TAX COL PAY FICA EMP PORTION</v>
          </cell>
          <cell r="C761">
            <v>-361.19000000000005</v>
          </cell>
          <cell r="D761">
            <v>0</v>
          </cell>
        </row>
        <row r="762">
          <cell r="A762" t="str">
            <v>24136</v>
          </cell>
          <cell r="B762" t="str">
            <v>TAX COL PAY FED INC TX W/HELD</v>
          </cell>
          <cell r="C762">
            <v>-1217.8800000000001</v>
          </cell>
          <cell r="D762">
            <v>0</v>
          </cell>
        </row>
        <row r="763">
          <cell r="A763" t="str">
            <v>24137</v>
          </cell>
          <cell r="B763" t="str">
            <v>ILLINOIS STATE TAX</v>
          </cell>
          <cell r="C763">
            <v>0</v>
          </cell>
          <cell r="D763">
            <v>0</v>
          </cell>
        </row>
        <row r="764">
          <cell r="A764" t="str">
            <v>24138</v>
          </cell>
          <cell r="B764" t="str">
            <v>TAXES PAY 1099 WITHHOLDING</v>
          </cell>
          <cell r="C764">
            <v>0</v>
          </cell>
          <cell r="D764">
            <v>7387.65</v>
          </cell>
        </row>
        <row r="765">
          <cell r="A765" t="str">
            <v>24141</v>
          </cell>
          <cell r="B765" t="str">
            <v>SALES TAX ELEC 7% HILLSBOROUG</v>
          </cell>
          <cell r="C765">
            <v>-264270.65999999997</v>
          </cell>
          <cell r="D765">
            <v>-897296.19</v>
          </cell>
        </row>
        <row r="766">
          <cell r="A766" t="str">
            <v>24142</v>
          </cell>
          <cell r="B766" t="str">
            <v>SALES TAX ELEC 7% PASCO</v>
          </cell>
          <cell r="C766">
            <v>-5855.32</v>
          </cell>
          <cell r="D766">
            <v>-39240.080000000002</v>
          </cell>
        </row>
        <row r="767">
          <cell r="A767" t="str">
            <v>24143</v>
          </cell>
          <cell r="B767" t="str">
            <v>SALES TAX ELEC 7% PINELLAS</v>
          </cell>
          <cell r="C767">
            <v>-8183.41</v>
          </cell>
          <cell r="D767">
            <v>-60863.72</v>
          </cell>
        </row>
        <row r="768">
          <cell r="A768" t="str">
            <v>24144</v>
          </cell>
          <cell r="B768" t="str">
            <v>SALES TAX ELEC 6% POLK</v>
          </cell>
          <cell r="C768">
            <v>21627.79</v>
          </cell>
          <cell r="D768">
            <v>-191186.43</v>
          </cell>
        </row>
        <row r="769">
          <cell r="A769" t="str">
            <v>24199</v>
          </cell>
          <cell r="B769" t="str">
            <v>SALES TAX PAYABLE 0.0%</v>
          </cell>
          <cell r="C769">
            <v>0</v>
          </cell>
          <cell r="D769">
            <v>0</v>
          </cell>
        </row>
        <row r="770">
          <cell r="A770" t="str">
            <v>241</v>
          </cell>
          <cell r="B770" t="str">
            <v>ACCOUNT TOTAL</v>
          </cell>
          <cell r="C770">
            <v>-910175.91</v>
          </cell>
          <cell r="D770">
            <v>-5931707.5599999996</v>
          </cell>
        </row>
        <row r="771">
          <cell r="A771" t="str">
            <v>24202</v>
          </cell>
          <cell r="B771" t="str">
            <v>CURR LIAB-VACATIONS</v>
          </cell>
          <cell r="C771">
            <v>-26446.12</v>
          </cell>
          <cell r="D771">
            <v>-11339017.779999999</v>
          </cell>
        </row>
        <row r="772">
          <cell r="A772" t="str">
            <v>24296</v>
          </cell>
          <cell r="B772" t="str">
            <v>REVENUE REFUND.</v>
          </cell>
          <cell r="C772">
            <v>0</v>
          </cell>
          <cell r="D772">
            <v>0</v>
          </cell>
        </row>
        <row r="773">
          <cell r="A773" t="str">
            <v>24299</v>
          </cell>
          <cell r="B773" t="str">
            <v>REVENUE REFUND - 1999</v>
          </cell>
          <cell r="C773">
            <v>0</v>
          </cell>
          <cell r="D773">
            <v>0</v>
          </cell>
        </row>
        <row r="774">
          <cell r="A774" t="str">
            <v>242</v>
          </cell>
          <cell r="B774" t="str">
            <v>ACCOUNT TOTAL</v>
          </cell>
          <cell r="C774">
            <v>-26446.12</v>
          </cell>
          <cell r="D774">
            <v>-11339017.779999999</v>
          </cell>
        </row>
        <row r="775">
          <cell r="A775" t="str">
            <v>24501</v>
          </cell>
          <cell r="B775" t="str">
            <v>DEFERRED CREDIT - DERIVATIVE</v>
          </cell>
          <cell r="C775">
            <v>0</v>
          </cell>
          <cell r="D775">
            <v>0</v>
          </cell>
        </row>
        <row r="776">
          <cell r="A776" t="str">
            <v>24502</v>
          </cell>
          <cell r="B776" t="str">
            <v>DEF CREDIT - REG DERIVATIVE L</v>
          </cell>
          <cell r="C776">
            <v>2790550</v>
          </cell>
          <cell r="D776">
            <v>-2682700</v>
          </cell>
        </row>
        <row r="777">
          <cell r="A777" t="str">
            <v>24503</v>
          </cell>
          <cell r="B777" t="str">
            <v>DEF CREDIT - REG TAX LIABILIT</v>
          </cell>
          <cell r="C777">
            <v>0</v>
          </cell>
          <cell r="D777">
            <v>0</v>
          </cell>
        </row>
        <row r="778">
          <cell r="A778" t="str">
            <v>245</v>
          </cell>
          <cell r="B778" t="str">
            <v>ACCOUNT TOTAL</v>
          </cell>
          <cell r="C778">
            <v>2790550</v>
          </cell>
          <cell r="D778">
            <v>-2682700</v>
          </cell>
        </row>
        <row r="779">
          <cell r="A779" t="str">
            <v>24603</v>
          </cell>
          <cell r="B779" t="str">
            <v>USE TAX ACCRUAL</v>
          </cell>
          <cell r="C779">
            <v>0</v>
          </cell>
          <cell r="D779">
            <v>0</v>
          </cell>
        </row>
        <row r="780">
          <cell r="A780" t="str">
            <v>246</v>
          </cell>
          <cell r="B780" t="str">
            <v>ACCOUNT TOTAL</v>
          </cell>
          <cell r="C780">
            <v>0</v>
          </cell>
          <cell r="D780">
            <v>0</v>
          </cell>
        </row>
        <row r="781">
          <cell r="A781" t="str">
            <v>25301</v>
          </cell>
          <cell r="B781" t="str">
            <v>OTHER DEFERRED CREDITS</v>
          </cell>
          <cell r="C781">
            <v>-130734.41</v>
          </cell>
          <cell r="D781">
            <v>-16240119.130000001</v>
          </cell>
        </row>
        <row r="782">
          <cell r="A782" t="str">
            <v>25307</v>
          </cell>
          <cell r="B782" t="str">
            <v>OTH DEF CREDITS- TENANTS RENT</v>
          </cell>
          <cell r="C782">
            <v>0</v>
          </cell>
          <cell r="D782">
            <v>0</v>
          </cell>
        </row>
        <row r="783">
          <cell r="A783" t="str">
            <v>25309</v>
          </cell>
          <cell r="B783" t="str">
            <v>UNCLAIMED ITEMS- A/P CHECKS</v>
          </cell>
          <cell r="C783">
            <v>0</v>
          </cell>
          <cell r="D783">
            <v>64.069999999999993</v>
          </cell>
        </row>
        <row r="784">
          <cell r="A784" t="str">
            <v>25310</v>
          </cell>
          <cell r="B784" t="str">
            <v>UNCLAIMED WAGES</v>
          </cell>
          <cell r="C784">
            <v>-47.610000000000007</v>
          </cell>
          <cell r="D784">
            <v>-111.68</v>
          </cell>
        </row>
        <row r="785">
          <cell r="A785" t="str">
            <v>25311</v>
          </cell>
          <cell r="B785" t="str">
            <v>PARAGON CABLE-NO MAKE READY W</v>
          </cell>
          <cell r="C785">
            <v>0</v>
          </cell>
          <cell r="D785">
            <v>0</v>
          </cell>
        </row>
        <row r="786">
          <cell r="A786" t="str">
            <v>25312</v>
          </cell>
          <cell r="B786" t="str">
            <v>JONES CABLE-NO MAKE READY WOR</v>
          </cell>
          <cell r="C786">
            <v>0</v>
          </cell>
          <cell r="D786">
            <v>0</v>
          </cell>
        </row>
        <row r="787">
          <cell r="A787" t="str">
            <v>25313</v>
          </cell>
          <cell r="B787" t="str">
            <v>FL SATELLITE NET CABLE</v>
          </cell>
          <cell r="C787">
            <v>0</v>
          </cell>
          <cell r="D787">
            <v>0</v>
          </cell>
        </row>
        <row r="788">
          <cell r="A788" t="str">
            <v>25315</v>
          </cell>
          <cell r="B788" t="str">
            <v>ADVANCES-TELESAT CATV LN AIT</v>
          </cell>
          <cell r="C788">
            <v>0</v>
          </cell>
          <cell r="D788">
            <v>0</v>
          </cell>
        </row>
        <row r="789">
          <cell r="A789" t="str">
            <v>25316</v>
          </cell>
          <cell r="B789" t="str">
            <v>CATV PROJECT VAR - PARAGON</v>
          </cell>
          <cell r="C789">
            <v>0</v>
          </cell>
          <cell r="D789">
            <v>0</v>
          </cell>
        </row>
        <row r="790">
          <cell r="A790" t="str">
            <v>25317</v>
          </cell>
          <cell r="B790" t="str">
            <v>ADVANCES - PARAGON CATV LN VA</v>
          </cell>
          <cell r="C790">
            <v>0</v>
          </cell>
          <cell r="D790">
            <v>0</v>
          </cell>
        </row>
        <row r="791">
          <cell r="A791" t="str">
            <v>25318</v>
          </cell>
          <cell r="B791" t="str">
            <v>ADVANCES-CATV OTHER-LN ALTR</v>
          </cell>
          <cell r="C791">
            <v>0</v>
          </cell>
          <cell r="D791">
            <v>0</v>
          </cell>
        </row>
        <row r="792">
          <cell r="A792" t="str">
            <v>25321</v>
          </cell>
          <cell r="B792" t="str">
            <v>DEF LEASE PAYMENTS-UTIL</v>
          </cell>
          <cell r="C792">
            <v>44193.68</v>
          </cell>
          <cell r="D792">
            <v>-3697615.45</v>
          </cell>
        </row>
        <row r="793">
          <cell r="A793" t="str">
            <v>25322</v>
          </cell>
          <cell r="B793" t="str">
            <v>DEF LEASE PAYMENTS-NONUTIL</v>
          </cell>
          <cell r="C793">
            <v>43569.46</v>
          </cell>
          <cell r="D793">
            <v>-1315397.22</v>
          </cell>
        </row>
        <row r="794">
          <cell r="A794" t="str">
            <v>25324</v>
          </cell>
          <cell r="B794" t="str">
            <v>CONTRACT RETENTIONS</v>
          </cell>
          <cell r="C794">
            <v>45872</v>
          </cell>
          <cell r="D794">
            <v>-2726863.45</v>
          </cell>
        </row>
        <row r="795">
          <cell r="A795" t="str">
            <v>25327</v>
          </cell>
          <cell r="B795" t="str">
            <v>CATV PROJECT VAR - CABLEVISIO</v>
          </cell>
          <cell r="C795">
            <v>0</v>
          </cell>
          <cell r="D795">
            <v>0</v>
          </cell>
        </row>
        <row r="796">
          <cell r="A796" t="str">
            <v>25328</v>
          </cell>
          <cell r="B796" t="str">
            <v>ADVANCES- CABLEVISION CATV LN</v>
          </cell>
          <cell r="C796">
            <v>0</v>
          </cell>
          <cell r="D796">
            <v>0</v>
          </cell>
        </row>
        <row r="797">
          <cell r="A797" t="str">
            <v>25330</v>
          </cell>
          <cell r="B797" t="str">
            <v>ED CHARGEABLE/CIAC CONST 2004</v>
          </cell>
          <cell r="C797">
            <v>495437.14</v>
          </cell>
          <cell r="D797">
            <v>-285900</v>
          </cell>
        </row>
        <row r="798">
          <cell r="A798" t="str">
            <v>25332</v>
          </cell>
          <cell r="B798" t="str">
            <v>DEFERRED COMPENSATION</v>
          </cell>
          <cell r="C798">
            <v>0</v>
          </cell>
          <cell r="D798">
            <v>-145933.51999999999</v>
          </cell>
        </row>
        <row r="799">
          <cell r="A799" t="str">
            <v>25333</v>
          </cell>
          <cell r="B799" t="str">
            <v>DIRECTORS FEES</v>
          </cell>
          <cell r="C799">
            <v>76600.56</v>
          </cell>
          <cell r="D799">
            <v>-575625.31999999995</v>
          </cell>
        </row>
        <row r="800">
          <cell r="A800" t="str">
            <v>25341</v>
          </cell>
          <cell r="B800" t="str">
            <v>DEFERRED CREDIT - RTO</v>
          </cell>
          <cell r="C800">
            <v>0</v>
          </cell>
          <cell r="D800">
            <v>0</v>
          </cell>
        </row>
        <row r="801">
          <cell r="A801" t="str">
            <v>25350</v>
          </cell>
          <cell r="B801" t="str">
            <v>ADVANCE TRANSMISSION BILLING</v>
          </cell>
          <cell r="C801">
            <v>0</v>
          </cell>
          <cell r="D801">
            <v>0</v>
          </cell>
        </row>
        <row r="802">
          <cell r="A802" t="str">
            <v>25351</v>
          </cell>
          <cell r="B802" t="str">
            <v>DEFERRED CREDIT - DERIVATIVE</v>
          </cell>
          <cell r="C802">
            <v>0</v>
          </cell>
          <cell r="D802">
            <v>0</v>
          </cell>
        </row>
        <row r="803">
          <cell r="A803" t="str">
            <v>25355</v>
          </cell>
          <cell r="B803" t="str">
            <v>DEF CR - ENVIRON COST RECOV.</v>
          </cell>
          <cell r="C803">
            <v>0</v>
          </cell>
          <cell r="D803">
            <v>0</v>
          </cell>
        </row>
        <row r="804">
          <cell r="A804" t="str">
            <v>25361</v>
          </cell>
          <cell r="B804" t="str">
            <v>REEDY CREEK SUMMER DEMAND</v>
          </cell>
          <cell r="C804">
            <v>0</v>
          </cell>
          <cell r="D804">
            <v>0</v>
          </cell>
        </row>
        <row r="805">
          <cell r="A805" t="str">
            <v>25362</v>
          </cell>
          <cell r="B805" t="str">
            <v>CATV SOUTHEAST 1 ADVANCES</v>
          </cell>
          <cell r="C805">
            <v>0</v>
          </cell>
          <cell r="D805">
            <v>0</v>
          </cell>
        </row>
        <row r="806">
          <cell r="A806" t="str">
            <v>25363</v>
          </cell>
          <cell r="B806" t="str">
            <v>CATV SOUTHEAST 1 VARIANCE ACC</v>
          </cell>
          <cell r="C806">
            <v>0</v>
          </cell>
          <cell r="D806">
            <v>0</v>
          </cell>
        </row>
        <row r="807">
          <cell r="A807" t="str">
            <v>25370</v>
          </cell>
          <cell r="B807" t="str">
            <v>INSURANCE PROCEEDS-CLAIM SETT</v>
          </cell>
          <cell r="C807">
            <v>1511762.3</v>
          </cell>
          <cell r="D807">
            <v>0</v>
          </cell>
        </row>
        <row r="808">
          <cell r="A808" t="str">
            <v>25371</v>
          </cell>
          <cell r="B808" t="str">
            <v>LTSA UNDERPAYMENT - POLK UNIT</v>
          </cell>
          <cell r="C808">
            <v>0</v>
          </cell>
          <cell r="D808">
            <v>0</v>
          </cell>
        </row>
        <row r="809">
          <cell r="A809" t="str">
            <v>25372</v>
          </cell>
          <cell r="B809" t="str">
            <v>CSA UNDERPAYMENT - POLK UNIT</v>
          </cell>
          <cell r="C809">
            <v>0</v>
          </cell>
          <cell r="D809">
            <v>0</v>
          </cell>
        </row>
        <row r="810">
          <cell r="A810" t="str">
            <v>25373</v>
          </cell>
          <cell r="B810" t="str">
            <v>CSA UNDERPAYMENT - POLK UNIT</v>
          </cell>
          <cell r="C810">
            <v>0</v>
          </cell>
          <cell r="D810">
            <v>0</v>
          </cell>
        </row>
        <row r="811">
          <cell r="A811" t="str">
            <v>25375</v>
          </cell>
          <cell r="B811" t="str">
            <v>DEF CR-OUC INTEREST IN 69KV</v>
          </cell>
          <cell r="C811">
            <v>0</v>
          </cell>
          <cell r="D811">
            <v>0</v>
          </cell>
        </row>
        <row r="812">
          <cell r="A812" t="str">
            <v>25380</v>
          </cell>
          <cell r="B812" t="str">
            <v>CSA UNDERPAYMENT - BAYSIDE UN</v>
          </cell>
          <cell r="C812">
            <v>0</v>
          </cell>
          <cell r="D812">
            <v>0</v>
          </cell>
        </row>
        <row r="813">
          <cell r="A813" t="str">
            <v>25381</v>
          </cell>
          <cell r="B813" t="str">
            <v>CSA UNDERPAYMENT - BAYSIDE UN</v>
          </cell>
          <cell r="C813">
            <v>0</v>
          </cell>
          <cell r="D813">
            <v>0</v>
          </cell>
        </row>
        <row r="814">
          <cell r="A814" t="str">
            <v>25393</v>
          </cell>
          <cell r="B814" t="str">
            <v>DEF REVENUE-FIBER OPTICS</v>
          </cell>
          <cell r="C814">
            <v>76193.070000000007</v>
          </cell>
          <cell r="D814">
            <v>-1217026.97</v>
          </cell>
        </row>
        <row r="815">
          <cell r="A815" t="str">
            <v>253</v>
          </cell>
          <cell r="B815" t="str">
            <v>ACCOUNT TOTAL</v>
          </cell>
          <cell r="C815">
            <v>2162846.19</v>
          </cell>
          <cell r="D815">
            <v>-26204528.670000002</v>
          </cell>
        </row>
        <row r="816">
          <cell r="A816" t="str">
            <v>25400</v>
          </cell>
          <cell r="B816" t="str">
            <v>OTHER REG LIAB-FAS109 INC TAX</v>
          </cell>
          <cell r="C816">
            <v>442256</v>
          </cell>
          <cell r="D816">
            <v>-27129327.329999998</v>
          </cell>
        </row>
        <row r="817">
          <cell r="A817" t="str">
            <v>25401</v>
          </cell>
          <cell r="B817" t="str">
            <v>OTH REG LIAB ALLOW'S AUCTIONE</v>
          </cell>
          <cell r="C817">
            <v>9696.48</v>
          </cell>
          <cell r="D817">
            <v>-1886664.38</v>
          </cell>
        </row>
        <row r="818">
          <cell r="A818" t="str">
            <v>25431</v>
          </cell>
          <cell r="B818" t="str">
            <v>DEFERRED CREDIT - REGULATORY</v>
          </cell>
          <cell r="C818">
            <v>0</v>
          </cell>
          <cell r="D818">
            <v>0</v>
          </cell>
        </row>
        <row r="819">
          <cell r="A819" t="str">
            <v>25432</v>
          </cell>
          <cell r="B819" t="str">
            <v>DEFERRED CREDIT CONSERVATION</v>
          </cell>
          <cell r="C819">
            <v>-485766</v>
          </cell>
          <cell r="D819">
            <v>-1339684</v>
          </cell>
        </row>
        <row r="820">
          <cell r="A820" t="str">
            <v>25433</v>
          </cell>
          <cell r="B820" t="str">
            <v>DEFERRED CREDIT FUEL-RETAIL</v>
          </cell>
          <cell r="C820">
            <v>0</v>
          </cell>
          <cell r="D820">
            <v>0</v>
          </cell>
        </row>
        <row r="821">
          <cell r="A821" t="str">
            <v>25434</v>
          </cell>
          <cell r="B821" t="str">
            <v>DEFERRED CREDIT CAPACITY</v>
          </cell>
          <cell r="C821">
            <v>0</v>
          </cell>
          <cell r="D821">
            <v>0</v>
          </cell>
        </row>
        <row r="822">
          <cell r="A822" t="str">
            <v>25435</v>
          </cell>
          <cell r="B822" t="str">
            <v>DEFERRED CREDIT-FUEL-WHOLESAL</v>
          </cell>
          <cell r="C822">
            <v>0</v>
          </cell>
          <cell r="D822">
            <v>0</v>
          </cell>
        </row>
        <row r="823">
          <cell r="A823" t="str">
            <v>25438</v>
          </cell>
          <cell r="B823" t="str">
            <v>DEF CR ECRC</v>
          </cell>
          <cell r="C823">
            <v>0</v>
          </cell>
          <cell r="D823">
            <v>0</v>
          </cell>
        </row>
        <row r="824">
          <cell r="A824" t="str">
            <v>25451</v>
          </cell>
          <cell r="B824" t="str">
            <v>DEFERRED CREDIT - REGULATORY</v>
          </cell>
          <cell r="C824">
            <v>0</v>
          </cell>
          <cell r="D824">
            <v>0</v>
          </cell>
        </row>
        <row r="825">
          <cell r="A825" t="str">
            <v>25452</v>
          </cell>
          <cell r="B825" t="str">
            <v>DEF CR SALE OF TRAN LINE-FPC</v>
          </cell>
          <cell r="C825">
            <v>2370.85</v>
          </cell>
          <cell r="D825">
            <v>-116171.65</v>
          </cell>
        </row>
        <row r="826">
          <cell r="A826" t="str">
            <v>25470</v>
          </cell>
          <cell r="B826" t="str">
            <v>DEF. CR - SALE OF TURKEY CREE</v>
          </cell>
          <cell r="C826">
            <v>10465.120000000001</v>
          </cell>
          <cell r="D826">
            <v>-619922.93000000005</v>
          </cell>
        </row>
        <row r="827">
          <cell r="A827" t="str">
            <v>25471</v>
          </cell>
          <cell r="B827" t="str">
            <v>DEF AERIAL SURVEY CREDIT</v>
          </cell>
          <cell r="C827">
            <v>0</v>
          </cell>
          <cell r="D827">
            <v>0</v>
          </cell>
        </row>
        <row r="828">
          <cell r="A828" t="str">
            <v>25472</v>
          </cell>
          <cell r="B828" t="str">
            <v>DEF. CREDIT-SALE OF OLDSMAR B</v>
          </cell>
          <cell r="C828">
            <v>657.71999999999991</v>
          </cell>
          <cell r="D828">
            <v>-31545.72</v>
          </cell>
        </row>
        <row r="829">
          <cell r="A829" t="str">
            <v>25473</v>
          </cell>
          <cell r="B829" t="str">
            <v>DEF. CREDIT SALE OF TAYLOR RD</v>
          </cell>
          <cell r="C829">
            <v>309.94</v>
          </cell>
          <cell r="D829">
            <v>-14567.02</v>
          </cell>
        </row>
        <row r="830">
          <cell r="A830" t="str">
            <v>25474</v>
          </cell>
          <cell r="B830" t="str">
            <v>DEF. CR. SALE OF WIMAUMA SUB</v>
          </cell>
          <cell r="C830">
            <v>135.20999999999998</v>
          </cell>
          <cell r="D830">
            <v>-4056.3</v>
          </cell>
        </row>
        <row r="831">
          <cell r="A831" t="str">
            <v>25475</v>
          </cell>
          <cell r="B831" t="str">
            <v>DEF CR - SALE OF BERKLEY RD S</v>
          </cell>
          <cell r="C831">
            <v>48.819999999999993</v>
          </cell>
          <cell r="D831">
            <v>-2489.8200000000002</v>
          </cell>
        </row>
        <row r="832">
          <cell r="A832" t="str">
            <v>25476</v>
          </cell>
          <cell r="B832" t="str">
            <v>DEF CR SALE OF 36TH ST. WAREH</v>
          </cell>
          <cell r="C832">
            <v>48.36</v>
          </cell>
          <cell r="D832">
            <v>-1257.3599999999999</v>
          </cell>
        </row>
        <row r="833">
          <cell r="A833" t="str">
            <v>25477</v>
          </cell>
          <cell r="B833" t="str">
            <v>DEF CR 2003 SALE OF TT TX ROW</v>
          </cell>
          <cell r="C833">
            <v>60.309999999999995</v>
          </cell>
          <cell r="D833">
            <v>-3136.12</v>
          </cell>
        </row>
        <row r="834">
          <cell r="A834" t="str">
            <v>25478</v>
          </cell>
          <cell r="B834" t="str">
            <v>DEF CR - SALE OF 20TH ST TRAN</v>
          </cell>
          <cell r="C834">
            <v>123.72</v>
          </cell>
          <cell r="D834">
            <v>7.0000000000000007E-2</v>
          </cell>
        </row>
        <row r="835">
          <cell r="A835" t="str">
            <v>25479</v>
          </cell>
          <cell r="B835" t="str">
            <v>DEF CR - SALE OF SHELDON RD S</v>
          </cell>
          <cell r="C835">
            <v>4688.8999999999996</v>
          </cell>
          <cell r="D835">
            <v>-9377.7999999999993</v>
          </cell>
        </row>
        <row r="836">
          <cell r="A836" t="str">
            <v>25480</v>
          </cell>
          <cell r="B836" t="str">
            <v>DEF CR - SALE OF PARKWAY SUB</v>
          </cell>
          <cell r="C836">
            <v>0</v>
          </cell>
          <cell r="D836">
            <v>0</v>
          </cell>
        </row>
        <row r="837">
          <cell r="A837" t="str">
            <v>25482</v>
          </cell>
          <cell r="B837" t="str">
            <v>DEF. CR. SALE OF LIVINGSTON</v>
          </cell>
          <cell r="C837">
            <v>552.95000000000005</v>
          </cell>
          <cell r="D837">
            <v>-13823.75</v>
          </cell>
        </row>
        <row r="838">
          <cell r="A838" t="str">
            <v>25483</v>
          </cell>
          <cell r="B838" t="str">
            <v>DEF. CR. SALE OF LITTLE BULLF</v>
          </cell>
          <cell r="C838">
            <v>1119.6699999999998</v>
          </cell>
          <cell r="D838">
            <v>-27991.74</v>
          </cell>
        </row>
        <row r="839">
          <cell r="A839" t="str">
            <v>25484</v>
          </cell>
          <cell r="B839" t="str">
            <v>SALE OF WILLOW ST. OFFICE</v>
          </cell>
          <cell r="C839">
            <v>3253.1099999999997</v>
          </cell>
          <cell r="D839">
            <v>-74821.53</v>
          </cell>
        </row>
        <row r="840">
          <cell r="A840" t="str">
            <v>25486</v>
          </cell>
          <cell r="B840" t="str">
            <v>SALE OF SO. HILLSBOROUGH OFFI</v>
          </cell>
          <cell r="C840">
            <v>1040.9499999999998</v>
          </cell>
          <cell r="D840">
            <v>-20819</v>
          </cell>
        </row>
        <row r="841">
          <cell r="A841" t="str">
            <v>25487</v>
          </cell>
          <cell r="B841" t="str">
            <v>DEF CR SALE OF MANGO SUB</v>
          </cell>
          <cell r="C841">
            <v>5561.03</v>
          </cell>
          <cell r="D841">
            <v>-105659.38</v>
          </cell>
        </row>
        <row r="842">
          <cell r="A842" t="str">
            <v>25489</v>
          </cell>
          <cell r="B842" t="str">
            <v>DEF CR SALE OF PORTION OF SO.</v>
          </cell>
          <cell r="C842">
            <v>38.33</v>
          </cell>
          <cell r="D842">
            <v>-689.94</v>
          </cell>
        </row>
        <row r="843">
          <cell r="A843" t="str">
            <v>25490</v>
          </cell>
          <cell r="B843" t="str">
            <v>DEF CR SALE OF 24TH ST. SUB</v>
          </cell>
          <cell r="C843">
            <v>480.96</v>
          </cell>
          <cell r="D843">
            <v>-3417.84</v>
          </cell>
        </row>
        <row r="844">
          <cell r="A844" t="str">
            <v>25491</v>
          </cell>
          <cell r="B844" t="str">
            <v>DEF CREDIT SALE OF POLK CO LA</v>
          </cell>
          <cell r="C844">
            <v>11.129999999999999</v>
          </cell>
          <cell r="D844">
            <v>-178.08</v>
          </cell>
        </row>
        <row r="845">
          <cell r="A845" t="str">
            <v>25492</v>
          </cell>
          <cell r="B845" t="str">
            <v>DEF. CREDIT SALE OF REEVES RO</v>
          </cell>
          <cell r="C845">
            <v>24.459999999999997</v>
          </cell>
          <cell r="D845">
            <v>-635.96</v>
          </cell>
        </row>
        <row r="846">
          <cell r="A846" t="str">
            <v>25493</v>
          </cell>
          <cell r="B846" t="str">
            <v>DEF CR. - SALE OF ADJ. PROP-1</v>
          </cell>
          <cell r="C846">
            <v>5685.8499999999995</v>
          </cell>
          <cell r="D846">
            <v>-227434.04</v>
          </cell>
        </row>
        <row r="847">
          <cell r="A847" t="str">
            <v>25495</v>
          </cell>
          <cell r="B847" t="str">
            <v>DEF CR. - SALE OF DADE BUS OF</v>
          </cell>
          <cell r="C847">
            <v>367.90999999999997</v>
          </cell>
          <cell r="D847">
            <v>-12508.94</v>
          </cell>
        </row>
        <row r="848">
          <cell r="A848" t="str">
            <v>25496</v>
          </cell>
          <cell r="B848" t="str">
            <v>DEF CR. - SALE OF BRANDON BUS</v>
          </cell>
          <cell r="C848">
            <v>3677.7</v>
          </cell>
          <cell r="D848">
            <v>-143430.31</v>
          </cell>
        </row>
        <row r="849">
          <cell r="A849" t="str">
            <v>25497</v>
          </cell>
          <cell r="B849" t="str">
            <v>SALE OF TRANS R/W - TEMPLE TE</v>
          </cell>
          <cell r="C849">
            <v>5053.0899999999992</v>
          </cell>
          <cell r="D849">
            <v>-202123.84</v>
          </cell>
        </row>
        <row r="850">
          <cell r="A850" t="str">
            <v>25498</v>
          </cell>
          <cell r="B850" t="str">
            <v>DEF CR. - SALE OF WINTER HAVE</v>
          </cell>
          <cell r="C850">
            <v>589.07000000000005</v>
          </cell>
          <cell r="D850">
            <v>-27686.29</v>
          </cell>
        </row>
        <row r="851">
          <cell r="A851" t="str">
            <v>254</v>
          </cell>
          <cell r="B851" t="str">
            <v>ACCOUNT TOTAL</v>
          </cell>
          <cell r="C851">
            <v>12551.64</v>
          </cell>
          <cell r="D851">
            <v>-32019421</v>
          </cell>
        </row>
        <row r="852">
          <cell r="A852" t="str">
            <v>25501</v>
          </cell>
          <cell r="B852" t="str">
            <v>ACC DEF ITC OBO 10% 1975</v>
          </cell>
          <cell r="C852">
            <v>0</v>
          </cell>
          <cell r="D852">
            <v>8.2799999999999994</v>
          </cell>
        </row>
        <row r="853">
          <cell r="A853" t="str">
            <v>25503</v>
          </cell>
          <cell r="B853" t="str">
            <v>ACC DEF ITC OBO  8% 1983</v>
          </cell>
          <cell r="C853">
            <v>85.22</v>
          </cell>
          <cell r="D853">
            <v>-7158.26</v>
          </cell>
        </row>
        <row r="854">
          <cell r="A854" t="str">
            <v>25504</v>
          </cell>
          <cell r="B854" t="str">
            <v>ACC DEF ITC OBO 10% 1984</v>
          </cell>
          <cell r="C854">
            <v>505.60999999999996</v>
          </cell>
          <cell r="D854">
            <v>-48538.95</v>
          </cell>
        </row>
        <row r="855">
          <cell r="A855" t="str">
            <v>25505</v>
          </cell>
          <cell r="B855" t="str">
            <v>ACC DEF ITC OBO 10% 1985</v>
          </cell>
          <cell r="C855">
            <v>113.58999999999999</v>
          </cell>
          <cell r="D855">
            <v>-12267.77</v>
          </cell>
        </row>
        <row r="856">
          <cell r="A856" t="str">
            <v>25506</v>
          </cell>
          <cell r="B856" t="str">
            <v>ACC DEF ITC- OBO 10% 1986</v>
          </cell>
          <cell r="C856">
            <v>7.72</v>
          </cell>
          <cell r="D856">
            <v>-926.29000000000008</v>
          </cell>
        </row>
        <row r="857">
          <cell r="A857" t="str">
            <v>25517</v>
          </cell>
          <cell r="B857" t="str">
            <v>ACC DEF INVEST TAX CR 3%  67</v>
          </cell>
          <cell r="C857">
            <v>0</v>
          </cell>
          <cell r="D857">
            <v>0</v>
          </cell>
        </row>
        <row r="858">
          <cell r="A858" t="str">
            <v>25518</v>
          </cell>
          <cell r="B858" t="str">
            <v>ACC DEF INVEST TAX CR 3%  68</v>
          </cell>
          <cell r="C858">
            <v>0</v>
          </cell>
          <cell r="D858">
            <v>0</v>
          </cell>
        </row>
        <row r="859">
          <cell r="A859" t="str">
            <v>25519</v>
          </cell>
          <cell r="B859" t="str">
            <v>ACC DEF INVEST TAX CR 3%  69</v>
          </cell>
          <cell r="C859">
            <v>0</v>
          </cell>
          <cell r="D859">
            <v>0</v>
          </cell>
        </row>
        <row r="860">
          <cell r="A860" t="str">
            <v>25520</v>
          </cell>
          <cell r="B860" t="str">
            <v>ACC DEF INVEST TAX CR 3%  70</v>
          </cell>
          <cell r="C860">
            <v>0</v>
          </cell>
          <cell r="D860">
            <v>0</v>
          </cell>
        </row>
        <row r="861">
          <cell r="A861" t="str">
            <v>25521</v>
          </cell>
          <cell r="B861" t="str">
            <v>ACC DEF INVEST TAX CR 3%  71</v>
          </cell>
          <cell r="C861">
            <v>0</v>
          </cell>
          <cell r="D861">
            <v>0</v>
          </cell>
        </row>
        <row r="862">
          <cell r="A862" t="str">
            <v>25522</v>
          </cell>
          <cell r="B862" t="str">
            <v>ACC DEF INVEST TAX CR 4%  71</v>
          </cell>
          <cell r="C862">
            <v>0</v>
          </cell>
          <cell r="D862">
            <v>0</v>
          </cell>
        </row>
        <row r="863">
          <cell r="A863" t="str">
            <v>25523</v>
          </cell>
          <cell r="B863" t="str">
            <v>ACC DEF INVEST TAX CR 4%  72</v>
          </cell>
          <cell r="C863">
            <v>0</v>
          </cell>
          <cell r="D863">
            <v>0</v>
          </cell>
        </row>
        <row r="864">
          <cell r="A864" t="str">
            <v>25524</v>
          </cell>
          <cell r="B864" t="str">
            <v>ACC DEF INVEST TAX CR 4%  73</v>
          </cell>
          <cell r="C864">
            <v>0</v>
          </cell>
          <cell r="D864">
            <v>0</v>
          </cell>
        </row>
        <row r="865">
          <cell r="A865" t="str">
            <v>25525</v>
          </cell>
          <cell r="B865" t="str">
            <v>ACC DEF INVEST TAX CR 4%  74</v>
          </cell>
          <cell r="C865">
            <v>0</v>
          </cell>
          <cell r="D865">
            <v>-0.98000000000000009</v>
          </cell>
        </row>
        <row r="866">
          <cell r="A866" t="str">
            <v>25526</v>
          </cell>
          <cell r="B866" t="str">
            <v>ACC DEF INVEST TAX CR 4%  75</v>
          </cell>
          <cell r="C866">
            <v>0</v>
          </cell>
          <cell r="D866">
            <v>0</v>
          </cell>
        </row>
        <row r="867">
          <cell r="A867" t="str">
            <v>25527</v>
          </cell>
          <cell r="B867" t="str">
            <v>ACC DEF INVEST TAX CR 10% 75</v>
          </cell>
          <cell r="C867">
            <v>0</v>
          </cell>
          <cell r="D867">
            <v>0</v>
          </cell>
        </row>
        <row r="868">
          <cell r="A868" t="str">
            <v>25528</v>
          </cell>
          <cell r="B868" t="str">
            <v>ACC DEF INVEST TAX CR 4%  76</v>
          </cell>
          <cell r="C868">
            <v>621.51</v>
          </cell>
          <cell r="D868">
            <v>0.03</v>
          </cell>
        </row>
        <row r="869">
          <cell r="A869" t="str">
            <v>25529</v>
          </cell>
          <cell r="B869" t="str">
            <v>ACC DEF INVEST TAX CR 10% 76</v>
          </cell>
          <cell r="C869">
            <v>11739.98</v>
          </cell>
          <cell r="D869">
            <v>0</v>
          </cell>
        </row>
        <row r="870">
          <cell r="A870" t="str">
            <v>25530</v>
          </cell>
          <cell r="B870" t="str">
            <v>ACC DEF INVEST TAX CR 4%  77</v>
          </cell>
          <cell r="C870">
            <v>3664.5499999999997</v>
          </cell>
          <cell r="D870">
            <v>-43974.58</v>
          </cell>
        </row>
        <row r="871">
          <cell r="A871" t="str">
            <v>25531</v>
          </cell>
          <cell r="B871" t="str">
            <v>ACC DEF INVEST TAX CR 10% 77</v>
          </cell>
          <cell r="C871">
            <v>5335.49</v>
          </cell>
          <cell r="D871">
            <v>-64025.82</v>
          </cell>
        </row>
        <row r="872">
          <cell r="A872" t="str">
            <v>25532</v>
          </cell>
          <cell r="B872" t="str">
            <v>ACC DEF INVEST TAX CR 4%  78</v>
          </cell>
          <cell r="C872">
            <v>186.19</v>
          </cell>
          <cell r="D872">
            <v>-4468.68</v>
          </cell>
        </row>
        <row r="873">
          <cell r="A873" t="str">
            <v>25533</v>
          </cell>
          <cell r="B873" t="str">
            <v>ACC DEF INVEST TAX CR 10% 78</v>
          </cell>
          <cell r="C873">
            <v>6977.5599999999995</v>
          </cell>
          <cell r="D873">
            <v>-167461.56</v>
          </cell>
        </row>
        <row r="874">
          <cell r="A874" t="str">
            <v>25534</v>
          </cell>
          <cell r="B874" t="str">
            <v>ACC DEF INVEST TX CR 4% 79</v>
          </cell>
          <cell r="C874">
            <v>19.869999999999997</v>
          </cell>
          <cell r="D874">
            <v>-715.5</v>
          </cell>
        </row>
        <row r="875">
          <cell r="A875" t="str">
            <v>25535</v>
          </cell>
          <cell r="B875" t="str">
            <v>ACC DEF INVEST TX CR 10% 79</v>
          </cell>
          <cell r="C875">
            <v>7510.86</v>
          </cell>
          <cell r="D875">
            <v>-270390.78999999998</v>
          </cell>
        </row>
        <row r="876">
          <cell r="A876" t="str">
            <v>25536</v>
          </cell>
          <cell r="B876" t="str">
            <v>ACC DEF INVEST TX CR 10% 80</v>
          </cell>
          <cell r="C876">
            <v>5255.16</v>
          </cell>
          <cell r="D876">
            <v>-252247.89</v>
          </cell>
        </row>
        <row r="877">
          <cell r="A877" t="str">
            <v>25539</v>
          </cell>
          <cell r="B877" t="str">
            <v>ACC DEF INVEST TX CR10% 81</v>
          </cell>
          <cell r="C877">
            <v>0</v>
          </cell>
          <cell r="D877">
            <v>0</v>
          </cell>
        </row>
        <row r="878">
          <cell r="A878" t="str">
            <v>25540</v>
          </cell>
          <cell r="B878" t="str">
            <v>ACC DEF INVEST TX CR 10% 82</v>
          </cell>
          <cell r="C878">
            <v>12736.25</v>
          </cell>
          <cell r="D878">
            <v>-917010.29</v>
          </cell>
        </row>
        <row r="879">
          <cell r="A879" t="str">
            <v>25541</v>
          </cell>
          <cell r="B879" t="str">
            <v>ACC DEF ITC 8% 1983 UTIL</v>
          </cell>
          <cell r="C879">
            <v>4867.6499999999996</v>
          </cell>
          <cell r="D879">
            <v>-408883.02</v>
          </cell>
        </row>
        <row r="880">
          <cell r="A880" t="str">
            <v>25542</v>
          </cell>
          <cell r="B880" t="str">
            <v>ACC DEF ITC 8% 1984</v>
          </cell>
          <cell r="C880">
            <v>31350.959999999999</v>
          </cell>
          <cell r="D880">
            <v>-3009692.39</v>
          </cell>
        </row>
        <row r="881">
          <cell r="A881" t="str">
            <v>25543</v>
          </cell>
          <cell r="B881" t="str">
            <v>ACC DEF ITC 8% 1985</v>
          </cell>
          <cell r="C881">
            <v>15945.61</v>
          </cell>
          <cell r="D881">
            <v>-1722125.87</v>
          </cell>
        </row>
        <row r="882">
          <cell r="A882" t="str">
            <v>25544</v>
          </cell>
          <cell r="B882" t="str">
            <v>ACC DEF ITC 10% 1984</v>
          </cell>
          <cell r="C882">
            <v>4208.57</v>
          </cell>
          <cell r="D882">
            <v>-404022.71</v>
          </cell>
        </row>
        <row r="883">
          <cell r="A883" t="str">
            <v>25545</v>
          </cell>
          <cell r="B883" t="str">
            <v>ACC DEF ITC 10% 1986</v>
          </cell>
          <cell r="C883">
            <v>5640.8899999999994</v>
          </cell>
          <cell r="D883">
            <v>-676906.7</v>
          </cell>
        </row>
        <row r="884">
          <cell r="A884" t="str">
            <v>25550</v>
          </cell>
          <cell r="B884" t="str">
            <v>ACC DEF ITC BB4 10% 1981</v>
          </cell>
          <cell r="C884">
            <v>3829.0099999999998</v>
          </cell>
          <cell r="D884">
            <v>-413532.91</v>
          </cell>
        </row>
        <row r="885">
          <cell r="A885" t="str">
            <v>25551</v>
          </cell>
          <cell r="B885" t="str">
            <v>ACC DEF ITC BB4 10% 1982</v>
          </cell>
          <cell r="C885">
            <v>29184.16</v>
          </cell>
          <cell r="D885">
            <v>-3151889.7</v>
          </cell>
        </row>
        <row r="886">
          <cell r="A886" t="str">
            <v>25552</v>
          </cell>
          <cell r="B886" t="str">
            <v>ACC DEF ITC BB4 8% 1983</v>
          </cell>
          <cell r="C886">
            <v>45563.24</v>
          </cell>
          <cell r="D886">
            <v>-4920830.25</v>
          </cell>
        </row>
        <row r="887">
          <cell r="A887" t="str">
            <v>25553</v>
          </cell>
          <cell r="B887" t="str">
            <v>ACC DEF ITC BB4 8% 1984</v>
          </cell>
          <cell r="C887">
            <v>12241.06</v>
          </cell>
          <cell r="D887">
            <v>-1322034.1100000001</v>
          </cell>
        </row>
        <row r="888">
          <cell r="A888" t="str">
            <v>25555</v>
          </cell>
          <cell r="B888" t="str">
            <v>ACC DEF ITC BB4 10% 1984</v>
          </cell>
          <cell r="C888">
            <v>16719.169999999998</v>
          </cell>
          <cell r="D888">
            <v>-1805670.12</v>
          </cell>
        </row>
        <row r="889">
          <cell r="A889" t="str">
            <v>25556</v>
          </cell>
          <cell r="B889" t="str">
            <v>ACC DEF ITC BB4 1985 8%</v>
          </cell>
          <cell r="C889">
            <v>5898.99</v>
          </cell>
          <cell r="D889">
            <v>-637091.31999999995</v>
          </cell>
        </row>
        <row r="890">
          <cell r="A890" t="str">
            <v>25557</v>
          </cell>
          <cell r="B890" t="str">
            <v>ACC DEF ITC BB4 1986 10%</v>
          </cell>
          <cell r="C890">
            <v>530.3599999999999</v>
          </cell>
          <cell r="D890">
            <v>-63643.28</v>
          </cell>
        </row>
        <row r="891">
          <cell r="A891" t="str">
            <v>25558</v>
          </cell>
          <cell r="B891" t="str">
            <v>ACC DEF ITC 10% 1985</v>
          </cell>
          <cell r="C891">
            <v>0</v>
          </cell>
          <cell r="D891">
            <v>0</v>
          </cell>
        </row>
        <row r="892">
          <cell r="A892" t="str">
            <v>25570</v>
          </cell>
          <cell r="B892" t="str">
            <v>ACC DEF ITC 10% '81 NONUTILIT</v>
          </cell>
          <cell r="C892">
            <v>35.700000000000003</v>
          </cell>
          <cell r="D892">
            <v>-2141.75</v>
          </cell>
        </row>
        <row r="893">
          <cell r="A893" t="str">
            <v>25571</v>
          </cell>
          <cell r="B893" t="str">
            <v>ACC DEF ITC 10% '82 NONUTILIT</v>
          </cell>
          <cell r="C893">
            <v>40.26</v>
          </cell>
          <cell r="D893">
            <v>-2899.03</v>
          </cell>
        </row>
        <row r="894">
          <cell r="A894" t="str">
            <v>25573</v>
          </cell>
          <cell r="B894" t="str">
            <v>ACC DEF ITC BB4 10% 1987</v>
          </cell>
          <cell r="C894">
            <v>423.9</v>
          </cell>
          <cell r="D894">
            <v>-55955.46</v>
          </cell>
        </row>
        <row r="895">
          <cell r="A895" t="str">
            <v>25574</v>
          </cell>
          <cell r="B895" t="str">
            <v>ACC DEF ITC 10% - 1987</v>
          </cell>
          <cell r="C895">
            <v>2012.77</v>
          </cell>
          <cell r="D895">
            <v>-265685.96999999997</v>
          </cell>
        </row>
        <row r="896">
          <cell r="A896" t="str">
            <v>25575</v>
          </cell>
          <cell r="B896" t="str">
            <v>ACC DEF ITC 10% 1988</v>
          </cell>
          <cell r="C896">
            <v>1661.02</v>
          </cell>
          <cell r="D896">
            <v>-239186.25</v>
          </cell>
        </row>
        <row r="897">
          <cell r="A897" t="str">
            <v>25576</v>
          </cell>
          <cell r="B897" t="str">
            <v>ACC DEF ITC 10% 1989</v>
          </cell>
          <cell r="C897">
            <v>263.27</v>
          </cell>
          <cell r="D897">
            <v>-41069.440000000002</v>
          </cell>
        </row>
        <row r="898">
          <cell r="A898" t="str">
            <v>25577</v>
          </cell>
          <cell r="B898" t="str">
            <v>ACC DEF ITC 10%-1990</v>
          </cell>
          <cell r="C898">
            <v>23.2</v>
          </cell>
          <cell r="D898">
            <v>-3897</v>
          </cell>
        </row>
        <row r="899">
          <cell r="A899" t="str">
            <v>255</v>
          </cell>
          <cell r="B899" t="str">
            <v>ACCOUNT TOTAL</v>
          </cell>
          <cell r="C899">
            <v>235199.35</v>
          </cell>
          <cell r="D899">
            <v>-20936336.329999998</v>
          </cell>
        </row>
        <row r="900">
          <cell r="A900" t="str">
            <v>25601</v>
          </cell>
          <cell r="B900" t="str">
            <v>SALE TO FLA DOT - I-4 WIDENIN</v>
          </cell>
          <cell r="C900">
            <v>0</v>
          </cell>
          <cell r="D900">
            <v>-5880.28</v>
          </cell>
        </row>
        <row r="901">
          <cell r="A901" t="str">
            <v>25602</v>
          </cell>
          <cell r="B901" t="str">
            <v>SALE OF TEMPLE TERRACE VACANT</v>
          </cell>
          <cell r="C901">
            <v>-18.62</v>
          </cell>
          <cell r="D901">
            <v>-12125.87</v>
          </cell>
        </row>
        <row r="902">
          <cell r="A902" t="str">
            <v>25603</v>
          </cell>
          <cell r="B902" t="str">
            <v>SALE OF OLDSMAR BUSINESS OFFI</v>
          </cell>
          <cell r="C902">
            <v>-26.810000000000002</v>
          </cell>
          <cell r="D902">
            <v>0</v>
          </cell>
        </row>
        <row r="903">
          <cell r="A903" t="str">
            <v>25606</v>
          </cell>
          <cell r="B903" t="str">
            <v>SALE OF PORT MANATEE PROPERTY</v>
          </cell>
          <cell r="C903">
            <v>-5429.68</v>
          </cell>
          <cell r="D903">
            <v>0</v>
          </cell>
        </row>
        <row r="904">
          <cell r="A904" t="str">
            <v>25607</v>
          </cell>
          <cell r="B904" t="str">
            <v>SALE OF HOOKERS PT PWR STA LA</v>
          </cell>
          <cell r="C904">
            <v>0</v>
          </cell>
          <cell r="D904">
            <v>0</v>
          </cell>
        </row>
        <row r="905">
          <cell r="A905" t="str">
            <v>25608</v>
          </cell>
          <cell r="B905" t="str">
            <v>SALE OF GANNON PWR STA LAND</v>
          </cell>
          <cell r="C905">
            <v>0</v>
          </cell>
          <cell r="D905">
            <v>0</v>
          </cell>
        </row>
        <row r="906">
          <cell r="A906" t="str">
            <v>25609</v>
          </cell>
          <cell r="B906" t="str">
            <v>SALE OF SEFFNER SUB (31D) SUR</v>
          </cell>
          <cell r="C906">
            <v>0</v>
          </cell>
          <cell r="D906">
            <v>0</v>
          </cell>
        </row>
        <row r="907">
          <cell r="A907" t="str">
            <v>25610</v>
          </cell>
          <cell r="B907" t="str">
            <v>SALE OF 50TH ST OFFICE</v>
          </cell>
          <cell r="C907">
            <v>-636427.78</v>
          </cell>
          <cell r="D907">
            <v>-628010.06000000006</v>
          </cell>
        </row>
        <row r="908">
          <cell r="A908" t="str">
            <v>25611</v>
          </cell>
          <cell r="B908" t="str">
            <v>SALE OF BERKLEY RD SUBSTATION</v>
          </cell>
          <cell r="C908">
            <v>0</v>
          </cell>
          <cell r="D908">
            <v>0</v>
          </cell>
        </row>
        <row r="909">
          <cell r="A909" t="str">
            <v>25612</v>
          </cell>
          <cell r="B909" t="str">
            <v>SALE OF TRANSM ROW 10-2003</v>
          </cell>
          <cell r="C909">
            <v>0</v>
          </cell>
          <cell r="D909">
            <v>0</v>
          </cell>
        </row>
        <row r="910">
          <cell r="A910" t="str">
            <v>25615</v>
          </cell>
          <cell r="B910" t="str">
            <v>SALE OF LAND AT GRANADA SUB</v>
          </cell>
          <cell r="C910">
            <v>-129174.96</v>
          </cell>
          <cell r="D910">
            <v>-124190.69</v>
          </cell>
        </row>
        <row r="911">
          <cell r="A911" t="str">
            <v>25616</v>
          </cell>
          <cell r="B911" t="str">
            <v>SALE OF PSC AND ADJACENT PROP</v>
          </cell>
          <cell r="C911">
            <v>-51.53</v>
          </cell>
          <cell r="D911">
            <v>10257.799999999999</v>
          </cell>
        </row>
        <row r="912">
          <cell r="A912" t="str">
            <v>25627</v>
          </cell>
          <cell r="B912" t="str">
            <v>SALE OF TOWN N COUNTRY CUST S</v>
          </cell>
          <cell r="C912">
            <v>0</v>
          </cell>
          <cell r="D912">
            <v>2500</v>
          </cell>
        </row>
        <row r="913">
          <cell r="A913" t="str">
            <v>25638</v>
          </cell>
          <cell r="B913" t="str">
            <v>SALE OF POWER PLANT X LAND</v>
          </cell>
          <cell r="C913">
            <v>1933.34</v>
          </cell>
          <cell r="D913">
            <v>0</v>
          </cell>
        </row>
        <row r="914">
          <cell r="A914" t="str">
            <v>25655</v>
          </cell>
          <cell r="B914" t="str">
            <v>SALE OF BB PEMBROKE RD PARCEL</v>
          </cell>
          <cell r="C914">
            <v>0</v>
          </cell>
          <cell r="D914">
            <v>35.65</v>
          </cell>
        </row>
        <row r="915">
          <cell r="A915" t="str">
            <v>25658</v>
          </cell>
          <cell r="B915" t="str">
            <v>SALE OF LAND-DREW PARK</v>
          </cell>
          <cell r="C915">
            <v>0</v>
          </cell>
          <cell r="D915">
            <v>2500</v>
          </cell>
        </row>
        <row r="916">
          <cell r="A916" t="str">
            <v>25663</v>
          </cell>
          <cell r="B916" t="str">
            <v>SALE OF 24TH ST SUB PROPERTY</v>
          </cell>
          <cell r="C916">
            <v>-349.5</v>
          </cell>
          <cell r="D916">
            <v>0</v>
          </cell>
        </row>
        <row r="917">
          <cell r="A917" t="str">
            <v>25664</v>
          </cell>
          <cell r="B917" t="str">
            <v>SALE OF HYDE PARK TRANSITION</v>
          </cell>
          <cell r="C917">
            <v>0</v>
          </cell>
          <cell r="D917">
            <v>0</v>
          </cell>
        </row>
        <row r="918">
          <cell r="A918" t="str">
            <v>256</v>
          </cell>
          <cell r="B918" t="str">
            <v>ACCOUNT TOTAL</v>
          </cell>
          <cell r="C918">
            <v>-769545.54</v>
          </cell>
          <cell r="D918">
            <v>-754913.45</v>
          </cell>
        </row>
        <row r="919">
          <cell r="A919" t="str">
            <v>25701</v>
          </cell>
          <cell r="B919" t="str">
            <v>UNAMORTIZED GAIN 2007 BONDS</v>
          </cell>
          <cell r="C919">
            <v>169</v>
          </cell>
          <cell r="D919">
            <v>-5408.36</v>
          </cell>
        </row>
        <row r="920">
          <cell r="A920" t="str">
            <v>257</v>
          </cell>
          <cell r="B920" t="str">
            <v>ACCOUNT TOTAL</v>
          </cell>
          <cell r="C920">
            <v>169</v>
          </cell>
          <cell r="D920">
            <v>-5408.36</v>
          </cell>
        </row>
        <row r="921">
          <cell r="A921" t="str">
            <v>28110</v>
          </cell>
          <cell r="B921" t="str">
            <v>DIT ST ACCEL AMORT</v>
          </cell>
          <cell r="C921">
            <v>-42984.74</v>
          </cell>
          <cell r="D921">
            <v>-1125151.54</v>
          </cell>
        </row>
        <row r="922">
          <cell r="A922" t="str">
            <v>28120</v>
          </cell>
          <cell r="B922" t="str">
            <v>DIT FD ACCEL AMORT</v>
          </cell>
          <cell r="C922">
            <v>-266488.27</v>
          </cell>
          <cell r="D922">
            <v>-7344393.1399999997</v>
          </cell>
        </row>
        <row r="923">
          <cell r="A923" t="str">
            <v>281</v>
          </cell>
          <cell r="B923" t="str">
            <v>ACCOUNT TOTAL</v>
          </cell>
          <cell r="C923">
            <v>-309473.01</v>
          </cell>
          <cell r="D923">
            <v>-8469544.6799999997</v>
          </cell>
        </row>
        <row r="924">
          <cell r="A924" t="str">
            <v>28201</v>
          </cell>
          <cell r="B924" t="str">
            <v>DIT ST COST OF REMOVAL</v>
          </cell>
          <cell r="C924">
            <v>0</v>
          </cell>
          <cell r="D924">
            <v>0</v>
          </cell>
        </row>
        <row r="925">
          <cell r="A925" t="str">
            <v>28202</v>
          </cell>
          <cell r="B925" t="str">
            <v>DIT FD COST OF REMOVAL</v>
          </cell>
          <cell r="C925">
            <v>0</v>
          </cell>
          <cell r="D925">
            <v>0</v>
          </cell>
        </row>
        <row r="926">
          <cell r="A926" t="str">
            <v>28203</v>
          </cell>
          <cell r="B926" t="str">
            <v>DIT ST N/B AFUDC RELATED</v>
          </cell>
          <cell r="C926">
            <v>0</v>
          </cell>
          <cell r="D926">
            <v>0</v>
          </cell>
        </row>
        <row r="927">
          <cell r="A927" t="str">
            <v>28204</v>
          </cell>
          <cell r="B927" t="str">
            <v>DIT FD N/B AFUDC RELATED</v>
          </cell>
          <cell r="C927">
            <v>0</v>
          </cell>
          <cell r="D927">
            <v>0</v>
          </cell>
        </row>
        <row r="928">
          <cell r="A928" t="str">
            <v>28205</v>
          </cell>
          <cell r="B928" t="str">
            <v>DIT ST N/B EXCLUDING AFUDC</v>
          </cell>
          <cell r="C928">
            <v>0</v>
          </cell>
          <cell r="D928">
            <v>0</v>
          </cell>
        </row>
        <row r="929">
          <cell r="A929" t="str">
            <v>28206</v>
          </cell>
          <cell r="B929" t="str">
            <v>DIT FD N/B EXCLUDING AFUDC</v>
          </cell>
          <cell r="C929">
            <v>0</v>
          </cell>
          <cell r="D929">
            <v>0</v>
          </cell>
        </row>
        <row r="930">
          <cell r="A930" t="str">
            <v>28207</v>
          </cell>
          <cell r="B930" t="str">
            <v>DIT ST ORDER #5571</v>
          </cell>
          <cell r="C930">
            <v>0</v>
          </cell>
          <cell r="D930">
            <v>0</v>
          </cell>
        </row>
        <row r="931">
          <cell r="A931" t="str">
            <v>28208</v>
          </cell>
          <cell r="B931" t="str">
            <v>DIT FD ORDER #5571</v>
          </cell>
          <cell r="C931">
            <v>0</v>
          </cell>
          <cell r="D931">
            <v>0</v>
          </cell>
        </row>
        <row r="932">
          <cell r="A932" t="str">
            <v>28210</v>
          </cell>
          <cell r="B932" t="str">
            <v>DIT ST ACC TAX SL TAX</v>
          </cell>
          <cell r="C932">
            <v>-283090.89</v>
          </cell>
          <cell r="D932">
            <v>-55325455.630000003</v>
          </cell>
        </row>
        <row r="933">
          <cell r="A933" t="str">
            <v>28211</v>
          </cell>
          <cell r="B933" t="str">
            <v>DIT ST SL TAX SL BOOK</v>
          </cell>
          <cell r="C933">
            <v>0</v>
          </cell>
          <cell r="D933">
            <v>0</v>
          </cell>
        </row>
        <row r="934">
          <cell r="A934" t="str">
            <v>28212</v>
          </cell>
          <cell r="B934" t="str">
            <v>PROVISION FOR 2001</v>
          </cell>
          <cell r="C934">
            <v>0</v>
          </cell>
          <cell r="D934">
            <v>2677045</v>
          </cell>
        </row>
        <row r="935">
          <cell r="A935" t="str">
            <v>28215</v>
          </cell>
          <cell r="B935" t="str">
            <v>PROVISION FOR RAR 1998-1999</v>
          </cell>
          <cell r="C935">
            <v>0</v>
          </cell>
          <cell r="D935">
            <v>0</v>
          </cell>
        </row>
        <row r="936">
          <cell r="A936" t="str">
            <v>28216</v>
          </cell>
          <cell r="B936" t="str">
            <v>PROVISION FOR 2000</v>
          </cell>
          <cell r="C936">
            <v>0</v>
          </cell>
          <cell r="D936">
            <v>3929782</v>
          </cell>
        </row>
        <row r="937">
          <cell r="A937" t="str">
            <v>28217</v>
          </cell>
          <cell r="B937" t="str">
            <v>PROVISION FOR RAR 92-94</v>
          </cell>
          <cell r="C937">
            <v>0</v>
          </cell>
          <cell r="D937">
            <v>0</v>
          </cell>
        </row>
        <row r="938">
          <cell r="A938" t="str">
            <v>28218</v>
          </cell>
          <cell r="B938" t="str">
            <v>PROVISION FOR RAR 1995-1997</v>
          </cell>
          <cell r="C938">
            <v>0</v>
          </cell>
          <cell r="D938">
            <v>0</v>
          </cell>
        </row>
        <row r="939">
          <cell r="A939" t="str">
            <v>28220</v>
          </cell>
          <cell r="B939" t="str">
            <v>DIT FD ACC TAX SL TAX</v>
          </cell>
          <cell r="C939">
            <v>-1206049.1200000001</v>
          </cell>
          <cell r="D939">
            <v>-381641712.31999999</v>
          </cell>
        </row>
        <row r="940">
          <cell r="A940" t="str">
            <v>28221</v>
          </cell>
          <cell r="B940" t="str">
            <v>DIT FD SL TAX SL BOOK</v>
          </cell>
          <cell r="C940">
            <v>0</v>
          </cell>
          <cell r="D940">
            <v>0</v>
          </cell>
        </row>
        <row r="941">
          <cell r="A941" t="str">
            <v>28225</v>
          </cell>
          <cell r="B941" t="str">
            <v>DIT-FAS109 INC TAX</v>
          </cell>
          <cell r="C941">
            <v>2502</v>
          </cell>
          <cell r="D941">
            <v>-27522563.899999999</v>
          </cell>
        </row>
        <row r="942">
          <cell r="A942" t="str">
            <v>28229</v>
          </cell>
          <cell r="B942" t="str">
            <v>DIT FD 48% TO 46%</v>
          </cell>
          <cell r="C942">
            <v>0</v>
          </cell>
          <cell r="D942">
            <v>0</v>
          </cell>
        </row>
        <row r="943">
          <cell r="A943" t="str">
            <v>28230</v>
          </cell>
          <cell r="B943" t="str">
            <v>DIT ST 5% TO %.5%</v>
          </cell>
          <cell r="C943">
            <v>0</v>
          </cell>
          <cell r="D943">
            <v>0</v>
          </cell>
        </row>
        <row r="944">
          <cell r="A944" t="str">
            <v>28231</v>
          </cell>
          <cell r="B944" t="str">
            <v>DIT FD 5% TO %.5%</v>
          </cell>
          <cell r="C944">
            <v>0</v>
          </cell>
          <cell r="D944">
            <v>0</v>
          </cell>
        </row>
        <row r="945">
          <cell r="A945" t="str">
            <v>282</v>
          </cell>
          <cell r="B945" t="str">
            <v>ACCOUNT TOTAL</v>
          </cell>
          <cell r="C945">
            <v>-1486638.01</v>
          </cell>
          <cell r="D945">
            <v>-457882904.85000002</v>
          </cell>
        </row>
        <row r="946">
          <cell r="A946" t="str">
            <v>28313</v>
          </cell>
          <cell r="B946" t="str">
            <v>DIT ST OTHER</v>
          </cell>
          <cell r="C946">
            <v>-9785.8700000000008</v>
          </cell>
          <cell r="D946">
            <v>4975689.9400000004</v>
          </cell>
        </row>
        <row r="947">
          <cell r="A947" t="str">
            <v>28314</v>
          </cell>
          <cell r="B947" t="str">
            <v>DIT ST BAD DEBT RESERVE</v>
          </cell>
          <cell r="C947">
            <v>5680.5099999999993</v>
          </cell>
          <cell r="D947">
            <v>136944.22</v>
          </cell>
        </row>
        <row r="948">
          <cell r="A948" t="str">
            <v>28315</v>
          </cell>
          <cell r="B948" t="str">
            <v>DIT ST DEF FUEL/CONS</v>
          </cell>
          <cell r="C948">
            <v>-539805.97</v>
          </cell>
          <cell r="D948">
            <v>-2424897.84</v>
          </cell>
        </row>
        <row r="949">
          <cell r="A949" t="str">
            <v>28316</v>
          </cell>
          <cell r="B949" t="str">
            <v>DIT ST UNBILLED REVENUE</v>
          </cell>
          <cell r="C949">
            <v>31971.759999999998</v>
          </cell>
          <cell r="D949">
            <v>1549707.42</v>
          </cell>
        </row>
        <row r="950">
          <cell r="A950" t="str">
            <v>28323</v>
          </cell>
          <cell r="B950" t="str">
            <v>DIT FD OTHER</v>
          </cell>
          <cell r="C950">
            <v>-58848.7</v>
          </cell>
          <cell r="D950">
            <v>34328807.43</v>
          </cell>
        </row>
        <row r="951">
          <cell r="A951" t="str">
            <v>28324</v>
          </cell>
          <cell r="B951" t="str">
            <v>DIT FD BAD DEBT RESERVE</v>
          </cell>
          <cell r="C951">
            <v>34160.519999999997</v>
          </cell>
          <cell r="D951">
            <v>742149.52</v>
          </cell>
        </row>
        <row r="952">
          <cell r="A952" t="str">
            <v>28325</v>
          </cell>
          <cell r="B952" t="str">
            <v>DIT FD DEF FUEL/CONS</v>
          </cell>
          <cell r="C952">
            <v>-3246196.81</v>
          </cell>
          <cell r="D952">
            <v>-15737333.59</v>
          </cell>
        </row>
        <row r="953">
          <cell r="A953" t="str">
            <v>28326</v>
          </cell>
          <cell r="B953" t="str">
            <v>DIT FD UNBILLED REVENUE</v>
          </cell>
          <cell r="C953">
            <v>192188.78</v>
          </cell>
          <cell r="D953">
            <v>9366647.4399999995</v>
          </cell>
        </row>
        <row r="954">
          <cell r="A954" t="str">
            <v>28330</v>
          </cell>
          <cell r="B954" t="str">
            <v>DIT ST BOND REFINANCING</v>
          </cell>
          <cell r="C954">
            <v>14276.25</v>
          </cell>
          <cell r="D954">
            <v>-1519445.11</v>
          </cell>
        </row>
        <row r="955">
          <cell r="A955" t="str">
            <v>28331</v>
          </cell>
          <cell r="B955" t="str">
            <v>DIT FD BOND REFINANCING</v>
          </cell>
          <cell r="C955">
            <v>85852.12</v>
          </cell>
          <cell r="D955">
            <v>-8993269.6500000004</v>
          </cell>
        </row>
        <row r="956">
          <cell r="A956" t="str">
            <v>28336</v>
          </cell>
          <cell r="B956" t="str">
            <v>DIT ST COAL CONTRACT BUYOUT</v>
          </cell>
          <cell r="C956">
            <v>3045.5699999999997</v>
          </cell>
          <cell r="D956">
            <v>-18274.740000000002</v>
          </cell>
        </row>
        <row r="957">
          <cell r="A957" t="str">
            <v>28337</v>
          </cell>
          <cell r="B957" t="str">
            <v>DIT FD COAL CONTRACT BUYOUT</v>
          </cell>
          <cell r="C957">
            <v>18314.95</v>
          </cell>
          <cell r="D957">
            <v>-109896.39</v>
          </cell>
        </row>
        <row r="958">
          <cell r="A958" t="str">
            <v>28338</v>
          </cell>
          <cell r="B958" t="str">
            <v>DIT ST HP START-UP COSTS</v>
          </cell>
          <cell r="C958">
            <v>0</v>
          </cell>
          <cell r="D958">
            <v>0</v>
          </cell>
        </row>
        <row r="959">
          <cell r="A959" t="str">
            <v>28339</v>
          </cell>
          <cell r="B959" t="str">
            <v>DIT FD HP START-UP COSTS</v>
          </cell>
          <cell r="C959">
            <v>0</v>
          </cell>
          <cell r="D959">
            <v>0</v>
          </cell>
        </row>
        <row r="960">
          <cell r="A960" t="str">
            <v>28340</v>
          </cell>
          <cell r="B960" t="str">
            <v>DIT OTHER-FAS109 INC TAX</v>
          </cell>
          <cell r="C960">
            <v>1571</v>
          </cell>
          <cell r="D960">
            <v>-17284210.98</v>
          </cell>
        </row>
        <row r="961">
          <cell r="A961" t="str">
            <v>28341</v>
          </cell>
          <cell r="B961" t="str">
            <v>DIT ST - DEFERRED DERIVATIVE</v>
          </cell>
          <cell r="C961">
            <v>153480.25</v>
          </cell>
          <cell r="D961">
            <v>713075.35</v>
          </cell>
        </row>
        <row r="962">
          <cell r="A962" t="str">
            <v>28342</v>
          </cell>
          <cell r="B962" t="str">
            <v>DIT FD - DEFERRED DERIVATIVE</v>
          </cell>
          <cell r="C962">
            <v>922974.41</v>
          </cell>
          <cell r="D962">
            <v>-1747926.88</v>
          </cell>
        </row>
        <row r="963">
          <cell r="A963" t="str">
            <v>283</v>
          </cell>
          <cell r="B963" t="str">
            <v>ACCOUNT TOTAL</v>
          </cell>
          <cell r="C963">
            <v>-2391121.23</v>
          </cell>
          <cell r="D963">
            <v>3977766.14</v>
          </cell>
        </row>
        <row r="964">
          <cell r="A964" t="str">
            <v>29999</v>
          </cell>
          <cell r="B964" t="str">
            <v>NET INCOME FOR PERIOD</v>
          </cell>
          <cell r="C964">
            <v>-17768042.23</v>
          </cell>
          <cell r="D964">
            <v>-65810315.420000002</v>
          </cell>
        </row>
        <row r="965">
          <cell r="A965" t="str">
            <v>299</v>
          </cell>
          <cell r="B965" t="str">
            <v>ACCOUNT TOTAL</v>
          </cell>
          <cell r="C965">
            <v>-17768042.23</v>
          </cell>
          <cell r="D965">
            <v>-65810315.420000002</v>
          </cell>
        </row>
        <row r="966">
          <cell r="A966" t="str">
            <v>40101</v>
          </cell>
          <cell r="B966" t="str">
            <v>OPERATIONS FUEL</v>
          </cell>
          <cell r="C966">
            <v>60575937.93</v>
          </cell>
          <cell r="D966">
            <v>275696964.50999999</v>
          </cell>
        </row>
        <row r="967">
          <cell r="A967" t="str">
            <v>40102</v>
          </cell>
          <cell r="B967" t="str">
            <v>OPERATIONS OTHER</v>
          </cell>
          <cell r="C967">
            <v>40438105.119999997</v>
          </cell>
          <cell r="D967">
            <v>176510672.06</v>
          </cell>
        </row>
        <row r="968">
          <cell r="A968" t="str">
            <v>401</v>
          </cell>
          <cell r="B968" t="str">
            <v>ACCOUNT TOTAL</v>
          </cell>
          <cell r="C968">
            <v>101014043.05</v>
          </cell>
          <cell r="D968">
            <v>452207636.56999999</v>
          </cell>
        </row>
        <row r="969">
          <cell r="A969" t="str">
            <v>40200</v>
          </cell>
          <cell r="B969" t="str">
            <v>MAINTENANCE EXPENSES TOTAL</v>
          </cell>
          <cell r="C969">
            <v>7911645.6799999997</v>
          </cell>
          <cell r="D969">
            <v>41288955.530000001</v>
          </cell>
        </row>
        <row r="970">
          <cell r="A970" t="str">
            <v>402</v>
          </cell>
          <cell r="B970" t="str">
            <v>ACCOUNT TOTAL</v>
          </cell>
          <cell r="C970">
            <v>7911645.6799999997</v>
          </cell>
          <cell r="D970">
            <v>41288955.530000001</v>
          </cell>
        </row>
        <row r="971">
          <cell r="A971" t="str">
            <v>40300</v>
          </cell>
          <cell r="B971" t="str">
            <v>DEPRECIATION EXPENSE</v>
          </cell>
          <cell r="C971">
            <v>13339807.880000001</v>
          </cell>
          <cell r="D971">
            <v>81542366.659999996</v>
          </cell>
        </row>
        <row r="972">
          <cell r="A972" t="str">
            <v>40303</v>
          </cell>
          <cell r="B972" t="str">
            <v>DISMANTLING ACCRUAL</v>
          </cell>
          <cell r="C972">
            <v>665603.83999999997</v>
          </cell>
          <cell r="D972">
            <v>3993623.04</v>
          </cell>
        </row>
        <row r="973">
          <cell r="A973" t="str">
            <v>40330</v>
          </cell>
          <cell r="B973" t="str">
            <v>DEPRECIATION EXPENSE - ENVIRO</v>
          </cell>
          <cell r="C973">
            <v>383826</v>
          </cell>
          <cell r="D973">
            <v>2302832.16</v>
          </cell>
        </row>
        <row r="974">
          <cell r="A974" t="str">
            <v>403</v>
          </cell>
          <cell r="B974" t="str">
            <v>ACCOUNT TOTAL</v>
          </cell>
          <cell r="C974">
            <v>14389237.720000001</v>
          </cell>
          <cell r="D974">
            <v>87838821.859999999</v>
          </cell>
        </row>
        <row r="975">
          <cell r="A975" t="str">
            <v>40400</v>
          </cell>
          <cell r="B975" t="str">
            <v>AMORT LIMTD TERM UTILITY PLAN</v>
          </cell>
          <cell r="C975">
            <v>578146.86</v>
          </cell>
          <cell r="D975">
            <v>3325727.95</v>
          </cell>
        </row>
        <row r="976">
          <cell r="A976" t="str">
            <v>404</v>
          </cell>
          <cell r="B976" t="str">
            <v>ACCOUNT TOTAL</v>
          </cell>
          <cell r="C976">
            <v>578146.86</v>
          </cell>
          <cell r="D976">
            <v>3325727.95</v>
          </cell>
        </row>
        <row r="977">
          <cell r="A977" t="str">
            <v>40601</v>
          </cell>
          <cell r="B977" t="str">
            <v>MISC AMORT - AQUIS ADJ OUC TR</v>
          </cell>
          <cell r="C977">
            <v>17444.71</v>
          </cell>
          <cell r="D977">
            <v>104668.26</v>
          </cell>
        </row>
        <row r="978">
          <cell r="A978" t="str">
            <v>40604</v>
          </cell>
          <cell r="B978" t="str">
            <v>MISC AMORT - ACQUIS ADJ SEBRI</v>
          </cell>
          <cell r="C978">
            <v>-35284.03</v>
          </cell>
          <cell r="D978">
            <v>-211704.18</v>
          </cell>
        </row>
        <row r="979">
          <cell r="A979" t="str">
            <v>406</v>
          </cell>
          <cell r="B979" t="str">
            <v>ACCOUNT TOTAL</v>
          </cell>
          <cell r="C979">
            <v>-17839.32</v>
          </cell>
          <cell r="D979">
            <v>-107035.92</v>
          </cell>
        </row>
        <row r="980">
          <cell r="A980" t="str">
            <v>40730</v>
          </cell>
          <cell r="B980" t="str">
            <v>REG DEBIT - AMORT DEF FUEL</v>
          </cell>
          <cell r="C980">
            <v>6882554</v>
          </cell>
          <cell r="D980">
            <v>41295324</v>
          </cell>
        </row>
        <row r="981">
          <cell r="A981" t="str">
            <v>40731</v>
          </cell>
          <cell r="B981" t="str">
            <v>REG DR DEF FUEL</v>
          </cell>
          <cell r="C981">
            <v>0</v>
          </cell>
          <cell r="D981">
            <v>9693494</v>
          </cell>
        </row>
        <row r="982">
          <cell r="A982" t="str">
            <v>40732</v>
          </cell>
          <cell r="B982" t="str">
            <v>REG DEBIT-AMORT DEF CAPACITY</v>
          </cell>
          <cell r="C982">
            <v>180126</v>
          </cell>
          <cell r="D982">
            <v>1080756</v>
          </cell>
        </row>
        <row r="983">
          <cell r="A983" t="str">
            <v>40733</v>
          </cell>
          <cell r="B983" t="str">
            <v>REG DR DEF CAPACITY</v>
          </cell>
          <cell r="C983">
            <v>0</v>
          </cell>
          <cell r="D983">
            <v>0</v>
          </cell>
        </row>
        <row r="984">
          <cell r="A984" t="str">
            <v>40734</v>
          </cell>
          <cell r="B984" t="str">
            <v>REG DR-AMORT DEF FUEL WHSL</v>
          </cell>
          <cell r="C984">
            <v>64444</v>
          </cell>
          <cell r="D984">
            <v>386664</v>
          </cell>
        </row>
        <row r="985">
          <cell r="A985" t="str">
            <v>40735</v>
          </cell>
          <cell r="B985" t="str">
            <v>REG DR DEF FUEL WHSL</v>
          </cell>
          <cell r="C985">
            <v>0</v>
          </cell>
          <cell r="D985">
            <v>387098</v>
          </cell>
        </row>
        <row r="986">
          <cell r="A986" t="str">
            <v>40736</v>
          </cell>
          <cell r="B986" t="str">
            <v>REG DR-AMORT OF DEF ECRC</v>
          </cell>
          <cell r="C986">
            <v>13650</v>
          </cell>
          <cell r="D986">
            <v>81900</v>
          </cell>
        </row>
        <row r="987">
          <cell r="A987" t="str">
            <v>40737</v>
          </cell>
          <cell r="B987" t="str">
            <v>REG DR DEF ECRC</v>
          </cell>
          <cell r="C987">
            <v>581617</v>
          </cell>
          <cell r="D987">
            <v>581617</v>
          </cell>
        </row>
        <row r="988">
          <cell r="A988" t="str">
            <v>40740</v>
          </cell>
          <cell r="B988" t="str">
            <v>REG CREDIT DEF FUEL</v>
          </cell>
          <cell r="C988">
            <v>-16491883</v>
          </cell>
          <cell r="D988">
            <v>-34688264</v>
          </cell>
        </row>
        <row r="989">
          <cell r="A989" t="str">
            <v>40741</v>
          </cell>
          <cell r="B989" t="str">
            <v>REG CR-AMORT DEF FUEL</v>
          </cell>
          <cell r="C989">
            <v>0</v>
          </cell>
          <cell r="D989">
            <v>0</v>
          </cell>
        </row>
        <row r="990">
          <cell r="A990" t="str">
            <v>40742</v>
          </cell>
          <cell r="B990" t="str">
            <v>REG CREDIT DEF CAPACITY</v>
          </cell>
          <cell r="C990">
            <v>-730073</v>
          </cell>
          <cell r="D990">
            <v>-3287270</v>
          </cell>
        </row>
        <row r="991">
          <cell r="A991" t="str">
            <v>40743</v>
          </cell>
          <cell r="B991" t="str">
            <v>REG CR-AMORT DEF CAPACITY</v>
          </cell>
          <cell r="C991">
            <v>0</v>
          </cell>
          <cell r="D991">
            <v>0</v>
          </cell>
        </row>
        <row r="992">
          <cell r="A992" t="str">
            <v>40744</v>
          </cell>
          <cell r="B992" t="str">
            <v>REG CR DEF FUEL WHSL</v>
          </cell>
          <cell r="C992">
            <v>-492816</v>
          </cell>
          <cell r="D992">
            <v>-926435</v>
          </cell>
        </row>
        <row r="993">
          <cell r="A993" t="str">
            <v>40745</v>
          </cell>
          <cell r="B993" t="str">
            <v>REG CR-AMORT DEF FUEL WHSL</v>
          </cell>
          <cell r="C993">
            <v>0</v>
          </cell>
          <cell r="D993">
            <v>0</v>
          </cell>
        </row>
        <row r="994">
          <cell r="A994" t="str">
            <v>40746</v>
          </cell>
          <cell r="B994" t="str">
            <v>REG CR DEF ECRC</v>
          </cell>
          <cell r="C994">
            <v>214900</v>
          </cell>
          <cell r="D994">
            <v>-448912</v>
          </cell>
        </row>
        <row r="995">
          <cell r="A995" t="str">
            <v>40747</v>
          </cell>
          <cell r="B995" t="str">
            <v>REG CR-AMORTIZATION OF DEF EC</v>
          </cell>
          <cell r="C995">
            <v>0</v>
          </cell>
          <cell r="D995">
            <v>0</v>
          </cell>
        </row>
        <row r="996">
          <cell r="A996" t="str">
            <v>407</v>
          </cell>
          <cell r="B996" t="str">
            <v>ACCOUNT TOTAL</v>
          </cell>
          <cell r="C996">
            <v>-9777481</v>
          </cell>
          <cell r="D996">
            <v>14155972</v>
          </cell>
        </row>
        <row r="997">
          <cell r="A997" t="str">
            <v>40800</v>
          </cell>
          <cell r="B997" t="str">
            <v>TAXES OTHER THAN INCOME TAXES</v>
          </cell>
          <cell r="C997">
            <v>-233092.53</v>
          </cell>
          <cell r="D997">
            <v>-1475852.48</v>
          </cell>
        </row>
        <row r="998">
          <cell r="A998" t="str">
            <v>40810</v>
          </cell>
          <cell r="B998" t="str">
            <v>TXES OTR THAN INC TXES ABV LN</v>
          </cell>
          <cell r="C998">
            <v>144837</v>
          </cell>
          <cell r="D998">
            <v>738227.44</v>
          </cell>
        </row>
        <row r="999">
          <cell r="A999" t="str">
            <v>40812</v>
          </cell>
          <cell r="B999" t="str">
            <v>PAYROLL TAX ABOVE THE LINE</v>
          </cell>
          <cell r="C999">
            <v>889226.77</v>
          </cell>
          <cell r="D999">
            <v>6222959.9199999999</v>
          </cell>
        </row>
        <row r="1000">
          <cell r="A1000" t="str">
            <v>40813</v>
          </cell>
          <cell r="B1000" t="str">
            <v>PROPERTY TAX ABOVE THE LINE</v>
          </cell>
          <cell r="C1000">
            <v>3794000</v>
          </cell>
          <cell r="D1000">
            <v>22762490.940000001</v>
          </cell>
        </row>
        <row r="1001">
          <cell r="A1001" t="str">
            <v>40814</v>
          </cell>
          <cell r="B1001" t="str">
            <v>FRANCHISE FEE</v>
          </cell>
          <cell r="C1001">
            <v>2822807</v>
          </cell>
          <cell r="D1001">
            <v>13953311</v>
          </cell>
        </row>
        <row r="1002">
          <cell r="A1002" t="str">
            <v>40815</v>
          </cell>
          <cell r="B1002" t="str">
            <v>GROSS RECEIPTS TAX</v>
          </cell>
          <cell r="C1002">
            <v>3786540</v>
          </cell>
          <cell r="D1002">
            <v>18716424</v>
          </cell>
        </row>
        <row r="1003">
          <cell r="A1003" t="str">
            <v>40820</v>
          </cell>
          <cell r="B1003" t="str">
            <v>TXES OTR THAN INC TXES BEL LN</v>
          </cell>
          <cell r="C1003">
            <v>6000</v>
          </cell>
          <cell r="D1003">
            <v>-13980.77</v>
          </cell>
        </row>
        <row r="1004">
          <cell r="A1004" t="str">
            <v>408</v>
          </cell>
          <cell r="B1004" t="str">
            <v>ACCOUNT TOTAL</v>
          </cell>
          <cell r="C1004">
            <v>11210318.24</v>
          </cell>
          <cell r="D1004">
            <v>60903580.049999997</v>
          </cell>
        </row>
        <row r="1005">
          <cell r="A1005" t="str">
            <v>40910</v>
          </cell>
          <cell r="B1005" t="str">
            <v>INC TAXES CURR PAY ADV THE LN</v>
          </cell>
          <cell r="C1005">
            <v>7326800.5499999998</v>
          </cell>
          <cell r="D1005">
            <v>28372717.239999998</v>
          </cell>
        </row>
        <row r="1006">
          <cell r="A1006" t="str">
            <v>40920</v>
          </cell>
          <cell r="B1006" t="str">
            <v>INC TAXES CURR PAY BEL THE LN</v>
          </cell>
          <cell r="C1006">
            <v>26497.56</v>
          </cell>
          <cell r="D1006">
            <v>307825.69</v>
          </cell>
        </row>
        <row r="1007">
          <cell r="A1007" t="str">
            <v>409</v>
          </cell>
          <cell r="B1007" t="str">
            <v>ACCOUNT TOTAL</v>
          </cell>
          <cell r="C1007">
            <v>7353298.1100000003</v>
          </cell>
          <cell r="D1007">
            <v>28680542.93</v>
          </cell>
        </row>
        <row r="1008">
          <cell r="A1008" t="str">
            <v>41001</v>
          </cell>
          <cell r="B1008" t="str">
            <v>DIT ST LEASE UTILITY</v>
          </cell>
          <cell r="C1008">
            <v>2430.6699999999996</v>
          </cell>
          <cell r="D1008">
            <v>14005.59</v>
          </cell>
        </row>
        <row r="1009">
          <cell r="A1009" t="str">
            <v>41002</v>
          </cell>
          <cell r="B1009" t="str">
            <v>DIT FD LEASE UTILITY</v>
          </cell>
          <cell r="C1009">
            <v>14617.17</v>
          </cell>
          <cell r="D1009">
            <v>84224.49</v>
          </cell>
        </row>
        <row r="1010">
          <cell r="A1010" t="str">
            <v>41003</v>
          </cell>
          <cell r="B1010" t="str">
            <v>DIT ST INS RESERVE</v>
          </cell>
          <cell r="C1010">
            <v>0</v>
          </cell>
          <cell r="D1010">
            <v>0</v>
          </cell>
        </row>
        <row r="1011">
          <cell r="A1011" t="str">
            <v>41004</v>
          </cell>
          <cell r="B1011" t="str">
            <v>DIT FD INS RESERVE</v>
          </cell>
          <cell r="C1011">
            <v>0</v>
          </cell>
          <cell r="D1011">
            <v>0</v>
          </cell>
        </row>
        <row r="1012">
          <cell r="A1012" t="str">
            <v>41005</v>
          </cell>
          <cell r="B1012" t="str">
            <v>DIT ST PORT MANATEE</v>
          </cell>
          <cell r="C1012">
            <v>0</v>
          </cell>
          <cell r="D1012">
            <v>0</v>
          </cell>
        </row>
        <row r="1013">
          <cell r="A1013" t="str">
            <v>41006</v>
          </cell>
          <cell r="B1013" t="str">
            <v>DIT FD PORT MANATEE</v>
          </cell>
          <cell r="C1013">
            <v>0</v>
          </cell>
          <cell r="D1013">
            <v>0</v>
          </cell>
        </row>
        <row r="1014">
          <cell r="A1014" t="str">
            <v>41007</v>
          </cell>
          <cell r="B1014" t="str">
            <v>DIT ST RATE REFUND</v>
          </cell>
          <cell r="C1014">
            <v>0</v>
          </cell>
          <cell r="D1014">
            <v>0</v>
          </cell>
        </row>
        <row r="1015">
          <cell r="A1015" t="str">
            <v>41008</v>
          </cell>
          <cell r="B1015" t="str">
            <v>DIT FD RETE REFUND</v>
          </cell>
          <cell r="C1015">
            <v>0</v>
          </cell>
          <cell r="D1015">
            <v>0</v>
          </cell>
        </row>
        <row r="1016">
          <cell r="A1016" t="str">
            <v>41009</v>
          </cell>
          <cell r="B1016" t="str">
            <v>DIT ST CUSTOMER DEPOSITS</v>
          </cell>
          <cell r="C1016">
            <v>0</v>
          </cell>
          <cell r="D1016">
            <v>0</v>
          </cell>
        </row>
        <row r="1017">
          <cell r="A1017" t="str">
            <v>41010</v>
          </cell>
          <cell r="B1017" t="str">
            <v>DIT FD CUSTOMER DEPOSITS</v>
          </cell>
          <cell r="C1017">
            <v>0</v>
          </cell>
          <cell r="D1017">
            <v>0</v>
          </cell>
        </row>
        <row r="1018">
          <cell r="A1018" t="str">
            <v>41011</v>
          </cell>
          <cell r="B1018" t="str">
            <v>DIT ST CAPE INTEREST</v>
          </cell>
          <cell r="C1018">
            <v>0</v>
          </cell>
          <cell r="D1018">
            <v>0</v>
          </cell>
        </row>
        <row r="1019">
          <cell r="A1019" t="str">
            <v>41012</v>
          </cell>
          <cell r="B1019" t="str">
            <v>DIT FD CAPT INTEREST</v>
          </cell>
          <cell r="C1019">
            <v>0</v>
          </cell>
          <cell r="D1019">
            <v>0</v>
          </cell>
        </row>
        <row r="1020">
          <cell r="A1020" t="str">
            <v>41013</v>
          </cell>
          <cell r="B1020" t="str">
            <v>DIT ST CONT IN AID OF CONST</v>
          </cell>
          <cell r="C1020">
            <v>0</v>
          </cell>
          <cell r="D1020">
            <v>2866.0499999999997</v>
          </cell>
        </row>
        <row r="1021">
          <cell r="A1021" t="str">
            <v>41014</v>
          </cell>
          <cell r="B1021" t="str">
            <v>DIT FD CONT IN AID OF CONST</v>
          </cell>
          <cell r="C1021">
            <v>0</v>
          </cell>
          <cell r="D1021">
            <v>17235.38</v>
          </cell>
        </row>
        <row r="1022">
          <cell r="A1022" t="str">
            <v>41015</v>
          </cell>
          <cell r="B1022" t="str">
            <v>DIT ST LEASE NON UTIL</v>
          </cell>
          <cell r="C1022">
            <v>0</v>
          </cell>
          <cell r="D1022">
            <v>0</v>
          </cell>
        </row>
        <row r="1023">
          <cell r="A1023" t="str">
            <v>41016</v>
          </cell>
          <cell r="B1023" t="str">
            <v>DIT FD LEASE NON UTIL</v>
          </cell>
          <cell r="C1023">
            <v>0</v>
          </cell>
          <cell r="D1023">
            <v>0</v>
          </cell>
        </row>
        <row r="1024">
          <cell r="A1024" t="str">
            <v>41017</v>
          </cell>
          <cell r="B1024" t="str">
            <v>DIT ST ACCEL AMORT</v>
          </cell>
          <cell r="C1024">
            <v>41389.86</v>
          </cell>
          <cell r="D1024">
            <v>248339.04</v>
          </cell>
        </row>
        <row r="1025">
          <cell r="A1025" t="str">
            <v>41018</v>
          </cell>
          <cell r="B1025" t="str">
            <v>DIT FD ACCEL AMORT</v>
          </cell>
          <cell r="C1025">
            <v>258908.58</v>
          </cell>
          <cell r="D1025">
            <v>1553451.38</v>
          </cell>
        </row>
        <row r="1026">
          <cell r="A1026" t="str">
            <v>41019</v>
          </cell>
          <cell r="B1026" t="str">
            <v>DIT ST COST OF REMOVAL</v>
          </cell>
          <cell r="C1026">
            <v>0</v>
          </cell>
          <cell r="D1026">
            <v>0</v>
          </cell>
        </row>
        <row r="1027">
          <cell r="A1027" t="str">
            <v>41020</v>
          </cell>
          <cell r="B1027" t="str">
            <v>DIT FD COST OF REMOVAL</v>
          </cell>
          <cell r="C1027">
            <v>0</v>
          </cell>
          <cell r="D1027">
            <v>0</v>
          </cell>
        </row>
        <row r="1028">
          <cell r="A1028" t="str">
            <v>41021</v>
          </cell>
          <cell r="B1028" t="str">
            <v>DIT ST N/B AFUDC RELATED</v>
          </cell>
          <cell r="C1028">
            <v>0</v>
          </cell>
          <cell r="D1028">
            <v>0</v>
          </cell>
        </row>
        <row r="1029">
          <cell r="A1029" t="str">
            <v>41022</v>
          </cell>
          <cell r="B1029" t="str">
            <v>DIT FD N/B AFUDC RELATED</v>
          </cell>
          <cell r="C1029">
            <v>0</v>
          </cell>
          <cell r="D1029">
            <v>0</v>
          </cell>
        </row>
        <row r="1030">
          <cell r="A1030" t="str">
            <v>41023</v>
          </cell>
          <cell r="B1030" t="str">
            <v>DIT ST N/B EXCLUDING  AFUDC</v>
          </cell>
          <cell r="C1030">
            <v>0</v>
          </cell>
          <cell r="D1030">
            <v>0</v>
          </cell>
        </row>
        <row r="1031">
          <cell r="A1031" t="str">
            <v>41024</v>
          </cell>
          <cell r="B1031" t="str">
            <v>DIT FD N/B EXCLUDING AFUDC</v>
          </cell>
          <cell r="C1031">
            <v>0</v>
          </cell>
          <cell r="D1031">
            <v>0</v>
          </cell>
        </row>
        <row r="1032">
          <cell r="A1032" t="str">
            <v>41025</v>
          </cell>
          <cell r="B1032" t="str">
            <v>DIT ST ORDER #5571</v>
          </cell>
          <cell r="C1032">
            <v>0</v>
          </cell>
          <cell r="D1032">
            <v>0</v>
          </cell>
        </row>
        <row r="1033">
          <cell r="A1033" t="str">
            <v>41026</v>
          </cell>
          <cell r="B1033" t="str">
            <v>DIT FD ORDER #5571</v>
          </cell>
          <cell r="C1033">
            <v>0</v>
          </cell>
          <cell r="D1033">
            <v>0</v>
          </cell>
        </row>
        <row r="1034">
          <cell r="A1034" t="str">
            <v>41027</v>
          </cell>
          <cell r="B1034" t="str">
            <v>DIT FD RATE CHANGES</v>
          </cell>
          <cell r="C1034">
            <v>0</v>
          </cell>
          <cell r="D1034">
            <v>0</v>
          </cell>
        </row>
        <row r="1035">
          <cell r="A1035" t="str">
            <v>41028</v>
          </cell>
          <cell r="B1035" t="str">
            <v>DIT 5% TO %.5%</v>
          </cell>
          <cell r="C1035">
            <v>0</v>
          </cell>
          <cell r="D1035">
            <v>0</v>
          </cell>
        </row>
        <row r="1036">
          <cell r="A1036" t="str">
            <v>41029</v>
          </cell>
          <cell r="B1036" t="str">
            <v>DIT FD 5% TO %.5%</v>
          </cell>
          <cell r="C1036">
            <v>0</v>
          </cell>
          <cell r="D1036">
            <v>0</v>
          </cell>
        </row>
        <row r="1037">
          <cell r="A1037" t="str">
            <v>41031</v>
          </cell>
          <cell r="B1037" t="str">
            <v>LEASE STATE-UTILITY</v>
          </cell>
          <cell r="C1037">
            <v>0</v>
          </cell>
          <cell r="D1037">
            <v>0</v>
          </cell>
        </row>
        <row r="1038">
          <cell r="A1038" t="str">
            <v>41032</v>
          </cell>
          <cell r="B1038" t="str">
            <v>DIT ST OTHER</v>
          </cell>
          <cell r="C1038">
            <v>30391.19</v>
          </cell>
          <cell r="D1038">
            <v>2218118.92</v>
          </cell>
        </row>
        <row r="1039">
          <cell r="A1039" t="str">
            <v>41033</v>
          </cell>
          <cell r="B1039" t="str">
            <v>DIT FD OTHER</v>
          </cell>
          <cell r="C1039">
            <v>182761.54</v>
          </cell>
          <cell r="D1039">
            <v>13338960.300000001</v>
          </cell>
        </row>
        <row r="1040">
          <cell r="A1040" t="str">
            <v>41034</v>
          </cell>
          <cell r="B1040" t="str">
            <v>DIT ST BAD DEBT RESERVE</v>
          </cell>
          <cell r="C1040">
            <v>0</v>
          </cell>
          <cell r="D1040">
            <v>1219.79</v>
          </cell>
        </row>
        <row r="1041">
          <cell r="A1041" t="str">
            <v>41035</v>
          </cell>
          <cell r="B1041" t="str">
            <v>DIT FD BAD DEBT RESERVE</v>
          </cell>
          <cell r="C1041">
            <v>0</v>
          </cell>
          <cell r="D1041">
            <v>7335.37</v>
          </cell>
        </row>
        <row r="1042">
          <cell r="A1042" t="str">
            <v>41036</v>
          </cell>
          <cell r="B1042" t="str">
            <v>DIT ST DEF FUEL/CONS</v>
          </cell>
          <cell r="C1042">
            <v>539805.97</v>
          </cell>
          <cell r="D1042">
            <v>817218.49</v>
          </cell>
        </row>
        <row r="1043">
          <cell r="A1043" t="str">
            <v>41037</v>
          </cell>
          <cell r="B1043" t="str">
            <v>DIT FD DEF FUEL/CONS</v>
          </cell>
          <cell r="C1043">
            <v>3246196.81</v>
          </cell>
          <cell r="D1043">
            <v>4914454.83</v>
          </cell>
        </row>
        <row r="1044">
          <cell r="A1044" t="str">
            <v>41038</v>
          </cell>
          <cell r="B1044" t="str">
            <v>DIT ST UNBILLED REVENUE</v>
          </cell>
          <cell r="C1044">
            <v>222.1</v>
          </cell>
          <cell r="D1044">
            <v>1332.6</v>
          </cell>
        </row>
        <row r="1045">
          <cell r="A1045" t="str">
            <v>41039</v>
          </cell>
          <cell r="B1045" t="str">
            <v>DIT FD UNBILLED REVENUE</v>
          </cell>
          <cell r="C1045">
            <v>1413.36</v>
          </cell>
          <cell r="D1045">
            <v>8480.16</v>
          </cell>
        </row>
        <row r="1046">
          <cell r="A1046" t="str">
            <v>41041</v>
          </cell>
          <cell r="B1046" t="str">
            <v>LEASE FED-UTILITY</v>
          </cell>
          <cell r="C1046">
            <v>0</v>
          </cell>
          <cell r="D1046">
            <v>0</v>
          </cell>
        </row>
        <row r="1047">
          <cell r="A1047" t="str">
            <v>41042</v>
          </cell>
          <cell r="B1047" t="str">
            <v>DIT ST COAL CONTRACT BUYOUT</v>
          </cell>
          <cell r="C1047">
            <v>0</v>
          </cell>
          <cell r="D1047">
            <v>0</v>
          </cell>
        </row>
        <row r="1048">
          <cell r="A1048" t="str">
            <v>41043</v>
          </cell>
          <cell r="B1048" t="str">
            <v>DIT FD COAL CONTRACT BUYOUT</v>
          </cell>
          <cell r="C1048">
            <v>0</v>
          </cell>
          <cell r="D1048">
            <v>0</v>
          </cell>
        </row>
        <row r="1049">
          <cell r="A1049" t="str">
            <v>41044</v>
          </cell>
          <cell r="B1049" t="str">
            <v>DIT ST ACC TAX SL TAX</v>
          </cell>
          <cell r="C1049">
            <v>448362.14</v>
          </cell>
          <cell r="D1049">
            <v>2690170.73</v>
          </cell>
        </row>
        <row r="1050">
          <cell r="A1050" t="str">
            <v>41045</v>
          </cell>
          <cell r="B1050" t="str">
            <v>DIT FD ACC TAX SL TAX</v>
          </cell>
          <cell r="C1050">
            <v>3085144.47</v>
          </cell>
          <cell r="D1050">
            <v>18510864.93</v>
          </cell>
        </row>
        <row r="1051">
          <cell r="A1051" t="str">
            <v>41046</v>
          </cell>
          <cell r="B1051" t="str">
            <v>DIT ST SL TAX SL BOOK</v>
          </cell>
          <cell r="C1051">
            <v>0</v>
          </cell>
          <cell r="D1051">
            <v>0</v>
          </cell>
        </row>
        <row r="1052">
          <cell r="A1052" t="str">
            <v>41047</v>
          </cell>
          <cell r="B1052" t="str">
            <v>DIT FD SL TAX SL BOOK</v>
          </cell>
          <cell r="C1052">
            <v>0</v>
          </cell>
          <cell r="D1052">
            <v>0</v>
          </cell>
        </row>
        <row r="1053">
          <cell r="A1053" t="str">
            <v>41048</v>
          </cell>
          <cell r="B1053" t="str">
            <v>PROVISION FOR 2001</v>
          </cell>
          <cell r="C1053">
            <v>0</v>
          </cell>
          <cell r="D1053">
            <v>0</v>
          </cell>
        </row>
        <row r="1054">
          <cell r="A1054" t="str">
            <v>41050</v>
          </cell>
          <cell r="B1054" t="str">
            <v>DIT ST-DISMANTLING</v>
          </cell>
          <cell r="C1054">
            <v>0</v>
          </cell>
          <cell r="D1054">
            <v>0</v>
          </cell>
        </row>
        <row r="1055">
          <cell r="A1055" t="str">
            <v>41051</v>
          </cell>
          <cell r="B1055" t="str">
            <v>DIT FD-DISMANTLING</v>
          </cell>
          <cell r="C1055">
            <v>0</v>
          </cell>
          <cell r="D1055">
            <v>0</v>
          </cell>
        </row>
        <row r="1056">
          <cell r="A1056" t="str">
            <v>41052</v>
          </cell>
          <cell r="B1056" t="str">
            <v>DIT ST EARLY CAPACITY PAYMENT</v>
          </cell>
          <cell r="C1056">
            <v>4944.6699999999992</v>
          </cell>
          <cell r="D1056">
            <v>29668.02</v>
          </cell>
        </row>
        <row r="1057">
          <cell r="A1057" t="str">
            <v>41053</v>
          </cell>
          <cell r="B1057" t="str">
            <v>DIT FD EARLY CAPACITY PAYMENT</v>
          </cell>
          <cell r="C1057">
            <v>29735.42</v>
          </cell>
          <cell r="D1057">
            <v>178412.52</v>
          </cell>
        </row>
        <row r="1058">
          <cell r="A1058" t="str">
            <v>41059</v>
          </cell>
          <cell r="B1058" t="str">
            <v>PROV DIT-DEF LEASE ST-NONUTIL</v>
          </cell>
          <cell r="C1058">
            <v>2396.3000000000002</v>
          </cell>
          <cell r="D1058">
            <v>14606.09</v>
          </cell>
        </row>
        <row r="1059">
          <cell r="A1059" t="str">
            <v>41069</v>
          </cell>
          <cell r="B1059" t="str">
            <v>PROV DIT-DEF LEASE FEF-NONUTI</v>
          </cell>
          <cell r="C1059">
            <v>14410.45</v>
          </cell>
          <cell r="D1059">
            <v>87835.64</v>
          </cell>
        </row>
        <row r="1060">
          <cell r="A1060" t="str">
            <v>41071</v>
          </cell>
          <cell r="B1060" t="str">
            <v>DIT ST HP START-UP COSTS</v>
          </cell>
          <cell r="C1060">
            <v>0</v>
          </cell>
          <cell r="D1060">
            <v>0</v>
          </cell>
        </row>
        <row r="1061">
          <cell r="A1061" t="str">
            <v>41072</v>
          </cell>
          <cell r="B1061" t="str">
            <v>DIT FD HP START-UP COSTS</v>
          </cell>
          <cell r="C1061">
            <v>0</v>
          </cell>
          <cell r="D1061">
            <v>0</v>
          </cell>
        </row>
        <row r="1062">
          <cell r="A1062" t="str">
            <v>41080</v>
          </cell>
          <cell r="B1062" t="str">
            <v>DIT ST BOND REFINANCING</v>
          </cell>
          <cell r="C1062">
            <v>0</v>
          </cell>
          <cell r="D1062">
            <v>0</v>
          </cell>
        </row>
        <row r="1063">
          <cell r="A1063" t="str">
            <v>41081</v>
          </cell>
          <cell r="B1063" t="str">
            <v>DIT FD BOND REFINANCING</v>
          </cell>
          <cell r="C1063">
            <v>0</v>
          </cell>
          <cell r="D1063">
            <v>0</v>
          </cell>
        </row>
        <row r="1064">
          <cell r="A1064" t="str">
            <v>41082</v>
          </cell>
          <cell r="B1064" t="str">
            <v>AMORT OF DIT - FAS109</v>
          </cell>
          <cell r="C1064">
            <v>0</v>
          </cell>
          <cell r="D1064">
            <v>0</v>
          </cell>
        </row>
        <row r="1065">
          <cell r="A1065" t="str">
            <v>41083</v>
          </cell>
          <cell r="B1065" t="str">
            <v>PROVISION FOR RAR 1998-1999</v>
          </cell>
          <cell r="C1065">
            <v>0</v>
          </cell>
          <cell r="D1065">
            <v>0</v>
          </cell>
        </row>
        <row r="1066">
          <cell r="A1066" t="str">
            <v>41084</v>
          </cell>
          <cell r="B1066" t="str">
            <v>PROVISION FOR 2000</v>
          </cell>
          <cell r="C1066">
            <v>0</v>
          </cell>
          <cell r="D1066">
            <v>0</v>
          </cell>
        </row>
        <row r="1067">
          <cell r="A1067" t="str">
            <v>41085</v>
          </cell>
          <cell r="B1067" t="str">
            <v>PROVISION FOR RAR 92-94</v>
          </cell>
          <cell r="C1067">
            <v>0</v>
          </cell>
          <cell r="D1067">
            <v>0</v>
          </cell>
        </row>
        <row r="1068">
          <cell r="A1068" t="str">
            <v>41086</v>
          </cell>
          <cell r="B1068" t="str">
            <v>PROVISION FOR RAR 1995-1997</v>
          </cell>
          <cell r="C1068">
            <v>0</v>
          </cell>
          <cell r="D1068">
            <v>0</v>
          </cell>
        </row>
        <row r="1069">
          <cell r="A1069" t="str">
            <v>410</v>
          </cell>
          <cell r="B1069" t="str">
            <v>ACCOUNT TOTAL</v>
          </cell>
          <cell r="C1069">
            <v>7903130.7000000002</v>
          </cell>
          <cell r="D1069">
            <v>44738800.32</v>
          </cell>
        </row>
        <row r="1070">
          <cell r="A1070" t="str">
            <v>41101</v>
          </cell>
          <cell r="B1070" t="str">
            <v>DIT ST LEASE UTILITY</v>
          </cell>
          <cell r="C1070">
            <v>0</v>
          </cell>
          <cell r="D1070">
            <v>0</v>
          </cell>
        </row>
        <row r="1071">
          <cell r="A1071" t="str">
            <v>41102</v>
          </cell>
          <cell r="B1071" t="str">
            <v>DIT FD LEASE UTILITY</v>
          </cell>
          <cell r="C1071">
            <v>0</v>
          </cell>
          <cell r="D1071">
            <v>0</v>
          </cell>
        </row>
        <row r="1072">
          <cell r="A1072" t="str">
            <v>41103</v>
          </cell>
          <cell r="B1072" t="str">
            <v>DIT ST INS RESERVE</v>
          </cell>
          <cell r="C1072">
            <v>-146639.24</v>
          </cell>
          <cell r="D1072">
            <v>-294855.73</v>
          </cell>
        </row>
        <row r="1073">
          <cell r="A1073" t="str">
            <v>41104</v>
          </cell>
          <cell r="B1073" t="str">
            <v>DIT FD INS RESERVE</v>
          </cell>
          <cell r="C1073">
            <v>-881835.07</v>
          </cell>
          <cell r="D1073">
            <v>-1773155.05</v>
          </cell>
        </row>
        <row r="1074">
          <cell r="A1074" t="str">
            <v>41105</v>
          </cell>
          <cell r="B1074" t="str">
            <v>DIT ST PORT MANATEE</v>
          </cell>
          <cell r="C1074">
            <v>0</v>
          </cell>
          <cell r="D1074">
            <v>0</v>
          </cell>
        </row>
        <row r="1075">
          <cell r="A1075" t="str">
            <v>41106</v>
          </cell>
          <cell r="B1075" t="str">
            <v>DIT FD PORT MANATEE</v>
          </cell>
          <cell r="C1075">
            <v>0</v>
          </cell>
          <cell r="D1075">
            <v>0</v>
          </cell>
        </row>
        <row r="1076">
          <cell r="A1076" t="str">
            <v>41107</v>
          </cell>
          <cell r="B1076" t="str">
            <v>DIT ST RATE REFUND</v>
          </cell>
          <cell r="C1076">
            <v>0</v>
          </cell>
          <cell r="D1076">
            <v>0</v>
          </cell>
        </row>
        <row r="1077">
          <cell r="A1077" t="str">
            <v>41108</v>
          </cell>
          <cell r="B1077" t="str">
            <v>DIT FD RATE REFUND</v>
          </cell>
          <cell r="C1077">
            <v>0</v>
          </cell>
          <cell r="D1077">
            <v>0</v>
          </cell>
        </row>
        <row r="1078">
          <cell r="A1078" t="str">
            <v>41109</v>
          </cell>
          <cell r="B1078" t="str">
            <v>DIT ST CUSTOMER DEPOSITS</v>
          </cell>
          <cell r="C1078">
            <v>0</v>
          </cell>
          <cell r="D1078">
            <v>0</v>
          </cell>
        </row>
        <row r="1079">
          <cell r="A1079" t="str">
            <v>41110</v>
          </cell>
          <cell r="B1079" t="str">
            <v>DIT FD CUSTOMER DEPOSITS</v>
          </cell>
          <cell r="C1079">
            <v>0</v>
          </cell>
          <cell r="D1079">
            <v>0</v>
          </cell>
        </row>
        <row r="1080">
          <cell r="A1080" t="str">
            <v>41111</v>
          </cell>
          <cell r="B1080" t="str">
            <v>DIT ST CAPT INTEREST</v>
          </cell>
          <cell r="C1080">
            <v>0</v>
          </cell>
          <cell r="D1080">
            <v>0</v>
          </cell>
        </row>
        <row r="1081">
          <cell r="A1081" t="str">
            <v>41112</v>
          </cell>
          <cell r="B1081" t="str">
            <v>DIT FD CAPT INTEREST</v>
          </cell>
          <cell r="C1081">
            <v>0</v>
          </cell>
          <cell r="D1081">
            <v>0</v>
          </cell>
        </row>
        <row r="1082">
          <cell r="A1082" t="str">
            <v>41113</v>
          </cell>
          <cell r="B1082" t="str">
            <v>DIT ST CONT IN AID OF CONST</v>
          </cell>
          <cell r="C1082">
            <v>-42020.74</v>
          </cell>
          <cell r="D1082">
            <v>-76588.45</v>
          </cell>
        </row>
        <row r="1083">
          <cell r="A1083" t="str">
            <v>41114</v>
          </cell>
          <cell r="B1083" t="str">
            <v>DIT FD CONT IN AID OF CONST</v>
          </cell>
          <cell r="C1083">
            <v>-252697.43</v>
          </cell>
          <cell r="D1083">
            <v>-460575.03</v>
          </cell>
        </row>
        <row r="1084">
          <cell r="A1084" t="str">
            <v>41115</v>
          </cell>
          <cell r="B1084" t="str">
            <v>DIT ST LEASE NON UTIL</v>
          </cell>
          <cell r="C1084">
            <v>0</v>
          </cell>
          <cell r="D1084">
            <v>0</v>
          </cell>
        </row>
        <row r="1085">
          <cell r="A1085" t="str">
            <v>41116</v>
          </cell>
          <cell r="B1085" t="str">
            <v>DIT FD LEASE NON UTIL</v>
          </cell>
          <cell r="C1085">
            <v>0</v>
          </cell>
          <cell r="D1085">
            <v>0</v>
          </cell>
        </row>
        <row r="1086">
          <cell r="A1086" t="str">
            <v>41117</v>
          </cell>
          <cell r="B1086" t="str">
            <v>DIT ST ACCEL AMORT</v>
          </cell>
          <cell r="C1086">
            <v>1594.8799999999999</v>
          </cell>
          <cell r="D1086">
            <v>9569.2900000000009</v>
          </cell>
        </row>
        <row r="1087">
          <cell r="A1087" t="str">
            <v>41118</v>
          </cell>
          <cell r="B1087" t="str">
            <v>DIT FD ACCEL AMORT</v>
          </cell>
          <cell r="C1087">
            <v>7579.69</v>
          </cell>
          <cell r="D1087">
            <v>45478.1</v>
          </cell>
        </row>
        <row r="1088">
          <cell r="A1088" t="str">
            <v>41119</v>
          </cell>
          <cell r="B1088" t="str">
            <v>DIT ST COST OF REMOVAL</v>
          </cell>
          <cell r="C1088">
            <v>0</v>
          </cell>
          <cell r="D1088">
            <v>0</v>
          </cell>
        </row>
        <row r="1089">
          <cell r="A1089" t="str">
            <v>41120</v>
          </cell>
          <cell r="B1089" t="str">
            <v>DIT FD COST OF REMOVAL</v>
          </cell>
          <cell r="C1089">
            <v>0</v>
          </cell>
          <cell r="D1089">
            <v>0</v>
          </cell>
        </row>
        <row r="1090">
          <cell r="A1090" t="str">
            <v>41121</v>
          </cell>
          <cell r="B1090" t="str">
            <v>DIT ST N/B AFUDC RELATED</v>
          </cell>
          <cell r="C1090">
            <v>0</v>
          </cell>
          <cell r="D1090">
            <v>0</v>
          </cell>
        </row>
        <row r="1091">
          <cell r="A1091" t="str">
            <v>41122</v>
          </cell>
          <cell r="B1091" t="str">
            <v>DIT FD N/B AFUDC RELATED</v>
          </cell>
          <cell r="C1091">
            <v>0</v>
          </cell>
          <cell r="D1091">
            <v>0</v>
          </cell>
        </row>
        <row r="1092">
          <cell r="A1092" t="str">
            <v>41123</v>
          </cell>
          <cell r="B1092" t="str">
            <v>DIT ST N/B EXCLUDING AFUDC</v>
          </cell>
          <cell r="C1092">
            <v>0</v>
          </cell>
          <cell r="D1092">
            <v>0</v>
          </cell>
        </row>
        <row r="1093">
          <cell r="A1093" t="str">
            <v>41124</v>
          </cell>
          <cell r="B1093" t="str">
            <v>DIT FD N/B EXCLUDING AFUDC</v>
          </cell>
          <cell r="C1093">
            <v>0</v>
          </cell>
          <cell r="D1093">
            <v>0</v>
          </cell>
        </row>
        <row r="1094">
          <cell r="A1094" t="str">
            <v>41125</v>
          </cell>
          <cell r="B1094" t="str">
            <v>DIT ST ORDER #5571</v>
          </cell>
          <cell r="C1094">
            <v>0</v>
          </cell>
          <cell r="D1094">
            <v>0</v>
          </cell>
        </row>
        <row r="1095">
          <cell r="A1095" t="str">
            <v>41126</v>
          </cell>
          <cell r="B1095" t="str">
            <v>DOT FD ORDER #5571</v>
          </cell>
          <cell r="C1095">
            <v>0</v>
          </cell>
          <cell r="D1095">
            <v>0</v>
          </cell>
        </row>
        <row r="1096">
          <cell r="A1096" t="str">
            <v>41127</v>
          </cell>
          <cell r="B1096" t="str">
            <v>DIT FD RATE CHANGES</v>
          </cell>
          <cell r="C1096">
            <v>0</v>
          </cell>
          <cell r="D1096">
            <v>0</v>
          </cell>
        </row>
        <row r="1097">
          <cell r="A1097" t="str">
            <v>41128</v>
          </cell>
          <cell r="B1097" t="str">
            <v>DIT ST 5% TO %.5%</v>
          </cell>
          <cell r="C1097">
            <v>0</v>
          </cell>
          <cell r="D1097">
            <v>0</v>
          </cell>
        </row>
        <row r="1098">
          <cell r="A1098" t="str">
            <v>41129</v>
          </cell>
          <cell r="B1098" t="str">
            <v>DIT FD 5% TO %.5%</v>
          </cell>
          <cell r="C1098">
            <v>0</v>
          </cell>
          <cell r="D1098">
            <v>0</v>
          </cell>
        </row>
        <row r="1099">
          <cell r="A1099" t="str">
            <v>41130</v>
          </cell>
          <cell r="B1099" t="str">
            <v>INVESTMENT TAX CREDIT-CURR</v>
          </cell>
          <cell r="C1099">
            <v>0</v>
          </cell>
          <cell r="D1099">
            <v>0</v>
          </cell>
        </row>
        <row r="1100">
          <cell r="A1100" t="str">
            <v>41131</v>
          </cell>
          <cell r="B1100" t="str">
            <v>INVESTMENT TAX CREDIT-AMORT</v>
          </cell>
          <cell r="C1100">
            <v>-235123.39</v>
          </cell>
          <cell r="D1100">
            <v>-1410740.57</v>
          </cell>
        </row>
        <row r="1101">
          <cell r="A1101" t="str">
            <v>41132</v>
          </cell>
          <cell r="B1101" t="str">
            <v>DIT ST OTHER</v>
          </cell>
          <cell r="C1101">
            <v>-20605.32</v>
          </cell>
          <cell r="D1101">
            <v>-316918.69</v>
          </cell>
        </row>
        <row r="1102">
          <cell r="A1102" t="str">
            <v>41133</v>
          </cell>
          <cell r="B1102" t="str">
            <v>DIT FD OTHER</v>
          </cell>
          <cell r="C1102">
            <v>-123912.84</v>
          </cell>
          <cell r="D1102">
            <v>-1905833.42</v>
          </cell>
        </row>
        <row r="1103">
          <cell r="A1103" t="str">
            <v>41134</v>
          </cell>
          <cell r="B1103" t="str">
            <v>DIT ST BAD DEBT RESERVE</v>
          </cell>
          <cell r="C1103">
            <v>-5680.51</v>
          </cell>
          <cell r="D1103">
            <v>-11082.78</v>
          </cell>
        </row>
        <row r="1104">
          <cell r="A1104" t="str">
            <v>41135</v>
          </cell>
          <cell r="B1104" t="str">
            <v>DIT FD BAD DEBT RESERVE</v>
          </cell>
          <cell r="C1104">
            <v>-34160.519999999997</v>
          </cell>
          <cell r="D1104">
            <v>-66647.78</v>
          </cell>
        </row>
        <row r="1105">
          <cell r="A1105" t="str">
            <v>41136</v>
          </cell>
          <cell r="B1105" t="str">
            <v>DIT ST DEF FUEL/CONS</v>
          </cell>
          <cell r="C1105">
            <v>0</v>
          </cell>
          <cell r="D1105">
            <v>-1584009.41</v>
          </cell>
        </row>
        <row r="1106">
          <cell r="A1106" t="str">
            <v>41137</v>
          </cell>
          <cell r="B1106" t="str">
            <v>DIT FD DEF FUEL/CONS</v>
          </cell>
          <cell r="C1106">
            <v>0</v>
          </cell>
          <cell r="D1106">
            <v>-9525656.5700000003</v>
          </cell>
        </row>
        <row r="1107">
          <cell r="A1107" t="str">
            <v>41138</v>
          </cell>
          <cell r="B1107" t="str">
            <v>DIT ST UNBILLED REVENUE</v>
          </cell>
          <cell r="C1107">
            <v>-32193.86</v>
          </cell>
          <cell r="D1107">
            <v>-193163.16</v>
          </cell>
        </row>
        <row r="1108">
          <cell r="A1108" t="str">
            <v>41139</v>
          </cell>
          <cell r="B1108" t="str">
            <v>DIT FD UNBILLED REVENUE</v>
          </cell>
          <cell r="C1108">
            <v>-193602.14</v>
          </cell>
          <cell r="D1108">
            <v>-1161612.8400000001</v>
          </cell>
        </row>
        <row r="1109">
          <cell r="A1109" t="str">
            <v>41140</v>
          </cell>
          <cell r="B1109" t="str">
            <v>ITC CURRENT-NONUTILITY</v>
          </cell>
          <cell r="C1109">
            <v>0</v>
          </cell>
          <cell r="D1109">
            <v>0</v>
          </cell>
        </row>
        <row r="1110">
          <cell r="A1110" t="str">
            <v>41141</v>
          </cell>
          <cell r="B1110" t="str">
            <v>ITC AMORT-NONUTILITY</v>
          </cell>
          <cell r="C1110">
            <v>-75.959999999999994</v>
          </cell>
          <cell r="D1110">
            <v>-455.76000000000005</v>
          </cell>
        </row>
        <row r="1111">
          <cell r="A1111" t="str">
            <v>41142</v>
          </cell>
          <cell r="B1111" t="str">
            <v>DIT ST COAL CONTRACT BUYOUT</v>
          </cell>
          <cell r="C1111">
            <v>-3045.57</v>
          </cell>
          <cell r="D1111">
            <v>-18273.419999999998</v>
          </cell>
        </row>
        <row r="1112">
          <cell r="A1112" t="str">
            <v>41143</v>
          </cell>
          <cell r="B1112" t="str">
            <v>DIT FD COAL CONTRACT BUYOUT</v>
          </cell>
          <cell r="C1112">
            <v>-18314.95</v>
          </cell>
          <cell r="D1112">
            <v>-109889.7</v>
          </cell>
        </row>
        <row r="1113">
          <cell r="A1113" t="str">
            <v>41144</v>
          </cell>
          <cell r="B1113" t="str">
            <v>DIT ST ACC TAX SL TAX</v>
          </cell>
          <cell r="C1113">
            <v>-165271.25</v>
          </cell>
          <cell r="D1113">
            <v>-1133138.81</v>
          </cell>
        </row>
        <row r="1114">
          <cell r="A1114" t="str">
            <v>41145</v>
          </cell>
          <cell r="B1114" t="str">
            <v>DIT FD ACC TAX SL TAX</v>
          </cell>
          <cell r="C1114">
            <v>-1879095.35</v>
          </cell>
          <cell r="D1114">
            <v>-12125569.869999999</v>
          </cell>
        </row>
        <row r="1115">
          <cell r="A1115" t="str">
            <v>41146</v>
          </cell>
          <cell r="B1115" t="str">
            <v>DIT ST SL TAX SL BOOK</v>
          </cell>
          <cell r="C1115">
            <v>0</v>
          </cell>
          <cell r="D1115">
            <v>0</v>
          </cell>
        </row>
        <row r="1116">
          <cell r="A1116" t="str">
            <v>41147</v>
          </cell>
          <cell r="B1116" t="str">
            <v>DIT FD SL TAX SL BOOK</v>
          </cell>
          <cell r="C1116">
            <v>0</v>
          </cell>
          <cell r="D1116">
            <v>0</v>
          </cell>
        </row>
        <row r="1117">
          <cell r="A1117" t="str">
            <v>41148</v>
          </cell>
          <cell r="B1117" t="str">
            <v>PROVISION FOR 2001</v>
          </cell>
          <cell r="C1117">
            <v>0</v>
          </cell>
          <cell r="D1117">
            <v>0</v>
          </cell>
        </row>
        <row r="1118">
          <cell r="A1118" t="str">
            <v>41149</v>
          </cell>
          <cell r="B1118" t="str">
            <v>DIT-ADJ 48% TO 46%FED</v>
          </cell>
          <cell r="C1118">
            <v>0</v>
          </cell>
          <cell r="D1118">
            <v>0</v>
          </cell>
        </row>
        <row r="1119">
          <cell r="A1119" t="str">
            <v>41150</v>
          </cell>
          <cell r="B1119" t="str">
            <v>DIT ST-DISMANTLING</v>
          </cell>
          <cell r="C1119">
            <v>-36608.22</v>
          </cell>
          <cell r="D1119">
            <v>-219649.32</v>
          </cell>
        </row>
        <row r="1120">
          <cell r="A1120" t="str">
            <v>41151</v>
          </cell>
          <cell r="B1120" t="str">
            <v>DIT FD-DISMANTLING</v>
          </cell>
          <cell r="C1120">
            <v>-220148.52</v>
          </cell>
          <cell r="D1120">
            <v>-1320891.1200000001</v>
          </cell>
        </row>
        <row r="1121">
          <cell r="A1121" t="str">
            <v>41152</v>
          </cell>
          <cell r="B1121" t="str">
            <v>DIT ST EARLY CAPACITY PAYMENT</v>
          </cell>
          <cell r="C1121">
            <v>0</v>
          </cell>
          <cell r="D1121">
            <v>0</v>
          </cell>
        </row>
        <row r="1122">
          <cell r="A1122" t="str">
            <v>41153</v>
          </cell>
          <cell r="B1122" t="str">
            <v>DIT FD EARLY CAPACITY PAYMENT</v>
          </cell>
          <cell r="C1122">
            <v>0</v>
          </cell>
          <cell r="D1122">
            <v>0</v>
          </cell>
        </row>
        <row r="1123">
          <cell r="A1123" t="str">
            <v>41159</v>
          </cell>
          <cell r="B1123" t="str">
            <v>DIT CR-DEF LEASE ST-NONUTIL</v>
          </cell>
          <cell r="C1123">
            <v>0</v>
          </cell>
          <cell r="D1123">
            <v>0</v>
          </cell>
        </row>
        <row r="1124">
          <cell r="A1124" t="str">
            <v>41160</v>
          </cell>
          <cell r="B1124" t="str">
            <v>GAIN-PROP HELD FOR FUTURE USE</v>
          </cell>
          <cell r="C1124">
            <v>-20271.509999999998</v>
          </cell>
          <cell r="D1124">
            <v>-128730.57</v>
          </cell>
        </row>
        <row r="1125">
          <cell r="A1125" t="str">
            <v>41169</v>
          </cell>
          <cell r="B1125" t="str">
            <v>DIT CR-DEF LEASE FED-NONUTIL</v>
          </cell>
          <cell r="C1125">
            <v>0</v>
          </cell>
          <cell r="D1125">
            <v>0</v>
          </cell>
        </row>
        <row r="1126">
          <cell r="A1126" t="str">
            <v>41170</v>
          </cell>
          <cell r="B1126" t="str">
            <v>LOSS-PROP HELD FOR FUTURE USE</v>
          </cell>
          <cell r="C1126">
            <v>0</v>
          </cell>
          <cell r="D1126">
            <v>0</v>
          </cell>
        </row>
        <row r="1127">
          <cell r="A1127" t="str">
            <v>41171</v>
          </cell>
          <cell r="B1127" t="str">
            <v>DIT ST HP START-UP COSTS</v>
          </cell>
          <cell r="C1127">
            <v>0</v>
          </cell>
          <cell r="D1127">
            <v>0</v>
          </cell>
        </row>
        <row r="1128">
          <cell r="A1128" t="str">
            <v>41172</v>
          </cell>
          <cell r="B1128" t="str">
            <v>DIT FD HP START-UP COSTS</v>
          </cell>
          <cell r="C1128">
            <v>0</v>
          </cell>
          <cell r="D1128">
            <v>0</v>
          </cell>
        </row>
        <row r="1129">
          <cell r="A1129" t="str">
            <v>41180</v>
          </cell>
          <cell r="B1129" t="str">
            <v>DIT ST BOND REFINANCING</v>
          </cell>
          <cell r="C1129">
            <v>-14276.25</v>
          </cell>
          <cell r="D1129">
            <v>-85657.5</v>
          </cell>
        </row>
        <row r="1130">
          <cell r="A1130" t="str">
            <v>41181</v>
          </cell>
          <cell r="B1130" t="str">
            <v>DIT FD BOND REFINANCING</v>
          </cell>
          <cell r="C1130">
            <v>-85852.12</v>
          </cell>
          <cell r="D1130">
            <v>-515112.72</v>
          </cell>
        </row>
        <row r="1131">
          <cell r="A1131" t="str">
            <v>41182</v>
          </cell>
          <cell r="B1131" t="str">
            <v>AMORT OF REG ASSET/LIAB-FAS10</v>
          </cell>
          <cell r="C1131">
            <v>0</v>
          </cell>
          <cell r="D1131">
            <v>0</v>
          </cell>
        </row>
        <row r="1132">
          <cell r="A1132" t="str">
            <v>41183</v>
          </cell>
          <cell r="B1132" t="str">
            <v>PROVISION FOR RAR 1998-1999</v>
          </cell>
          <cell r="C1132">
            <v>0</v>
          </cell>
          <cell r="D1132">
            <v>0</v>
          </cell>
        </row>
        <row r="1133">
          <cell r="A1133" t="str">
            <v>41184</v>
          </cell>
          <cell r="B1133" t="str">
            <v>PROVISION FOR 2000</v>
          </cell>
          <cell r="C1133">
            <v>0</v>
          </cell>
          <cell r="D1133">
            <v>0</v>
          </cell>
        </row>
        <row r="1134">
          <cell r="A1134" t="str">
            <v>41185</v>
          </cell>
          <cell r="B1134" t="str">
            <v>PROVISION FOR RAR 92-94</v>
          </cell>
          <cell r="C1134">
            <v>0</v>
          </cell>
          <cell r="D1134">
            <v>0</v>
          </cell>
        </row>
        <row r="1135">
          <cell r="A1135" t="str">
            <v>41186</v>
          </cell>
          <cell r="B1135" t="str">
            <v>PROVISION FOR RAR 1995-1997</v>
          </cell>
          <cell r="C1135">
            <v>0</v>
          </cell>
          <cell r="D1135">
            <v>0</v>
          </cell>
        </row>
        <row r="1136">
          <cell r="A1136" t="str">
            <v>411</v>
          </cell>
          <cell r="B1136" t="str">
            <v>ACCOUNT TOTAL</v>
          </cell>
          <cell r="C1136">
            <v>-4402256.1900000004</v>
          </cell>
          <cell r="D1136">
            <v>-34383160.880000003</v>
          </cell>
        </row>
        <row r="1137">
          <cell r="A1137" t="str">
            <v>41511</v>
          </cell>
          <cell r="B1137" t="str">
            <v>REV-COMM SURGE SUPPRESSION EQ</v>
          </cell>
          <cell r="C1137">
            <v>-57314.6</v>
          </cell>
          <cell r="D1137">
            <v>-337640.16</v>
          </cell>
        </row>
        <row r="1138">
          <cell r="A1138" t="str">
            <v>41512</v>
          </cell>
          <cell r="B1138" t="str">
            <v>REV-RES SURGE SUPPRESSION EQU</v>
          </cell>
          <cell r="C1138">
            <v>-141230.49</v>
          </cell>
          <cell r="D1138">
            <v>-777757.39</v>
          </cell>
        </row>
        <row r="1139">
          <cell r="A1139" t="str">
            <v>41520</v>
          </cell>
          <cell r="B1139" t="str">
            <v>REV-EQUIPMENT LEASES</v>
          </cell>
          <cell r="C1139">
            <v>0</v>
          </cell>
          <cell r="D1139">
            <v>0</v>
          </cell>
        </row>
        <row r="1140">
          <cell r="A1140" t="str">
            <v>41530</v>
          </cell>
          <cell r="B1140" t="str">
            <v>REV - HURRICANE KITS</v>
          </cell>
          <cell r="C1140">
            <v>0</v>
          </cell>
          <cell r="D1140">
            <v>0</v>
          </cell>
        </row>
        <row r="1141">
          <cell r="A1141" t="str">
            <v>41531</v>
          </cell>
          <cell r="B1141" t="str">
            <v>REV - SMALL BUSINESS RESOURCE</v>
          </cell>
          <cell r="C1141">
            <v>0</v>
          </cell>
          <cell r="D1141">
            <v>0</v>
          </cell>
        </row>
        <row r="1142">
          <cell r="A1142" t="str">
            <v>41532</v>
          </cell>
          <cell r="B1142" t="str">
            <v>REV - TAMPA ELECTRIC CONNECTI</v>
          </cell>
          <cell r="C1142">
            <v>0</v>
          </cell>
          <cell r="D1142">
            <v>0</v>
          </cell>
        </row>
        <row r="1143">
          <cell r="A1143" t="str">
            <v>41541</v>
          </cell>
          <cell r="B1143" t="str">
            <v>REVENUE-TREE TRIMMING</v>
          </cell>
          <cell r="C1143">
            <v>0</v>
          </cell>
          <cell r="D1143">
            <v>-162000</v>
          </cell>
        </row>
        <row r="1144">
          <cell r="A1144" t="str">
            <v>41550</v>
          </cell>
          <cell r="B1144" t="str">
            <v>CUSTOMER OWNED LIGHTING MAINT</v>
          </cell>
          <cell r="C1144">
            <v>0</v>
          </cell>
          <cell r="D1144">
            <v>0</v>
          </cell>
        </row>
        <row r="1145">
          <cell r="A1145" t="str">
            <v>41567</v>
          </cell>
          <cell r="B1145" t="str">
            <v>ENERGY VIEW LITE REVENUES</v>
          </cell>
          <cell r="C1145">
            <v>0</v>
          </cell>
          <cell r="D1145">
            <v>0</v>
          </cell>
        </row>
        <row r="1146">
          <cell r="A1146" t="str">
            <v>41568</v>
          </cell>
          <cell r="B1146" t="str">
            <v>POWER MANAGER REVENUES</v>
          </cell>
          <cell r="C1146">
            <v>0</v>
          </cell>
          <cell r="D1146">
            <v>0</v>
          </cell>
        </row>
        <row r="1147">
          <cell r="A1147" t="str">
            <v>41571</v>
          </cell>
          <cell r="B1147" t="str">
            <v>TECO GUARD APPLIANCE GUARANTE</v>
          </cell>
          <cell r="C1147">
            <v>0</v>
          </cell>
          <cell r="D1147">
            <v>0</v>
          </cell>
        </row>
        <row r="1148">
          <cell r="A1148" t="str">
            <v>41580</v>
          </cell>
          <cell r="B1148" t="str">
            <v>REV-TECO PROPANE-MTR READING</v>
          </cell>
          <cell r="C1148">
            <v>0</v>
          </cell>
          <cell r="D1148">
            <v>0</v>
          </cell>
        </row>
        <row r="1149">
          <cell r="A1149" t="str">
            <v>41581</v>
          </cell>
          <cell r="B1149" t="str">
            <v>REV-SW FLORIDA WATER MGMT DIS</v>
          </cell>
          <cell r="C1149">
            <v>-338.58000000000004</v>
          </cell>
          <cell r="D1149">
            <v>-2161.08</v>
          </cell>
        </row>
        <row r="1150">
          <cell r="A1150" t="str">
            <v>415</v>
          </cell>
          <cell r="B1150" t="str">
            <v>ACCOUNT TOTAL</v>
          </cell>
          <cell r="C1150">
            <v>-198883.67</v>
          </cell>
          <cell r="D1150">
            <v>-1279558.6299999999</v>
          </cell>
        </row>
        <row r="1151">
          <cell r="A1151" t="str">
            <v>41610</v>
          </cell>
          <cell r="B1151" t="str">
            <v>COMM UNINTERRUPTIBLE POWER SU</v>
          </cell>
          <cell r="C1151">
            <v>0</v>
          </cell>
          <cell r="D1151">
            <v>0</v>
          </cell>
        </row>
        <row r="1152">
          <cell r="A1152" t="str">
            <v>41611</v>
          </cell>
          <cell r="B1152" t="str">
            <v>ZAP CAP FOR BUSINESS</v>
          </cell>
          <cell r="C1152">
            <v>26446.97</v>
          </cell>
          <cell r="D1152">
            <v>139304.26</v>
          </cell>
        </row>
        <row r="1153">
          <cell r="A1153" t="str">
            <v>41612</v>
          </cell>
          <cell r="B1153" t="str">
            <v>RESIDENTIAL ZAP CAP</v>
          </cell>
          <cell r="C1153">
            <v>72769.05</v>
          </cell>
          <cell r="D1153">
            <v>366771.06</v>
          </cell>
        </row>
        <row r="1154">
          <cell r="A1154" t="str">
            <v>41614</v>
          </cell>
          <cell r="B1154" t="str">
            <v>DEPR EXP - ZAP CAP FOR BUSINE</v>
          </cell>
          <cell r="C1154">
            <v>0</v>
          </cell>
          <cell r="D1154">
            <v>0</v>
          </cell>
        </row>
        <row r="1155">
          <cell r="A1155" t="str">
            <v>41620</v>
          </cell>
          <cell r="B1155" t="str">
            <v>EQUIPMENT LEASE</v>
          </cell>
          <cell r="C1155">
            <v>0</v>
          </cell>
          <cell r="D1155">
            <v>0</v>
          </cell>
        </row>
        <row r="1156">
          <cell r="A1156" t="str">
            <v>41630</v>
          </cell>
          <cell r="B1156" t="str">
            <v>HURRICANE KITS - EXPENSE</v>
          </cell>
          <cell r="C1156">
            <v>0</v>
          </cell>
          <cell r="D1156">
            <v>0</v>
          </cell>
        </row>
        <row r="1157">
          <cell r="A1157" t="str">
            <v>41631</v>
          </cell>
          <cell r="B1157" t="str">
            <v>EXPENSE - SMALL BUSINESS RESO</v>
          </cell>
          <cell r="C1157">
            <v>0</v>
          </cell>
          <cell r="D1157">
            <v>0</v>
          </cell>
        </row>
        <row r="1158">
          <cell r="A1158" t="str">
            <v>41632</v>
          </cell>
          <cell r="B1158" t="str">
            <v>EXPENSE - TAMPA ELECTRIC CONN</v>
          </cell>
          <cell r="C1158">
            <v>0</v>
          </cell>
          <cell r="D1158">
            <v>0</v>
          </cell>
        </row>
        <row r="1159">
          <cell r="A1159" t="str">
            <v>41641</v>
          </cell>
          <cell r="B1159" t="str">
            <v>EXPENSE-TREE TRIMMING</v>
          </cell>
          <cell r="C1159">
            <v>1553.6399999999999</v>
          </cell>
          <cell r="D1159">
            <v>20345.080000000002</v>
          </cell>
        </row>
        <row r="1160">
          <cell r="A1160" t="str">
            <v>41650</v>
          </cell>
          <cell r="B1160" t="str">
            <v>CUSTOMER OWNED LIGHTING MAINT</v>
          </cell>
          <cell r="C1160">
            <v>0</v>
          </cell>
          <cell r="D1160">
            <v>0</v>
          </cell>
        </row>
        <row r="1161">
          <cell r="A1161" t="str">
            <v>41668</v>
          </cell>
          <cell r="B1161" t="str">
            <v>NEW PRODUCTS - PRELIMINARY</v>
          </cell>
          <cell r="C1161">
            <v>0</v>
          </cell>
          <cell r="D1161">
            <v>0</v>
          </cell>
        </row>
        <row r="1162">
          <cell r="A1162" t="str">
            <v>41671</v>
          </cell>
          <cell r="B1162" t="str">
            <v>TECO GUARD APPLIANCE GUARANTE</v>
          </cell>
          <cell r="C1162">
            <v>0</v>
          </cell>
          <cell r="D1162">
            <v>0</v>
          </cell>
        </row>
        <row r="1163">
          <cell r="A1163" t="str">
            <v>41680</v>
          </cell>
          <cell r="B1163" t="str">
            <v>EXPENSE-TECO PROPANE-MTR READ</v>
          </cell>
          <cell r="C1163">
            <v>0</v>
          </cell>
          <cell r="D1163">
            <v>0</v>
          </cell>
        </row>
        <row r="1164">
          <cell r="A1164" t="str">
            <v>41681</v>
          </cell>
          <cell r="B1164" t="str">
            <v>EXPENSE-SW FLORIDA WATER MGMT</v>
          </cell>
          <cell r="C1164">
            <v>1234.3599999999999</v>
          </cell>
          <cell r="D1164">
            <v>3688.77</v>
          </cell>
        </row>
        <row r="1165">
          <cell r="A1165" t="str">
            <v>416</v>
          </cell>
          <cell r="B1165" t="str">
            <v>ACCOUNT TOTAL</v>
          </cell>
          <cell r="C1165">
            <v>102004.02</v>
          </cell>
          <cell r="D1165">
            <v>530109.17000000004</v>
          </cell>
        </row>
        <row r="1166">
          <cell r="A1166" t="str">
            <v>41806</v>
          </cell>
          <cell r="B1166" t="str">
            <v>RENTAL INCOME TECO PLAZA BLDG</v>
          </cell>
          <cell r="C1166">
            <v>0</v>
          </cell>
          <cell r="D1166">
            <v>419.78</v>
          </cell>
        </row>
        <row r="1167">
          <cell r="A1167" t="str">
            <v>41807</v>
          </cell>
          <cell r="B1167" t="str">
            <v>RENTAL INCOME TECO PLAZA PARK</v>
          </cell>
          <cell r="C1167">
            <v>0</v>
          </cell>
          <cell r="D1167">
            <v>0</v>
          </cell>
        </row>
        <row r="1168">
          <cell r="A1168" t="str">
            <v>41808</v>
          </cell>
          <cell r="B1168" t="str">
            <v>RENTAL INCOME-RESTAURANT</v>
          </cell>
          <cell r="C1168">
            <v>-2000</v>
          </cell>
          <cell r="D1168">
            <v>-12000</v>
          </cell>
        </row>
        <row r="1169">
          <cell r="A1169" t="str">
            <v>41810</v>
          </cell>
          <cell r="B1169" t="str">
            <v>OP EXP-TECO PLAZA TENANTS</v>
          </cell>
          <cell r="C1169">
            <v>0</v>
          </cell>
          <cell r="D1169">
            <v>0</v>
          </cell>
        </row>
        <row r="1170">
          <cell r="A1170" t="str">
            <v>41811</v>
          </cell>
          <cell r="B1170" t="str">
            <v>MAINT EXP-TECO PLAZA TENANTS</v>
          </cell>
          <cell r="C1170">
            <v>0</v>
          </cell>
          <cell r="D1170">
            <v>0</v>
          </cell>
        </row>
        <row r="1171">
          <cell r="A1171" t="str">
            <v>41812</v>
          </cell>
          <cell r="B1171" t="str">
            <v>RENT EXP- TECO PLAZA TENANTS</v>
          </cell>
          <cell r="C1171">
            <v>0</v>
          </cell>
          <cell r="D1171">
            <v>1000</v>
          </cell>
        </row>
        <row r="1172">
          <cell r="A1172" t="str">
            <v>41813</v>
          </cell>
          <cell r="B1172" t="str">
            <v>OP EXP NON-UTIL PARKING</v>
          </cell>
          <cell r="C1172">
            <v>0</v>
          </cell>
          <cell r="D1172">
            <v>0</v>
          </cell>
        </row>
        <row r="1173">
          <cell r="A1173" t="str">
            <v>41814</v>
          </cell>
          <cell r="B1173" t="str">
            <v>MAINT EXP NON-UTIL PARKING</v>
          </cell>
          <cell r="C1173">
            <v>0</v>
          </cell>
          <cell r="D1173">
            <v>0</v>
          </cell>
        </row>
        <row r="1174">
          <cell r="A1174" t="str">
            <v>41815</v>
          </cell>
          <cell r="B1174" t="str">
            <v>RENT EXP NON-UTIL PARKING</v>
          </cell>
          <cell r="C1174">
            <v>0</v>
          </cell>
          <cell r="D1174">
            <v>0</v>
          </cell>
        </row>
        <row r="1175">
          <cell r="A1175" t="str">
            <v>41816</v>
          </cell>
          <cell r="B1175" t="str">
            <v>RENTAL EXPENSE-RESTAURANT</v>
          </cell>
          <cell r="C1175">
            <v>8538.73</v>
          </cell>
          <cell r="D1175">
            <v>47127.48</v>
          </cell>
        </row>
        <row r="1176">
          <cell r="A1176" t="str">
            <v>41819</v>
          </cell>
          <cell r="B1176" t="str">
            <v>EARN ASSOCIATED COMP-PE&amp;C</v>
          </cell>
          <cell r="C1176">
            <v>-913.31000000000006</v>
          </cell>
          <cell r="D1176">
            <v>-4886.6099999999997</v>
          </cell>
        </row>
        <row r="1177">
          <cell r="A1177" t="str">
            <v>418</v>
          </cell>
          <cell r="B1177" t="str">
            <v>ACCOUNT TOTAL</v>
          </cell>
          <cell r="C1177">
            <v>5625.4199999999992</v>
          </cell>
          <cell r="D1177">
            <v>31660.65</v>
          </cell>
        </row>
        <row r="1178">
          <cell r="A1178" t="str">
            <v>41901</v>
          </cell>
          <cell r="B1178" t="str">
            <v>INTEREST - RTO</v>
          </cell>
          <cell r="C1178">
            <v>-1815</v>
          </cell>
          <cell r="D1178">
            <v>-11000</v>
          </cell>
        </row>
        <row r="1179">
          <cell r="A1179" t="str">
            <v>41910</v>
          </cell>
          <cell r="B1179" t="str">
            <v>ALLOW FOR FNDS USED DRNG CONS</v>
          </cell>
          <cell r="C1179">
            <v>0</v>
          </cell>
          <cell r="D1179">
            <v>-718269.78</v>
          </cell>
        </row>
        <row r="1180">
          <cell r="A1180" t="str">
            <v>41911</v>
          </cell>
          <cell r="B1180" t="str">
            <v>DIVIDEND INCOME - TAXABLE</v>
          </cell>
          <cell r="C1180">
            <v>0</v>
          </cell>
          <cell r="D1180">
            <v>0</v>
          </cell>
        </row>
        <row r="1181">
          <cell r="A1181" t="str">
            <v>41912</v>
          </cell>
          <cell r="B1181" t="str">
            <v>INTEREST INCOME- TAXABLE</v>
          </cell>
          <cell r="C1181">
            <v>-18877.349999999999</v>
          </cell>
          <cell r="D1181">
            <v>-190862.15</v>
          </cell>
        </row>
        <row r="1182">
          <cell r="A1182" t="str">
            <v>41920</v>
          </cell>
          <cell r="B1182" t="str">
            <v>INTEREST INCOME-TAX EXEMPT</v>
          </cell>
          <cell r="C1182">
            <v>0</v>
          </cell>
          <cell r="D1182">
            <v>0</v>
          </cell>
        </row>
        <row r="1183">
          <cell r="A1183" t="str">
            <v>41926</v>
          </cell>
          <cell r="B1183" t="str">
            <v>MISCELLANEOUS INT &amp; DIV INC</v>
          </cell>
          <cell r="C1183">
            <v>0</v>
          </cell>
          <cell r="D1183">
            <v>-72873.460000000006</v>
          </cell>
        </row>
        <row r="1184">
          <cell r="A1184" t="str">
            <v>419</v>
          </cell>
          <cell r="B1184" t="str">
            <v>ACCOUNT TOTAL</v>
          </cell>
          <cell r="C1184">
            <v>-20692.349999999999</v>
          </cell>
          <cell r="D1184">
            <v>-993005.39</v>
          </cell>
        </row>
        <row r="1185">
          <cell r="A1185" t="str">
            <v>42101</v>
          </cell>
          <cell r="B1185" t="str">
            <v>GAIN ON SALE OF SECURITIES</v>
          </cell>
          <cell r="C1185">
            <v>0</v>
          </cell>
          <cell r="D1185">
            <v>0</v>
          </cell>
        </row>
        <row r="1186">
          <cell r="A1186" t="str">
            <v>42110</v>
          </cell>
          <cell r="B1186" t="str">
            <v>GAIN - UTIL PROP EXCL PHFFU</v>
          </cell>
          <cell r="C1186">
            <v>-27650.68</v>
          </cell>
          <cell r="D1186">
            <v>-166173.72</v>
          </cell>
        </row>
        <row r="1187">
          <cell r="A1187" t="str">
            <v>42111</v>
          </cell>
          <cell r="B1187" t="str">
            <v>GAIN - NON-UTILITY PROPERTY</v>
          </cell>
          <cell r="C1187">
            <v>0</v>
          </cell>
          <cell r="D1187">
            <v>0</v>
          </cell>
        </row>
        <row r="1188">
          <cell r="A1188" t="str">
            <v>42113</v>
          </cell>
          <cell r="B1188" t="str">
            <v>GAIN ON DISPOSITION OF BONDS</v>
          </cell>
          <cell r="C1188">
            <v>0</v>
          </cell>
          <cell r="D1188">
            <v>0</v>
          </cell>
        </row>
        <row r="1189">
          <cell r="A1189" t="str">
            <v>42120</v>
          </cell>
          <cell r="B1189" t="str">
            <v>LOSS - UTIL PROP EXCL PHFFU</v>
          </cell>
          <cell r="C1189">
            <v>0</v>
          </cell>
          <cell r="D1189">
            <v>0</v>
          </cell>
        </row>
        <row r="1190">
          <cell r="A1190" t="str">
            <v>42121</v>
          </cell>
          <cell r="B1190" t="str">
            <v>LOSS - NON-UTILITY PROPERTY</v>
          </cell>
          <cell r="C1190">
            <v>5429.6799999999994</v>
          </cell>
          <cell r="D1190">
            <v>5429.6799999999994</v>
          </cell>
        </row>
        <row r="1191">
          <cell r="A1191" t="str">
            <v>42126</v>
          </cell>
          <cell r="B1191" t="str">
            <v>MISC NONOPERATING INCOME</v>
          </cell>
          <cell r="C1191">
            <v>0</v>
          </cell>
          <cell r="D1191">
            <v>0</v>
          </cell>
        </row>
        <row r="1192">
          <cell r="A1192" t="str">
            <v>42130</v>
          </cell>
          <cell r="B1192" t="str">
            <v>DEF FUEL REV INT</v>
          </cell>
          <cell r="C1192">
            <v>0</v>
          </cell>
          <cell r="D1192">
            <v>0</v>
          </cell>
        </row>
        <row r="1193">
          <cell r="A1193" t="str">
            <v>42131</v>
          </cell>
          <cell r="B1193" t="str">
            <v>DEF CAP REV INT</v>
          </cell>
          <cell r="C1193">
            <v>0</v>
          </cell>
          <cell r="D1193">
            <v>0</v>
          </cell>
        </row>
        <row r="1194">
          <cell r="A1194" t="str">
            <v>42132</v>
          </cell>
          <cell r="B1194" t="str">
            <v>DEF FUEL REV INT WHSL</v>
          </cell>
          <cell r="C1194">
            <v>0</v>
          </cell>
          <cell r="D1194">
            <v>0</v>
          </cell>
        </row>
        <row r="1195">
          <cell r="A1195" t="str">
            <v>42140</v>
          </cell>
          <cell r="B1195" t="str">
            <v>INT INC OF DEF FUEL</v>
          </cell>
          <cell r="C1195">
            <v>-30711</v>
          </cell>
          <cell r="D1195">
            <v>-189114</v>
          </cell>
        </row>
        <row r="1196">
          <cell r="A1196" t="str">
            <v>42142</v>
          </cell>
          <cell r="B1196" t="str">
            <v>INT INC ON DEF CAPACITY</v>
          </cell>
          <cell r="C1196">
            <v>-4358</v>
          </cell>
          <cell r="D1196">
            <v>-17656</v>
          </cell>
        </row>
        <row r="1197">
          <cell r="A1197" t="str">
            <v>42144</v>
          </cell>
          <cell r="B1197" t="str">
            <v>INT INC ON DEF WHSL FUEL</v>
          </cell>
          <cell r="C1197">
            <v>0</v>
          </cell>
          <cell r="D1197">
            <v>-65</v>
          </cell>
        </row>
        <row r="1198">
          <cell r="A1198" t="str">
            <v>42146</v>
          </cell>
          <cell r="B1198" t="str">
            <v>INT INC ON DEF ECRC</v>
          </cell>
          <cell r="C1198">
            <v>-1814</v>
          </cell>
          <cell r="D1198">
            <v>-7458</v>
          </cell>
        </row>
        <row r="1199">
          <cell r="A1199" t="str">
            <v>421</v>
          </cell>
          <cell r="B1199" t="str">
            <v>ACCOUNT TOTAL</v>
          </cell>
          <cell r="C1199">
            <v>-59104</v>
          </cell>
          <cell r="D1199">
            <v>-375037.04</v>
          </cell>
        </row>
        <row r="1200">
          <cell r="A1200" t="str">
            <v>42501</v>
          </cell>
          <cell r="B1200" t="str">
            <v>MISC AMORTIZATION - OUC TRANS</v>
          </cell>
          <cell r="C1200">
            <v>0</v>
          </cell>
          <cell r="D1200">
            <v>0</v>
          </cell>
        </row>
        <row r="1201">
          <cell r="A1201" t="str">
            <v>42502</v>
          </cell>
          <cell r="B1201" t="str">
            <v>MISC AMORT - ACQUIS ADJ BB TR</v>
          </cell>
          <cell r="C1201">
            <v>2871.56</v>
          </cell>
          <cell r="D1201">
            <v>17229.36</v>
          </cell>
        </row>
        <row r="1202">
          <cell r="A1202" t="str">
            <v>425</v>
          </cell>
          <cell r="B1202" t="str">
            <v>ACCOUNT TOTAL</v>
          </cell>
          <cell r="C1202">
            <v>2871.56</v>
          </cell>
          <cell r="D1202">
            <v>17229.36</v>
          </cell>
        </row>
        <row r="1203">
          <cell r="A1203" t="str">
            <v>42601</v>
          </cell>
          <cell r="B1203" t="str">
            <v>OTHER DED DONATIONS SHARE</v>
          </cell>
          <cell r="C1203">
            <v>0</v>
          </cell>
          <cell r="D1203">
            <v>0</v>
          </cell>
        </row>
        <row r="1204">
          <cell r="A1204" t="str">
            <v>42603</v>
          </cell>
          <cell r="B1204" t="str">
            <v>OTHER DEDUCTIONS-DUES</v>
          </cell>
          <cell r="C1204">
            <v>36589.050000000003</v>
          </cell>
          <cell r="D1204">
            <v>96288.320000000007</v>
          </cell>
        </row>
        <row r="1205">
          <cell r="A1205" t="str">
            <v>42606</v>
          </cell>
          <cell r="B1205" t="str">
            <v>LOBBYING EXPENSES- LEGISLATOR</v>
          </cell>
          <cell r="C1205">
            <v>0</v>
          </cell>
          <cell r="D1205">
            <v>0</v>
          </cell>
        </row>
        <row r="1206">
          <cell r="A1206" t="str">
            <v>42607</v>
          </cell>
          <cell r="B1206" t="str">
            <v>LEGISLATIVE LOBBYING EXP-OTHE</v>
          </cell>
          <cell r="C1206">
            <v>5295.5</v>
          </cell>
          <cell r="D1206">
            <v>109063.5</v>
          </cell>
        </row>
        <row r="1207">
          <cell r="A1207" t="str">
            <v>42610</v>
          </cell>
          <cell r="B1207" t="str">
            <v>OTHER DEDUCTIONS MISC</v>
          </cell>
          <cell r="C1207">
            <v>0</v>
          </cell>
          <cell r="D1207">
            <v>0</v>
          </cell>
        </row>
        <row r="1208">
          <cell r="A1208" t="str">
            <v>42615</v>
          </cell>
          <cell r="B1208" t="str">
            <v>PRELIM BUSINESS DEVELOP COSTS</v>
          </cell>
          <cell r="C1208">
            <v>3920.72</v>
          </cell>
          <cell r="D1208">
            <v>72694.09</v>
          </cell>
        </row>
        <row r="1209">
          <cell r="A1209" t="str">
            <v>42630</v>
          </cell>
          <cell r="B1209" t="str">
            <v>PENALTY- TAXES</v>
          </cell>
          <cell r="C1209">
            <v>0</v>
          </cell>
          <cell r="D1209">
            <v>0</v>
          </cell>
        </row>
        <row r="1210">
          <cell r="A1210" t="str">
            <v>42631</v>
          </cell>
          <cell r="B1210" t="str">
            <v>PENALTIES - OTHER</v>
          </cell>
          <cell r="C1210">
            <v>0</v>
          </cell>
          <cell r="D1210">
            <v>5625</v>
          </cell>
        </row>
        <row r="1211">
          <cell r="A1211" t="str">
            <v>42651</v>
          </cell>
          <cell r="B1211" t="str">
            <v>DEFERRED REVENUE ADJUSTMENT</v>
          </cell>
          <cell r="C1211">
            <v>0</v>
          </cell>
          <cell r="D1211">
            <v>0</v>
          </cell>
        </row>
        <row r="1212">
          <cell r="A1212" t="str">
            <v>42661</v>
          </cell>
          <cell r="B1212" t="str">
            <v>CORPORATE BRANDING</v>
          </cell>
          <cell r="C1212">
            <v>0</v>
          </cell>
          <cell r="D1212">
            <v>0</v>
          </cell>
        </row>
        <row r="1213">
          <cell r="A1213" t="str">
            <v>426</v>
          </cell>
          <cell r="B1213" t="str">
            <v>ACCOUNT TOTAL</v>
          </cell>
          <cell r="C1213">
            <v>45805.27</v>
          </cell>
          <cell r="D1213">
            <v>283670.90999999997</v>
          </cell>
        </row>
        <row r="1214">
          <cell r="A1214" t="str">
            <v>42712</v>
          </cell>
          <cell r="B1214" t="str">
            <v>INTEREST EXP 2007 BONDS</v>
          </cell>
          <cell r="C1214">
            <v>0</v>
          </cell>
          <cell r="D1214">
            <v>0</v>
          </cell>
        </row>
        <row r="1215">
          <cell r="A1215" t="str">
            <v>42723</v>
          </cell>
          <cell r="B1215" t="str">
            <v>INTEREST EXP 2021 BONDS</v>
          </cell>
          <cell r="C1215">
            <v>0</v>
          </cell>
          <cell r="D1215">
            <v>0</v>
          </cell>
        </row>
        <row r="1216">
          <cell r="A1216" t="str">
            <v>42724</v>
          </cell>
          <cell r="B1216" t="str">
            <v>INTEREST EXP 2021 REFUNDED BO</v>
          </cell>
          <cell r="C1216">
            <v>6780.9599999999991</v>
          </cell>
          <cell r="D1216">
            <v>40685.760000000002</v>
          </cell>
        </row>
        <row r="1217">
          <cell r="A1217" t="str">
            <v>42725</v>
          </cell>
          <cell r="B1217" t="str">
            <v>INTEREST EXP 2022 REFUNDED BO</v>
          </cell>
          <cell r="C1217">
            <v>36920.94</v>
          </cell>
          <cell r="D1217">
            <v>226823.24</v>
          </cell>
        </row>
        <row r="1218">
          <cell r="A1218" t="str">
            <v>42726</v>
          </cell>
          <cell r="B1218" t="str">
            <v>INTEREST EXP 2022 REFUNDED BO</v>
          </cell>
          <cell r="C1218">
            <v>0</v>
          </cell>
          <cell r="D1218">
            <v>0</v>
          </cell>
        </row>
        <row r="1219">
          <cell r="A1219" t="str">
            <v>42728</v>
          </cell>
          <cell r="B1219" t="str">
            <v>INTEREST EXP 2025 BONDS</v>
          </cell>
          <cell r="C1219">
            <v>172016.67</v>
          </cell>
          <cell r="D1219">
            <v>1032100.02</v>
          </cell>
        </row>
        <row r="1220">
          <cell r="A1220" t="str">
            <v>42729</v>
          </cell>
          <cell r="B1220" t="str">
            <v>INTEREST EXP 2021 BONDS</v>
          </cell>
          <cell r="C1220">
            <v>0</v>
          </cell>
          <cell r="D1220">
            <v>0</v>
          </cell>
        </row>
        <row r="1221">
          <cell r="A1221" t="str">
            <v>42730</v>
          </cell>
          <cell r="B1221" t="str">
            <v>INTEREST EXP 2022 BONDS</v>
          </cell>
          <cell r="C1221">
            <v>0</v>
          </cell>
          <cell r="D1221">
            <v>0</v>
          </cell>
        </row>
        <row r="1222">
          <cell r="A1222" t="str">
            <v>42731</v>
          </cell>
          <cell r="B1222" t="str">
            <v>INTEREST EXP 2018 BONDS</v>
          </cell>
          <cell r="C1222">
            <v>180666.67</v>
          </cell>
          <cell r="D1222">
            <v>1084000.02</v>
          </cell>
        </row>
        <row r="1223">
          <cell r="A1223" t="str">
            <v>42733</v>
          </cell>
          <cell r="B1223" t="str">
            <v>INTEREST EXP 2022 BONDS</v>
          </cell>
          <cell r="C1223">
            <v>0</v>
          </cell>
          <cell r="D1223">
            <v>1856770.83</v>
          </cell>
        </row>
        <row r="1224">
          <cell r="A1224" t="str">
            <v>42734</v>
          </cell>
          <cell r="B1224" t="str">
            <v>INTEREST EXP 2000 BONDS</v>
          </cell>
          <cell r="C1224">
            <v>0</v>
          </cell>
          <cell r="D1224">
            <v>0</v>
          </cell>
        </row>
        <row r="1225">
          <cell r="A1225" t="str">
            <v>42735</v>
          </cell>
          <cell r="B1225" t="str">
            <v>INTEREST EXP 2003 BONDS</v>
          </cell>
          <cell r="C1225">
            <v>0</v>
          </cell>
          <cell r="D1225">
            <v>0</v>
          </cell>
        </row>
        <row r="1226">
          <cell r="A1226" t="str">
            <v>42736</v>
          </cell>
          <cell r="B1226" t="str">
            <v>INTEREST EXP 2020 BONDS</v>
          </cell>
          <cell r="C1226">
            <v>70833.33</v>
          </cell>
          <cell r="D1226">
            <v>424999.98</v>
          </cell>
        </row>
        <row r="1227">
          <cell r="A1227" t="str">
            <v>42737</v>
          </cell>
          <cell r="B1227" t="str">
            <v>INTEREST EXP 2011-14 REFUNDED</v>
          </cell>
          <cell r="C1227">
            <v>19430</v>
          </cell>
          <cell r="D1227">
            <v>116580</v>
          </cell>
        </row>
        <row r="1228">
          <cell r="A1228" t="str">
            <v>42738</v>
          </cell>
          <cell r="B1228" t="str">
            <v>INTEREST EXP 2034 BONDS</v>
          </cell>
          <cell r="C1228">
            <v>447656.25</v>
          </cell>
          <cell r="D1228">
            <v>2685937.5</v>
          </cell>
        </row>
        <row r="1229">
          <cell r="A1229" t="str">
            <v>42739</v>
          </cell>
          <cell r="B1229" t="str">
            <v>INTEREST EXP 2030 BONDS</v>
          </cell>
          <cell r="C1229">
            <v>365625</v>
          </cell>
          <cell r="D1229">
            <v>2193750</v>
          </cell>
        </row>
        <row r="1230">
          <cell r="A1230" t="str">
            <v>42744</v>
          </cell>
          <cell r="B1230" t="str">
            <v>INTEREST EXP 2001 BONDS</v>
          </cell>
          <cell r="C1230">
            <v>0</v>
          </cell>
          <cell r="D1230">
            <v>0</v>
          </cell>
        </row>
        <row r="1231">
          <cell r="A1231" t="str">
            <v>42745</v>
          </cell>
          <cell r="B1231" t="str">
            <v>INTEREST EXP 2002 BONDS</v>
          </cell>
          <cell r="C1231">
            <v>0</v>
          </cell>
          <cell r="D1231">
            <v>0</v>
          </cell>
        </row>
        <row r="1232">
          <cell r="A1232" t="str">
            <v>42746</v>
          </cell>
          <cell r="B1232" t="str">
            <v>INTEREST EXP 2012 BONDS</v>
          </cell>
          <cell r="C1232">
            <v>1203125</v>
          </cell>
          <cell r="D1232">
            <v>7218750</v>
          </cell>
        </row>
        <row r="1233">
          <cell r="A1233" t="str">
            <v>42747</v>
          </cell>
          <cell r="B1233" t="str">
            <v>INTEREST EXP 2013 BONDS</v>
          </cell>
          <cell r="C1233">
            <v>257911.25</v>
          </cell>
          <cell r="D1233">
            <v>1547467.5</v>
          </cell>
        </row>
        <row r="1234">
          <cell r="A1234" t="str">
            <v>42748</v>
          </cell>
          <cell r="B1234" t="str">
            <v>INTEREST EXP 2023 BONDS</v>
          </cell>
          <cell r="C1234">
            <v>396000</v>
          </cell>
          <cell r="D1234">
            <v>2376000</v>
          </cell>
        </row>
        <row r="1235">
          <cell r="A1235" t="str">
            <v>42749</v>
          </cell>
          <cell r="B1235" t="str">
            <v>INTEREST EXP 2012 BONDS</v>
          </cell>
          <cell r="C1235">
            <v>1753125</v>
          </cell>
          <cell r="D1235">
            <v>10518750</v>
          </cell>
        </row>
        <row r="1236">
          <cell r="A1236" t="str">
            <v>42750</v>
          </cell>
          <cell r="B1236" t="str">
            <v>INTEREST EXP 2007 BONDS</v>
          </cell>
          <cell r="C1236">
            <v>559895.82999999996</v>
          </cell>
          <cell r="D1236">
            <v>3359374.98</v>
          </cell>
        </row>
        <row r="1237">
          <cell r="A1237" t="str">
            <v>42751</v>
          </cell>
          <cell r="B1237" t="str">
            <v>INTEREST EXP 2016 SENIOR NOTE</v>
          </cell>
          <cell r="C1237">
            <v>1302083.33</v>
          </cell>
          <cell r="D1237">
            <v>7812499.9800000004</v>
          </cell>
        </row>
        <row r="1238">
          <cell r="A1238" t="str">
            <v>427</v>
          </cell>
          <cell r="B1238" t="str">
            <v>ACCOUNT TOTAL</v>
          </cell>
          <cell r="C1238">
            <v>6772070.2300000004</v>
          </cell>
          <cell r="D1238">
            <v>42494489.810000002</v>
          </cell>
        </row>
        <row r="1239">
          <cell r="A1239" t="str">
            <v>42809</v>
          </cell>
          <cell r="B1239" t="str">
            <v>AMORT EXP 2007 BONDS</v>
          </cell>
          <cell r="C1239">
            <v>874</v>
          </cell>
          <cell r="D1239">
            <v>5284</v>
          </cell>
        </row>
        <row r="1240">
          <cell r="A1240" t="str">
            <v>42810</v>
          </cell>
          <cell r="B1240" t="str">
            <v>AMORT EXP 2004 BONDS</v>
          </cell>
          <cell r="C1240">
            <v>1177.7299999999998</v>
          </cell>
          <cell r="D1240">
            <v>7066.3799999999992</v>
          </cell>
        </row>
        <row r="1241">
          <cell r="A1241" t="str">
            <v>42816</v>
          </cell>
          <cell r="B1241" t="str">
            <v>AMORT EXP 2011 BONDS</v>
          </cell>
          <cell r="C1241">
            <v>2329</v>
          </cell>
          <cell r="D1241">
            <v>13974</v>
          </cell>
        </row>
        <row r="1242">
          <cell r="A1242" t="str">
            <v>42817</v>
          </cell>
          <cell r="B1242" t="str">
            <v>AMORT EXP 2012 BONDS</v>
          </cell>
          <cell r="C1242">
            <v>6132.5899999999992</v>
          </cell>
          <cell r="D1242">
            <v>37671.019999999997</v>
          </cell>
        </row>
        <row r="1243">
          <cell r="A1243" t="str">
            <v>42819</v>
          </cell>
          <cell r="B1243" t="str">
            <v>AMORT EXP 2011-2014 BONDS</v>
          </cell>
          <cell r="C1243">
            <v>7091.0899999999992</v>
          </cell>
          <cell r="D1243">
            <v>42546.54</v>
          </cell>
        </row>
        <row r="1244">
          <cell r="A1244" t="str">
            <v>42822</v>
          </cell>
          <cell r="B1244" t="str">
            <v>AMORT EXP 2005 BONDS</v>
          </cell>
          <cell r="C1244">
            <v>1110.1500000000001</v>
          </cell>
          <cell r="D1244">
            <v>6660.9</v>
          </cell>
        </row>
        <row r="1245">
          <cell r="A1245" t="str">
            <v>42823</v>
          </cell>
          <cell r="B1245" t="str">
            <v>AMORT EXP 2001 BONDS</v>
          </cell>
          <cell r="C1245">
            <v>0</v>
          </cell>
          <cell r="D1245">
            <v>0</v>
          </cell>
        </row>
        <row r="1246">
          <cell r="A1246" t="str">
            <v>42824</v>
          </cell>
          <cell r="B1246" t="str">
            <v>AMORT EXP 2011 BONDS</v>
          </cell>
          <cell r="C1246">
            <v>2557.6699999999996</v>
          </cell>
          <cell r="D1246">
            <v>15346.02</v>
          </cell>
        </row>
        <row r="1247">
          <cell r="A1247" t="str">
            <v>42825</v>
          </cell>
          <cell r="B1247" t="str">
            <v>AMORT EXP 2012 BONDS</v>
          </cell>
          <cell r="C1247">
            <v>8795.7099999999991</v>
          </cell>
          <cell r="D1247">
            <v>54030.78</v>
          </cell>
        </row>
        <row r="1248">
          <cell r="A1248" t="str">
            <v>42826</v>
          </cell>
          <cell r="B1248" t="str">
            <v>AMORT EXP 2002 BONDS</v>
          </cell>
          <cell r="C1248">
            <v>0</v>
          </cell>
          <cell r="D1248">
            <v>0</v>
          </cell>
        </row>
        <row r="1249">
          <cell r="A1249" t="str">
            <v>42827</v>
          </cell>
          <cell r="B1249" t="str">
            <v>AMORT EXP 2021 BONDS</v>
          </cell>
          <cell r="C1249">
            <v>467.84999999999997</v>
          </cell>
          <cell r="D1249">
            <v>2807.1</v>
          </cell>
        </row>
        <row r="1250">
          <cell r="A1250" t="str">
            <v>42828</v>
          </cell>
          <cell r="B1250" t="str">
            <v>AMORT EXP 2021 BONDS</v>
          </cell>
          <cell r="C1250">
            <v>3266.81</v>
          </cell>
          <cell r="D1250">
            <v>19600.86</v>
          </cell>
        </row>
        <row r="1251">
          <cell r="A1251" t="str">
            <v>42829</v>
          </cell>
          <cell r="B1251" t="str">
            <v>AMORT EXP 2022 BONDS</v>
          </cell>
          <cell r="C1251">
            <v>15689.13</v>
          </cell>
          <cell r="D1251">
            <v>94134.78</v>
          </cell>
        </row>
        <row r="1252">
          <cell r="A1252" t="str">
            <v>42830</v>
          </cell>
          <cell r="B1252" t="str">
            <v>AMORT EXP 2022 BONDS</v>
          </cell>
          <cell r="C1252">
            <v>3932.1299999999997</v>
          </cell>
          <cell r="D1252">
            <v>23592.78</v>
          </cell>
        </row>
        <row r="1253">
          <cell r="A1253" t="str">
            <v>42831</v>
          </cell>
          <cell r="B1253" t="str">
            <v>AMORT EXP 2025 BONDS</v>
          </cell>
          <cell r="C1253">
            <v>6878.0899999999992</v>
          </cell>
          <cell r="D1253">
            <v>39257.25</v>
          </cell>
        </row>
        <row r="1254">
          <cell r="A1254" t="str">
            <v>42833</v>
          </cell>
          <cell r="B1254" t="str">
            <v>AMORT EXP 2022 BONDS</v>
          </cell>
          <cell r="C1254">
            <v>7511.6299999999992</v>
          </cell>
          <cell r="D1254">
            <v>36297.46</v>
          </cell>
        </row>
        <row r="1255">
          <cell r="A1255" t="str">
            <v>42836</v>
          </cell>
          <cell r="B1255" t="str">
            <v>AMORT EXP 2020 BONDS</v>
          </cell>
          <cell r="C1255">
            <v>3128.29</v>
          </cell>
          <cell r="D1255">
            <v>17990.199999999997</v>
          </cell>
        </row>
        <row r="1256">
          <cell r="A1256" t="str">
            <v>42837</v>
          </cell>
          <cell r="B1256" t="str">
            <v>AMORT EXP 2030 BONDS</v>
          </cell>
          <cell r="C1256">
            <v>1780.1299999999999</v>
          </cell>
          <cell r="D1256">
            <v>10680.78</v>
          </cell>
        </row>
        <row r="1257">
          <cell r="A1257" t="str">
            <v>42838</v>
          </cell>
          <cell r="B1257" t="str">
            <v>AMORT DISCOUNT 2022 BONDS</v>
          </cell>
          <cell r="C1257">
            <v>10077.08</v>
          </cell>
          <cell r="D1257">
            <v>60462.48</v>
          </cell>
        </row>
        <row r="1258">
          <cell r="A1258" t="str">
            <v>42839</v>
          </cell>
          <cell r="B1258" t="str">
            <v>AMORT EXP 2018 BONDS</v>
          </cell>
          <cell r="C1258">
            <v>7332.5</v>
          </cell>
          <cell r="D1258">
            <v>41882.629999999997</v>
          </cell>
        </row>
        <row r="1259">
          <cell r="A1259" t="str">
            <v>42841</v>
          </cell>
          <cell r="B1259" t="str">
            <v>AMORT EXP 2034 BONDS</v>
          </cell>
          <cell r="C1259">
            <v>13390.84</v>
          </cell>
          <cell r="D1259">
            <v>80345.039999999994</v>
          </cell>
        </row>
        <row r="1260">
          <cell r="A1260" t="str">
            <v>42842</v>
          </cell>
          <cell r="B1260" t="str">
            <v>AMORT EXP 2000 BONDS</v>
          </cell>
          <cell r="C1260">
            <v>0</v>
          </cell>
          <cell r="D1260">
            <v>0</v>
          </cell>
        </row>
        <row r="1261">
          <cell r="A1261" t="str">
            <v>42843</v>
          </cell>
          <cell r="B1261" t="str">
            <v>AMORT EXP 2003 BONDS</v>
          </cell>
          <cell r="C1261">
            <v>0</v>
          </cell>
          <cell r="D1261">
            <v>0</v>
          </cell>
        </row>
        <row r="1262">
          <cell r="A1262" t="str">
            <v>42844</v>
          </cell>
          <cell r="B1262" t="str">
            <v>AMORT EXP 2001 BONDS.</v>
          </cell>
          <cell r="C1262">
            <v>3780.16</v>
          </cell>
          <cell r="D1262">
            <v>22680.959999999999</v>
          </cell>
        </row>
        <row r="1263">
          <cell r="A1263" t="str">
            <v>42845</v>
          </cell>
          <cell r="B1263" t="str">
            <v>AMORT EXP 2002 BONDS</v>
          </cell>
          <cell r="C1263">
            <v>0</v>
          </cell>
          <cell r="D1263">
            <v>0</v>
          </cell>
        </row>
        <row r="1264">
          <cell r="A1264" t="str">
            <v>42846</v>
          </cell>
          <cell r="B1264" t="str">
            <v>AMORT EXP 2012 BONDS</v>
          </cell>
          <cell r="C1264">
            <v>18119.189999999999</v>
          </cell>
          <cell r="D1264">
            <v>108715.14</v>
          </cell>
        </row>
        <row r="1265">
          <cell r="A1265" t="str">
            <v>42847</v>
          </cell>
          <cell r="B1265" t="str">
            <v>AMORT FEES/EXP 2013 BONDS</v>
          </cell>
          <cell r="C1265">
            <v>4422.0499999999993</v>
          </cell>
          <cell r="D1265">
            <v>26532.3</v>
          </cell>
        </row>
        <row r="1266">
          <cell r="A1266" t="str">
            <v>42848</v>
          </cell>
          <cell r="B1266" t="str">
            <v>AMORT FEES/EXP 2023 BONDS</v>
          </cell>
          <cell r="C1266">
            <v>7548.1299999999992</v>
          </cell>
          <cell r="D1266">
            <v>45288.78</v>
          </cell>
        </row>
        <row r="1267">
          <cell r="A1267" t="str">
            <v>42849</v>
          </cell>
          <cell r="B1267" t="str">
            <v>AMORT FEES/EXP 2012 BONDS</v>
          </cell>
          <cell r="C1267">
            <v>267086.40000000002</v>
          </cell>
          <cell r="D1267">
            <v>1603895.8</v>
          </cell>
        </row>
        <row r="1268">
          <cell r="A1268" t="str">
            <v>42850</v>
          </cell>
          <cell r="B1268" t="str">
            <v>AMORT FEES/EXP 2007 BONDS</v>
          </cell>
          <cell r="C1268">
            <v>22171.5</v>
          </cell>
          <cell r="D1268">
            <v>134071.75</v>
          </cell>
        </row>
        <row r="1269">
          <cell r="A1269" t="str">
            <v>42851</v>
          </cell>
          <cell r="B1269" t="str">
            <v>AMORT FEES/EXP 2016 SENIOR NO</v>
          </cell>
          <cell r="C1269">
            <v>12467.89</v>
          </cell>
          <cell r="D1269">
            <v>74807.34</v>
          </cell>
        </row>
        <row r="1270">
          <cell r="A1270" t="str">
            <v>428</v>
          </cell>
          <cell r="B1270" t="str">
            <v>ACCOUNT TOTAL</v>
          </cell>
          <cell r="C1270">
            <v>439117.74</v>
          </cell>
          <cell r="D1270">
            <v>2625623.0699999998</v>
          </cell>
        </row>
        <row r="1271">
          <cell r="A1271" t="str">
            <v>42911</v>
          </cell>
          <cell r="B1271" t="str">
            <v>AMORT GAIN 2007 BONDS.</v>
          </cell>
          <cell r="C1271">
            <v>-169</v>
          </cell>
          <cell r="D1271">
            <v>-1014</v>
          </cell>
        </row>
        <row r="1272">
          <cell r="A1272" t="str">
            <v>42944</v>
          </cell>
          <cell r="B1272" t="str">
            <v>AMORT PREM 2001 BONDS.</v>
          </cell>
          <cell r="C1272">
            <v>0</v>
          </cell>
          <cell r="D1272">
            <v>0</v>
          </cell>
        </row>
        <row r="1273">
          <cell r="A1273" t="str">
            <v>42945</v>
          </cell>
          <cell r="B1273" t="str">
            <v>AMORT EXP 2002 BONDS</v>
          </cell>
          <cell r="C1273">
            <v>0</v>
          </cell>
          <cell r="D1273">
            <v>0</v>
          </cell>
        </row>
        <row r="1274">
          <cell r="A1274" t="str">
            <v>42946</v>
          </cell>
          <cell r="B1274" t="str">
            <v>AMORT PREM 2013 BONDS</v>
          </cell>
          <cell r="C1274">
            <v>-7859.23</v>
          </cell>
          <cell r="D1274">
            <v>-47155.38</v>
          </cell>
        </row>
        <row r="1275">
          <cell r="A1275" t="str">
            <v>429</v>
          </cell>
          <cell r="B1275" t="str">
            <v>ACCOUNT TOTAL</v>
          </cell>
          <cell r="C1275">
            <v>-8028.23</v>
          </cell>
          <cell r="D1275">
            <v>-48169.38</v>
          </cell>
        </row>
        <row r="1276">
          <cell r="A1276" t="str">
            <v>43002</v>
          </cell>
          <cell r="B1276" t="str">
            <v>INTEREST EXPENSE - ASSOCIATED</v>
          </cell>
          <cell r="C1276">
            <v>0</v>
          </cell>
          <cell r="D1276">
            <v>3382.39</v>
          </cell>
        </row>
        <row r="1277">
          <cell r="A1277" t="str">
            <v>430</v>
          </cell>
          <cell r="B1277" t="str">
            <v>ACCOUNT TOTAL</v>
          </cell>
          <cell r="C1277">
            <v>0</v>
          </cell>
          <cell r="D1277">
            <v>3382.39</v>
          </cell>
        </row>
        <row r="1278">
          <cell r="A1278" t="str">
            <v>43101</v>
          </cell>
          <cell r="B1278" t="str">
            <v>OTHER INTRST EXP CUST DEPOSIT</v>
          </cell>
          <cell r="C1278">
            <v>390190.33</v>
          </cell>
          <cell r="D1278">
            <v>2211346.5699999998</v>
          </cell>
        </row>
        <row r="1279">
          <cell r="A1279" t="str">
            <v>43102</v>
          </cell>
          <cell r="B1279" t="str">
            <v>OTHER INTRST EXP FED INCOME T</v>
          </cell>
          <cell r="C1279">
            <v>0</v>
          </cell>
          <cell r="D1279">
            <v>0</v>
          </cell>
        </row>
        <row r="1280">
          <cell r="A1280" t="str">
            <v>43104</v>
          </cell>
          <cell r="B1280" t="str">
            <v>OTHER INTEREST EXP COMM PAPER</v>
          </cell>
          <cell r="C1280">
            <v>0</v>
          </cell>
          <cell r="D1280">
            <v>0</v>
          </cell>
        </row>
        <row r="1281">
          <cell r="A1281" t="str">
            <v>43106</v>
          </cell>
          <cell r="B1281" t="str">
            <v>INT EXP STATE INCOME TAX.</v>
          </cell>
          <cell r="C1281">
            <v>0</v>
          </cell>
          <cell r="D1281">
            <v>0</v>
          </cell>
        </row>
        <row r="1282">
          <cell r="A1282" t="str">
            <v>43131</v>
          </cell>
          <cell r="B1282" t="str">
            <v>INT EXP ON DEF FUEL</v>
          </cell>
          <cell r="C1282">
            <v>0</v>
          </cell>
          <cell r="D1282">
            <v>0</v>
          </cell>
        </row>
        <row r="1283">
          <cell r="A1283" t="str">
            <v>43133</v>
          </cell>
          <cell r="B1283" t="str">
            <v>INT EXP ON DEF CAPACITY</v>
          </cell>
          <cell r="C1283">
            <v>0</v>
          </cell>
          <cell r="D1283">
            <v>0</v>
          </cell>
        </row>
        <row r="1284">
          <cell r="A1284" t="str">
            <v>43135</v>
          </cell>
          <cell r="B1284" t="str">
            <v>INT EXP ON DEF WHSL FUEL</v>
          </cell>
          <cell r="C1284">
            <v>-290</v>
          </cell>
          <cell r="D1284">
            <v>-26</v>
          </cell>
        </row>
        <row r="1285">
          <cell r="A1285" t="str">
            <v>43137</v>
          </cell>
          <cell r="B1285" t="str">
            <v>INT EXP ON DEF ECRC</v>
          </cell>
          <cell r="C1285">
            <v>0</v>
          </cell>
          <cell r="D1285">
            <v>0</v>
          </cell>
        </row>
        <row r="1286">
          <cell r="A1286" t="str">
            <v>43186</v>
          </cell>
          <cell r="B1286" t="str">
            <v>INT ON REVENUE REFUND</v>
          </cell>
          <cell r="C1286">
            <v>0</v>
          </cell>
          <cell r="D1286">
            <v>0</v>
          </cell>
        </row>
        <row r="1287">
          <cell r="A1287" t="str">
            <v>43189</v>
          </cell>
          <cell r="B1287" t="str">
            <v>INTEREST ON DEF REVENUE 1999</v>
          </cell>
          <cell r="C1287">
            <v>0</v>
          </cell>
          <cell r="D1287">
            <v>0</v>
          </cell>
        </row>
        <row r="1288">
          <cell r="A1288" t="str">
            <v>43190</v>
          </cell>
          <cell r="B1288" t="str">
            <v>INT EXP ON BASE RATE LOAN</v>
          </cell>
          <cell r="C1288">
            <v>3319.6699999999996</v>
          </cell>
          <cell r="D1288">
            <v>22445.35</v>
          </cell>
        </row>
        <row r="1289">
          <cell r="A1289" t="str">
            <v>43191</v>
          </cell>
          <cell r="B1289" t="str">
            <v>INT EXP ON LIBOR LOAN</v>
          </cell>
          <cell r="C1289">
            <v>-25411.66</v>
          </cell>
          <cell r="D1289">
            <v>367088.34</v>
          </cell>
        </row>
        <row r="1290">
          <cell r="A1290" t="str">
            <v>43192</v>
          </cell>
          <cell r="B1290" t="str">
            <v>LINE OF CREDIT EXPENSES</v>
          </cell>
          <cell r="C1290">
            <v>111198.15</v>
          </cell>
          <cell r="D1290">
            <v>446420.3</v>
          </cell>
        </row>
        <row r="1291">
          <cell r="A1291" t="str">
            <v>43199</v>
          </cell>
          <cell r="B1291" t="str">
            <v>MISC OTHER INTEREST EXPENSE</v>
          </cell>
          <cell r="C1291">
            <v>118802</v>
          </cell>
          <cell r="D1291">
            <v>579213.46</v>
          </cell>
        </row>
        <row r="1292">
          <cell r="A1292" t="str">
            <v>431</v>
          </cell>
          <cell r="B1292" t="str">
            <v>ACCOUNT TOTAL</v>
          </cell>
          <cell r="C1292">
            <v>597808.49</v>
          </cell>
          <cell r="D1292">
            <v>3626488.02</v>
          </cell>
        </row>
        <row r="1293">
          <cell r="A1293" t="str">
            <v>43201</v>
          </cell>
          <cell r="B1293" t="str">
            <v>ALOW BOR FNDS USD DUR CONST C</v>
          </cell>
          <cell r="C1293">
            <v>0</v>
          </cell>
          <cell r="D1293">
            <v>-277390.65999999997</v>
          </cell>
        </row>
        <row r="1294">
          <cell r="A1294" t="str">
            <v>432</v>
          </cell>
          <cell r="B1294" t="str">
            <v>ACCOUNT TOTAL</v>
          </cell>
          <cell r="C1294">
            <v>0</v>
          </cell>
          <cell r="D1294">
            <v>-277390.65999999997</v>
          </cell>
        </row>
        <row r="1295">
          <cell r="A1295" t="str">
            <v>43901</v>
          </cell>
          <cell r="B1295" t="str">
            <v>ADJUSTMENTS TO RET EARNINGS</v>
          </cell>
          <cell r="C1295">
            <v>0</v>
          </cell>
          <cell r="D1295">
            <v>0</v>
          </cell>
        </row>
        <row r="1296">
          <cell r="A1296" t="str">
            <v>439</v>
          </cell>
          <cell r="B1296" t="str">
            <v>ACCOUNT TOTAL</v>
          </cell>
          <cell r="C1296">
            <v>0</v>
          </cell>
          <cell r="D1296">
            <v>0</v>
          </cell>
        </row>
        <row r="1297">
          <cell r="A1297" t="str">
            <v>44002</v>
          </cell>
          <cell r="B1297" t="str">
            <v>RESIDENTIAL BASE REVENUE.</v>
          </cell>
          <cell r="C1297">
            <v>-41286939.299999997</v>
          </cell>
          <cell r="D1297">
            <v>-194334413.38</v>
          </cell>
        </row>
        <row r="1298">
          <cell r="A1298" t="str">
            <v>44004</v>
          </cell>
          <cell r="B1298" t="str">
            <v>RESIDENTIAL SALES FUEL ADJ</v>
          </cell>
          <cell r="C1298">
            <v>-33053440.879999999</v>
          </cell>
          <cell r="D1298">
            <v>-149966904.13</v>
          </cell>
        </row>
        <row r="1299">
          <cell r="A1299" t="str">
            <v>44005</v>
          </cell>
          <cell r="B1299" t="str">
            <v>RESIDENTIAL CAPACITY REVENUE.</v>
          </cell>
          <cell r="C1299">
            <v>-2238079.5499999998</v>
          </cell>
          <cell r="D1299">
            <v>-10150631.82</v>
          </cell>
        </row>
        <row r="1300">
          <cell r="A1300" t="str">
            <v>44006</v>
          </cell>
          <cell r="B1300" t="str">
            <v>RESIDENTIAL CONSERVATION REVE</v>
          </cell>
          <cell r="C1300">
            <v>-930773.27</v>
          </cell>
          <cell r="D1300">
            <v>-4221930.8</v>
          </cell>
        </row>
        <row r="1301">
          <cell r="A1301" t="str">
            <v>44007</v>
          </cell>
          <cell r="B1301" t="str">
            <v>RESIDENTIAL ENVIRONMENTAL REV</v>
          </cell>
          <cell r="C1301">
            <v>-1208422.8600000001</v>
          </cell>
          <cell r="D1301">
            <v>-5482765.6100000003</v>
          </cell>
        </row>
        <row r="1302">
          <cell r="A1302" t="str">
            <v>44008</v>
          </cell>
          <cell r="B1302" t="str">
            <v>RESIDENTIAL FRANCHISE REVENUE</v>
          </cell>
          <cell r="C1302">
            <v>-1265450.6399999999</v>
          </cell>
          <cell r="D1302">
            <v>-5825230.8700000001</v>
          </cell>
        </row>
        <row r="1303">
          <cell r="A1303" t="str">
            <v>44009</v>
          </cell>
          <cell r="B1303" t="str">
            <v>RESIDENTIAL GROSS RECEIPTS TA</v>
          </cell>
          <cell r="C1303">
            <v>-1994701.56</v>
          </cell>
          <cell r="D1303">
            <v>-9180003.4100000001</v>
          </cell>
        </row>
        <row r="1304">
          <cell r="A1304" t="str">
            <v>440</v>
          </cell>
          <cell r="B1304" t="str">
            <v>ACCOUNT TOTAL</v>
          </cell>
          <cell r="C1304">
            <v>-81977808.060000002</v>
          </cell>
          <cell r="D1304">
            <v>-379161880.01999998</v>
          </cell>
        </row>
        <row r="1305">
          <cell r="A1305" t="str">
            <v>44200</v>
          </cell>
          <cell r="B1305" t="str">
            <v>COMMERCIAL SM OPT BILLING PRO</v>
          </cell>
          <cell r="C1305">
            <v>0</v>
          </cell>
          <cell r="D1305">
            <v>0</v>
          </cell>
        </row>
        <row r="1306">
          <cell r="A1306" t="str">
            <v>44202</v>
          </cell>
          <cell r="B1306" t="str">
            <v>COMMERCIAL SMALL BASE REVENUE</v>
          </cell>
          <cell r="C1306">
            <v>-5604467.5</v>
          </cell>
          <cell r="D1306">
            <v>-28779281.789999999</v>
          </cell>
        </row>
        <row r="1307">
          <cell r="A1307" t="str">
            <v>44204</v>
          </cell>
          <cell r="B1307" t="str">
            <v>COMMERCIAL SALES SM FUEL ADJ</v>
          </cell>
          <cell r="C1307">
            <v>-3783836.2</v>
          </cell>
          <cell r="D1307">
            <v>-18333646.109999999</v>
          </cell>
        </row>
        <row r="1308">
          <cell r="A1308" t="str">
            <v>44205</v>
          </cell>
          <cell r="B1308" t="str">
            <v>COMMERCIAL SMALL CAPACITY REV</v>
          </cell>
          <cell r="C1308">
            <v>-224693.79</v>
          </cell>
          <cell r="D1308">
            <v>-1077246.1599999999</v>
          </cell>
        </row>
        <row r="1309">
          <cell r="A1309" t="str">
            <v>44206</v>
          </cell>
          <cell r="B1309" t="str">
            <v>COMMERCIAL SMALL CONSERVATION</v>
          </cell>
          <cell r="C1309">
            <v>-97094.5</v>
          </cell>
          <cell r="D1309">
            <v>-467071</v>
          </cell>
        </row>
        <row r="1310">
          <cell r="A1310" t="str">
            <v>44207</v>
          </cell>
          <cell r="B1310" t="str">
            <v>COMMERCIAL SMALL ENVIRONMENTA</v>
          </cell>
          <cell r="C1310">
            <v>-139003.59</v>
          </cell>
          <cell r="D1310">
            <v>-674036.41</v>
          </cell>
        </row>
        <row r="1311">
          <cell r="A1311" t="str">
            <v>44208</v>
          </cell>
          <cell r="B1311" t="str">
            <v>COMMERCIAL SMALL FRANCHISE RE</v>
          </cell>
          <cell r="C1311">
            <v>-211688</v>
          </cell>
          <cell r="D1311">
            <v>-1029103.44</v>
          </cell>
        </row>
        <row r="1312">
          <cell r="A1312" t="str">
            <v>44209</v>
          </cell>
          <cell r="B1312" t="str">
            <v>COMMERCIAL SMALL GROSS RECEIP</v>
          </cell>
          <cell r="C1312">
            <v>-224027.73</v>
          </cell>
          <cell r="D1312">
            <v>-1093927.76</v>
          </cell>
        </row>
        <row r="1313">
          <cell r="A1313" t="str">
            <v>44210</v>
          </cell>
          <cell r="B1313" t="str">
            <v>COMMERCIAL LG OPT BILLING PRO</v>
          </cell>
          <cell r="C1313">
            <v>-5070.45</v>
          </cell>
          <cell r="D1313">
            <v>-5300.39</v>
          </cell>
        </row>
        <row r="1314">
          <cell r="A1314" t="str">
            <v>44212</v>
          </cell>
          <cell r="B1314" t="str">
            <v>COMMERCIAL LARGE BASE REVENUE</v>
          </cell>
          <cell r="C1314">
            <v>-14377871.710000001</v>
          </cell>
          <cell r="D1314">
            <v>-76502611.459999993</v>
          </cell>
        </row>
        <row r="1315">
          <cell r="A1315" t="str">
            <v>44214</v>
          </cell>
          <cell r="B1315" t="str">
            <v>COMMERCIAL SALES LG FUEL ADJ</v>
          </cell>
          <cell r="C1315">
            <v>-17787220.059999999</v>
          </cell>
          <cell r="D1315">
            <v>-91247888.930000007</v>
          </cell>
        </row>
        <row r="1316">
          <cell r="A1316" t="str">
            <v>44215</v>
          </cell>
          <cell r="B1316" t="str">
            <v>COMMERCIAL LARGE CAPACITY REV</v>
          </cell>
          <cell r="C1316">
            <v>-924538.74</v>
          </cell>
          <cell r="D1316">
            <v>-4746408.34</v>
          </cell>
        </row>
        <row r="1317">
          <cell r="A1317" t="str">
            <v>44216</v>
          </cell>
          <cell r="B1317" t="str">
            <v>COMMERCIAL LARGE CONSERVATION</v>
          </cell>
          <cell r="C1317">
            <v>-411073.66</v>
          </cell>
          <cell r="D1317">
            <v>-2112750.1</v>
          </cell>
        </row>
        <row r="1318">
          <cell r="A1318" t="str">
            <v>44217</v>
          </cell>
          <cell r="B1318" t="str">
            <v>COMMERCIAL LARGE ENVIRONMENTA</v>
          </cell>
          <cell r="C1318">
            <v>-651039.89</v>
          </cell>
          <cell r="D1318">
            <v>-3347698.11</v>
          </cell>
        </row>
        <row r="1319">
          <cell r="A1319" t="str">
            <v>44218</v>
          </cell>
          <cell r="B1319" t="str">
            <v>COMMERCIAL LARGE FRANCHISE RE</v>
          </cell>
          <cell r="C1319">
            <v>-919318.81</v>
          </cell>
          <cell r="D1319">
            <v>-4813137.34</v>
          </cell>
        </row>
        <row r="1320">
          <cell r="A1320" t="str">
            <v>44219</v>
          </cell>
          <cell r="B1320" t="str">
            <v>COMMERCIAL LARGE GROSS RECEIP</v>
          </cell>
          <cell r="C1320">
            <v>-874966.81</v>
          </cell>
          <cell r="D1320">
            <v>-4558611.5</v>
          </cell>
        </row>
        <row r="1321">
          <cell r="A1321" t="str">
            <v>44220</v>
          </cell>
          <cell r="B1321" t="str">
            <v>INDUST-PHOSP SM OPT BILL PROV</v>
          </cell>
          <cell r="C1321">
            <v>0</v>
          </cell>
          <cell r="D1321">
            <v>0</v>
          </cell>
        </row>
        <row r="1322">
          <cell r="A1322" t="str">
            <v>44222</v>
          </cell>
          <cell r="B1322" t="str">
            <v>INDUST-PHOSP SM BASE REVENUE.</v>
          </cell>
          <cell r="C1322">
            <v>-793.99</v>
          </cell>
          <cell r="D1322">
            <v>-4763.9399999999996</v>
          </cell>
        </row>
        <row r="1323">
          <cell r="A1323" t="str">
            <v>44224</v>
          </cell>
          <cell r="B1323" t="str">
            <v>INDUST-PHOSP SM FUEL REVENUE.</v>
          </cell>
          <cell r="C1323">
            <v>-273.39999999999998</v>
          </cell>
          <cell r="D1323">
            <v>-1640.4</v>
          </cell>
        </row>
        <row r="1324">
          <cell r="A1324" t="str">
            <v>44225</v>
          </cell>
          <cell r="B1324" t="str">
            <v>INDUST-PHOSP SM CAPACILTY REV</v>
          </cell>
          <cell r="C1324">
            <v>-7.82</v>
          </cell>
          <cell r="D1324">
            <v>-46.92</v>
          </cell>
        </row>
        <row r="1325">
          <cell r="A1325" t="str">
            <v>44226</v>
          </cell>
          <cell r="B1325" t="str">
            <v>INDUST-PHOSP SM CONSERVA REV.</v>
          </cell>
          <cell r="C1325">
            <v>-4.5999999999999996</v>
          </cell>
          <cell r="D1325">
            <v>-27.6</v>
          </cell>
        </row>
        <row r="1326">
          <cell r="A1326" t="str">
            <v>44227</v>
          </cell>
          <cell r="B1326" t="str">
            <v>INDUST-PHOSP SM ENVIRON REV.</v>
          </cell>
          <cell r="C1326">
            <v>-10.58</v>
          </cell>
          <cell r="D1326">
            <v>-63.480000000000004</v>
          </cell>
        </row>
        <row r="1327">
          <cell r="A1327" t="str">
            <v>44228</v>
          </cell>
          <cell r="B1327" t="str">
            <v>INDUST-PHOSP SM FRANCHISE REV</v>
          </cell>
          <cell r="C1327">
            <v>0</v>
          </cell>
          <cell r="D1327">
            <v>0</v>
          </cell>
        </row>
        <row r="1328">
          <cell r="A1328" t="str">
            <v>44229</v>
          </cell>
          <cell r="B1328" t="str">
            <v>INDUST-PHOSP SM GRS RECPT TAX</v>
          </cell>
          <cell r="C1328">
            <v>-11.5</v>
          </cell>
          <cell r="D1328">
            <v>-69</v>
          </cell>
        </row>
        <row r="1329">
          <cell r="A1329" t="str">
            <v>44230</v>
          </cell>
          <cell r="B1329" t="str">
            <v>INDUST-PHOSP LG OPT BILL PROV</v>
          </cell>
          <cell r="C1329">
            <v>-63609.85</v>
          </cell>
          <cell r="D1329">
            <v>-67511.06</v>
          </cell>
        </row>
        <row r="1330">
          <cell r="A1330" t="str">
            <v>44232</v>
          </cell>
          <cell r="B1330" t="str">
            <v>INDUST-PHOSP LG BASE REVENUE.</v>
          </cell>
          <cell r="C1330">
            <v>-1622841.16</v>
          </cell>
          <cell r="D1330">
            <v>-9900439.3699999992</v>
          </cell>
        </row>
        <row r="1331">
          <cell r="A1331" t="str">
            <v>44234</v>
          </cell>
          <cell r="B1331" t="str">
            <v>INDUST-PHOPS LG FUEL REVENUE.</v>
          </cell>
          <cell r="C1331">
            <v>-3811110.91</v>
          </cell>
          <cell r="D1331">
            <v>-23288457.670000002</v>
          </cell>
        </row>
        <row r="1332">
          <cell r="A1332" t="str">
            <v>44235</v>
          </cell>
          <cell r="B1332" t="str">
            <v>INDUST-PHOSP LG CAPACITY REV.</v>
          </cell>
          <cell r="C1332">
            <v>-16497.16</v>
          </cell>
          <cell r="D1332">
            <v>-104205.12</v>
          </cell>
        </row>
        <row r="1333">
          <cell r="A1333" t="str">
            <v>44236</v>
          </cell>
          <cell r="B1333" t="str">
            <v>INDUST-PHOSP LG CONSERVA REV.</v>
          </cell>
          <cell r="C1333">
            <v>-28841.03</v>
          </cell>
          <cell r="D1333">
            <v>-182039.73</v>
          </cell>
        </row>
        <row r="1334">
          <cell r="A1334" t="str">
            <v>44237</v>
          </cell>
          <cell r="B1334" t="str">
            <v>INDUST-PHOSP LG ENVIRON REV.</v>
          </cell>
          <cell r="C1334">
            <v>-141082.76</v>
          </cell>
          <cell r="D1334">
            <v>-890338.43</v>
          </cell>
        </row>
        <row r="1335">
          <cell r="A1335" t="str">
            <v>44238</v>
          </cell>
          <cell r="B1335" t="str">
            <v>INDUST-PHOSP LG FRANCHISE REV</v>
          </cell>
          <cell r="C1335">
            <v>0</v>
          </cell>
          <cell r="D1335">
            <v>0</v>
          </cell>
        </row>
        <row r="1336">
          <cell r="A1336" t="str">
            <v>44239</v>
          </cell>
          <cell r="B1336" t="str">
            <v>INDUST-PHOSP LG GRS RECPT TAX</v>
          </cell>
          <cell r="C1336">
            <v>-145743.01</v>
          </cell>
          <cell r="D1336">
            <v>-880931.48</v>
          </cell>
        </row>
        <row r="1337">
          <cell r="A1337" t="str">
            <v>44240</v>
          </cell>
          <cell r="B1337" t="str">
            <v>INDUST-OTHER SM OPT BILL PROV</v>
          </cell>
          <cell r="C1337">
            <v>0</v>
          </cell>
          <cell r="D1337">
            <v>0</v>
          </cell>
        </row>
        <row r="1338">
          <cell r="A1338" t="str">
            <v>44242</v>
          </cell>
          <cell r="B1338" t="str">
            <v>INDUST-OTHER SM BASE REVENUE</v>
          </cell>
          <cell r="C1338">
            <v>-106549.27</v>
          </cell>
          <cell r="D1338">
            <v>-557648.06999999995</v>
          </cell>
        </row>
        <row r="1339">
          <cell r="A1339" t="str">
            <v>44244</v>
          </cell>
          <cell r="B1339" t="str">
            <v>INDUST-OTHER SM FUEL REV.</v>
          </cell>
          <cell r="C1339">
            <v>-76293.03</v>
          </cell>
          <cell r="D1339">
            <v>-382786.28</v>
          </cell>
        </row>
        <row r="1340">
          <cell r="A1340" t="str">
            <v>44245</v>
          </cell>
          <cell r="B1340" t="str">
            <v>INDUST-OTHER SM CAPACITY REV.</v>
          </cell>
          <cell r="C1340">
            <v>-4291.9399999999996</v>
          </cell>
          <cell r="D1340">
            <v>-21130.97</v>
          </cell>
        </row>
        <row r="1341">
          <cell r="A1341" t="str">
            <v>44246</v>
          </cell>
          <cell r="B1341" t="str">
            <v>INDUST-OTHER SM CONSERVA REV.</v>
          </cell>
          <cell r="C1341">
            <v>-1886.15</v>
          </cell>
          <cell r="D1341">
            <v>-9344.39</v>
          </cell>
        </row>
        <row r="1342">
          <cell r="A1342" t="str">
            <v>44247</v>
          </cell>
          <cell r="B1342" t="str">
            <v>INDUST-OTHER SM ENVIRON REV.</v>
          </cell>
          <cell r="C1342">
            <v>-2816.36</v>
          </cell>
          <cell r="D1342">
            <v>-14155.5</v>
          </cell>
        </row>
        <row r="1343">
          <cell r="A1343" t="str">
            <v>44248</v>
          </cell>
          <cell r="B1343" t="str">
            <v>INDUST-OTHER SM FRANCHISE REV</v>
          </cell>
          <cell r="C1343">
            <v>-4606.5600000000004</v>
          </cell>
          <cell r="D1343">
            <v>-22779.39</v>
          </cell>
        </row>
        <row r="1344">
          <cell r="A1344" t="str">
            <v>44249</v>
          </cell>
          <cell r="B1344" t="str">
            <v>INDUST-OTHER SM GRS RECPT TAX</v>
          </cell>
          <cell r="C1344">
            <v>-4270.84</v>
          </cell>
          <cell r="D1344">
            <v>-21355.88</v>
          </cell>
        </row>
        <row r="1345">
          <cell r="A1345" t="str">
            <v>44250</v>
          </cell>
          <cell r="B1345" t="str">
            <v>INDUST-OTHER LG OPT BILL PROV</v>
          </cell>
          <cell r="C1345">
            <v>-29633.69</v>
          </cell>
          <cell r="D1345">
            <v>-31015.18</v>
          </cell>
        </row>
        <row r="1346">
          <cell r="A1346" t="str">
            <v>44252</v>
          </cell>
          <cell r="B1346" t="str">
            <v>INDUST-OTHER LG BASE REVENUE</v>
          </cell>
          <cell r="C1346">
            <v>-3182744.29</v>
          </cell>
          <cell r="D1346">
            <v>-17779643.52</v>
          </cell>
        </row>
        <row r="1347">
          <cell r="A1347" t="str">
            <v>44254</v>
          </cell>
          <cell r="B1347" t="str">
            <v>INDUST-OTHER LG FUEL REV.</v>
          </cell>
          <cell r="C1347">
            <v>-4488383.51</v>
          </cell>
          <cell r="D1347">
            <v>-25141000.59</v>
          </cell>
        </row>
        <row r="1348">
          <cell r="A1348" t="str">
            <v>44255</v>
          </cell>
          <cell r="B1348" t="str">
            <v>INDUST-OTHER LG CAPACITY REV.</v>
          </cell>
          <cell r="C1348">
            <v>-174107.24</v>
          </cell>
          <cell r="D1348">
            <v>-954791.51</v>
          </cell>
        </row>
        <row r="1349">
          <cell r="A1349" t="str">
            <v>44256</v>
          </cell>
          <cell r="B1349" t="str">
            <v>INDUST-OTHER LG CONSERVA REV.</v>
          </cell>
          <cell r="C1349">
            <v>-84590.56</v>
          </cell>
          <cell r="D1349">
            <v>-467638.29</v>
          </cell>
        </row>
        <row r="1350">
          <cell r="A1350" t="str">
            <v>44257</v>
          </cell>
          <cell r="B1350" t="str">
            <v>INDUST-OTHER LG ENVIRON REV.</v>
          </cell>
          <cell r="C1350">
            <v>-164340.62</v>
          </cell>
          <cell r="D1350">
            <v>-923637.77</v>
          </cell>
        </row>
        <row r="1351">
          <cell r="A1351" t="str">
            <v>44258</v>
          </cell>
          <cell r="B1351" t="str">
            <v>INDUST-OTHER LG FRANCHISE REV</v>
          </cell>
          <cell r="C1351">
            <v>-225578.2</v>
          </cell>
          <cell r="D1351">
            <v>-1234396.06</v>
          </cell>
        </row>
        <row r="1352">
          <cell r="A1352" t="str">
            <v>44259</v>
          </cell>
          <cell r="B1352" t="str">
            <v>INDUST-OTHER LG GRS RECPT TAX</v>
          </cell>
          <cell r="C1352">
            <v>-208302.32</v>
          </cell>
          <cell r="D1352">
            <v>-1161610.51</v>
          </cell>
        </row>
        <row r="1353">
          <cell r="A1353" t="str">
            <v>442</v>
          </cell>
          <cell r="B1353" t="str">
            <v>ACCOUNT TOTAL</v>
          </cell>
          <cell r="C1353">
            <v>-60825133.789999999</v>
          </cell>
          <cell r="D1353">
            <v>-322832186.94999999</v>
          </cell>
        </row>
        <row r="1354">
          <cell r="A1354" t="str">
            <v>44401</v>
          </cell>
          <cell r="B1354" t="str">
            <v>PUB ST HIGH LGT BASE REVENUE.</v>
          </cell>
          <cell r="C1354">
            <v>-763982.15</v>
          </cell>
          <cell r="D1354">
            <v>-4583792.83</v>
          </cell>
        </row>
        <row r="1355">
          <cell r="A1355" t="str">
            <v>44403</v>
          </cell>
          <cell r="B1355" t="str">
            <v>PUBLIC STR &amp; HWY LTG FUEL ADJ</v>
          </cell>
          <cell r="C1355">
            <v>-170752.26</v>
          </cell>
          <cell r="D1355">
            <v>-1070231.3700000001</v>
          </cell>
        </row>
        <row r="1356">
          <cell r="A1356" t="str">
            <v>44405</v>
          </cell>
          <cell r="B1356" t="str">
            <v>PUB ST HIGH LTG CAPAC REV.</v>
          </cell>
          <cell r="C1356">
            <v>-5035.3500000000004</v>
          </cell>
          <cell r="D1356">
            <v>-31503.94</v>
          </cell>
        </row>
        <row r="1357">
          <cell r="A1357" t="str">
            <v>44406</v>
          </cell>
          <cell r="B1357" t="str">
            <v>PUB ST HIGH LIG CONSERVA REV.</v>
          </cell>
          <cell r="C1357">
            <v>-2911.82</v>
          </cell>
          <cell r="D1357">
            <v>-18200.7</v>
          </cell>
        </row>
        <row r="1358">
          <cell r="A1358" t="str">
            <v>44407</v>
          </cell>
          <cell r="B1358" t="str">
            <v>PUB ST HIGH LTG ENVIRON REV.</v>
          </cell>
          <cell r="C1358">
            <v>-6545.14</v>
          </cell>
          <cell r="D1358">
            <v>-41062.519999999997</v>
          </cell>
        </row>
        <row r="1359">
          <cell r="A1359" t="str">
            <v>44408</v>
          </cell>
          <cell r="B1359" t="str">
            <v>PUB ST HIGH LTG FRAN REV.</v>
          </cell>
          <cell r="C1359">
            <v>-19942.96</v>
          </cell>
          <cell r="D1359">
            <v>-120840.9</v>
          </cell>
        </row>
        <row r="1360">
          <cell r="A1360" t="str">
            <v>44409</v>
          </cell>
          <cell r="B1360" t="str">
            <v>PUB ST HIGH LTG GRS RECPT TAX</v>
          </cell>
          <cell r="C1360">
            <v>-7216.68</v>
          </cell>
          <cell r="D1360">
            <v>-45280.87</v>
          </cell>
        </row>
        <row r="1361">
          <cell r="A1361" t="str">
            <v>444</v>
          </cell>
          <cell r="B1361" t="str">
            <v>ACCOUNT TOTAL</v>
          </cell>
          <cell r="C1361">
            <v>-976386.36</v>
          </cell>
          <cell r="D1361">
            <v>-5910913.1299999999</v>
          </cell>
        </row>
        <row r="1362">
          <cell r="A1362" t="str">
            <v>44500</v>
          </cell>
          <cell r="B1362" t="str">
            <v>OTH SLS PUB AUTH OPT BILL PRO</v>
          </cell>
          <cell r="C1362">
            <v>-239.64000000000001</v>
          </cell>
          <cell r="D1362">
            <v>-255.59</v>
          </cell>
        </row>
        <row r="1363">
          <cell r="A1363" t="str">
            <v>44501</v>
          </cell>
          <cell r="B1363" t="str">
            <v>OTR SLS PUB AUTH BASE REVENUE</v>
          </cell>
          <cell r="C1363">
            <v>-4722018.21</v>
          </cell>
          <cell r="D1363">
            <v>-26526575.260000002</v>
          </cell>
        </row>
        <row r="1364">
          <cell r="A1364" t="str">
            <v>44503</v>
          </cell>
          <cell r="B1364" t="str">
            <v>OTHR SALES PUB AUTH FUEL ADJ</v>
          </cell>
          <cell r="C1364">
            <v>-5233932.91</v>
          </cell>
          <cell r="D1364">
            <v>-28393589.309999999</v>
          </cell>
        </row>
        <row r="1365">
          <cell r="A1365" t="str">
            <v>44505</v>
          </cell>
          <cell r="B1365" t="str">
            <v>OTR SLS PUB AUTH CAPAC REV.</v>
          </cell>
          <cell r="C1365">
            <v>-267241.15000000002</v>
          </cell>
          <cell r="D1365">
            <v>-1451259.26</v>
          </cell>
        </row>
        <row r="1366">
          <cell r="A1366" t="str">
            <v>44506</v>
          </cell>
          <cell r="B1366" t="str">
            <v>OTR SLS PUB AUTH CONSERVA REV</v>
          </cell>
          <cell r="C1366">
            <v>-118494.55</v>
          </cell>
          <cell r="D1366">
            <v>-648271.52</v>
          </cell>
        </row>
        <row r="1367">
          <cell r="A1367" t="str">
            <v>44507</v>
          </cell>
          <cell r="B1367" t="str">
            <v>OTR SLS PUB AUTH ENVIRON REV.</v>
          </cell>
          <cell r="C1367">
            <v>-192038.49</v>
          </cell>
          <cell r="D1367">
            <v>-1044526.99</v>
          </cell>
        </row>
        <row r="1368">
          <cell r="A1368" t="str">
            <v>44508</v>
          </cell>
          <cell r="B1368" t="str">
            <v>OTR SLS PUB AUTH FRAN REV.</v>
          </cell>
          <cell r="C1368">
            <v>-242617.87</v>
          </cell>
          <cell r="D1368">
            <v>-1330913.22</v>
          </cell>
        </row>
        <row r="1369">
          <cell r="A1369" t="str">
            <v>44509</v>
          </cell>
          <cell r="B1369" t="str">
            <v>OTR SLS PUB AUTH GRS RECPT TA</v>
          </cell>
          <cell r="C1369">
            <v>-262585.24</v>
          </cell>
          <cell r="D1369">
            <v>-1447783.06</v>
          </cell>
        </row>
        <row r="1370">
          <cell r="A1370" t="str">
            <v>445</v>
          </cell>
          <cell r="B1370" t="str">
            <v>ACCOUNT TOTAL</v>
          </cell>
          <cell r="C1370">
            <v>-11039168.060000001</v>
          </cell>
          <cell r="D1370">
            <v>-60843174.210000001</v>
          </cell>
        </row>
        <row r="1371">
          <cell r="A1371" t="str">
            <v>44701</v>
          </cell>
          <cell r="B1371" t="str">
            <v>RECOVERABLE SALES FOR RESALE</v>
          </cell>
          <cell r="C1371">
            <v>-156226.38</v>
          </cell>
          <cell r="D1371">
            <v>-2294678.87</v>
          </cell>
        </row>
        <row r="1372">
          <cell r="A1372" t="str">
            <v>44702</v>
          </cell>
          <cell r="B1372" t="str">
            <v>NON-RECOVBL SALES FOR RESALE</v>
          </cell>
          <cell r="C1372">
            <v>-3687.71</v>
          </cell>
          <cell r="D1372">
            <v>-171958.85</v>
          </cell>
        </row>
        <row r="1373">
          <cell r="A1373" t="str">
            <v>44703</v>
          </cell>
          <cell r="B1373" t="str">
            <v>RECOVERABLE SALES FOR RESALE</v>
          </cell>
          <cell r="C1373">
            <v>-3799.41</v>
          </cell>
          <cell r="D1373">
            <v>-64422.95</v>
          </cell>
        </row>
        <row r="1374">
          <cell r="A1374" t="str">
            <v>44704</v>
          </cell>
          <cell r="B1374" t="str">
            <v>NON-RECOVBL SALES FOR RESALE</v>
          </cell>
          <cell r="C1374">
            <v>-1464.74</v>
          </cell>
          <cell r="D1374">
            <v>-14846.44</v>
          </cell>
        </row>
        <row r="1375">
          <cell r="A1375" t="str">
            <v>44705</v>
          </cell>
          <cell r="B1375" t="str">
            <v>PT TO PT TRANS SERVICE</v>
          </cell>
          <cell r="C1375">
            <v>-2945.61</v>
          </cell>
          <cell r="D1375">
            <v>-91615.21</v>
          </cell>
        </row>
        <row r="1376">
          <cell r="A1376" t="str">
            <v>44706</v>
          </cell>
          <cell r="B1376" t="str">
            <v>PT TO PT TRANS SERVICE ANCILL</v>
          </cell>
          <cell r="C1376">
            <v>-51.7</v>
          </cell>
          <cell r="D1376">
            <v>-2885.4</v>
          </cell>
        </row>
        <row r="1377">
          <cell r="A1377" t="str">
            <v>44707</v>
          </cell>
          <cell r="B1377" t="str">
            <v>PT TO PT TRANS TARIFF-REACT P</v>
          </cell>
          <cell r="C1377">
            <v>-204.74</v>
          </cell>
          <cell r="D1377">
            <v>-5651.66</v>
          </cell>
        </row>
        <row r="1378">
          <cell r="A1378" t="str">
            <v>44710</v>
          </cell>
          <cell r="B1378" t="str">
            <v>UNUSED RESERVED-FIRM PT TO PT</v>
          </cell>
          <cell r="C1378">
            <v>0</v>
          </cell>
          <cell r="D1378">
            <v>0</v>
          </cell>
        </row>
        <row r="1379">
          <cell r="A1379" t="str">
            <v>44711</v>
          </cell>
          <cell r="B1379" t="str">
            <v>CAPACITY CONTRACT BB#4</v>
          </cell>
          <cell r="C1379">
            <v>0</v>
          </cell>
          <cell r="D1379">
            <v>0</v>
          </cell>
        </row>
        <row r="1380">
          <cell r="A1380" t="str">
            <v>44712</v>
          </cell>
          <cell r="B1380" t="str">
            <v>UNUSED RESERVED - FIRM REACTI</v>
          </cell>
          <cell r="C1380">
            <v>0</v>
          </cell>
          <cell r="D1380">
            <v>0</v>
          </cell>
        </row>
        <row r="1381">
          <cell r="A1381" t="str">
            <v>44713</v>
          </cell>
          <cell r="B1381" t="str">
            <v>O&amp;M CONTRACT BB#4</v>
          </cell>
          <cell r="C1381">
            <v>0</v>
          </cell>
          <cell r="D1381">
            <v>0</v>
          </cell>
        </row>
        <row r="1382">
          <cell r="A1382" t="str">
            <v>44715</v>
          </cell>
          <cell r="B1382" t="str">
            <v>UNUSED RESERVED-NONFIRM PT TO</v>
          </cell>
          <cell r="C1382">
            <v>0</v>
          </cell>
          <cell r="D1382">
            <v>0</v>
          </cell>
        </row>
        <row r="1383">
          <cell r="A1383" t="str">
            <v>44717</v>
          </cell>
          <cell r="B1383" t="str">
            <v>UNUSED RESERVED - NONFIRM REA</v>
          </cell>
          <cell r="C1383">
            <v>0</v>
          </cell>
          <cell r="D1383">
            <v>0</v>
          </cell>
        </row>
        <row r="1384">
          <cell r="A1384" t="str">
            <v>44720</v>
          </cell>
          <cell r="B1384" t="str">
            <v>SALES FOR RESALE - P/R</v>
          </cell>
          <cell r="C1384">
            <v>-3249343.27</v>
          </cell>
          <cell r="D1384">
            <v>-16986772.77</v>
          </cell>
        </row>
        <row r="1385">
          <cell r="A1385" t="str">
            <v>44731</v>
          </cell>
          <cell r="B1385" t="str">
            <v>FUEL - RETL BB4/HPP CONTRACT</v>
          </cell>
          <cell r="C1385">
            <v>0</v>
          </cell>
          <cell r="D1385">
            <v>0</v>
          </cell>
        </row>
        <row r="1386">
          <cell r="A1386" t="str">
            <v>44732</v>
          </cell>
          <cell r="B1386" t="str">
            <v>FUEL - WHSL BB4/HPP CONTRACT</v>
          </cell>
          <cell r="C1386">
            <v>0</v>
          </cell>
          <cell r="D1386">
            <v>0</v>
          </cell>
        </row>
        <row r="1387">
          <cell r="A1387" t="str">
            <v>44733</v>
          </cell>
          <cell r="B1387" t="str">
            <v>O&amp;M BB4/HPP CONTRACT</v>
          </cell>
          <cell r="C1387">
            <v>0</v>
          </cell>
          <cell r="D1387">
            <v>0</v>
          </cell>
        </row>
        <row r="1388">
          <cell r="A1388" t="str">
            <v>44734</v>
          </cell>
          <cell r="B1388" t="str">
            <v>CAPACITY BB4/HPP CONTRACT</v>
          </cell>
          <cell r="C1388">
            <v>0</v>
          </cell>
          <cell r="D1388">
            <v>0</v>
          </cell>
        </row>
        <row r="1389">
          <cell r="A1389" t="str">
            <v>44739</v>
          </cell>
          <cell r="B1389" t="str">
            <v>MKT BASED SALES</v>
          </cell>
          <cell r="C1389">
            <v>0</v>
          </cell>
          <cell r="D1389">
            <v>0</v>
          </cell>
        </row>
        <row r="1390">
          <cell r="A1390" t="str">
            <v>44741</v>
          </cell>
          <cell r="B1390" t="str">
            <v>FUEL-RETL BB STATION SALES</v>
          </cell>
          <cell r="C1390">
            <v>0</v>
          </cell>
          <cell r="D1390">
            <v>0</v>
          </cell>
        </row>
        <row r="1391">
          <cell r="A1391" t="str">
            <v>44742</v>
          </cell>
          <cell r="B1391" t="str">
            <v>FUEL-WHSL BB STATION SALES</v>
          </cell>
          <cell r="C1391">
            <v>0</v>
          </cell>
          <cell r="D1391">
            <v>0</v>
          </cell>
        </row>
        <row r="1392">
          <cell r="A1392" t="str">
            <v>44743</v>
          </cell>
          <cell r="B1392" t="str">
            <v>O&amp;M BB STATION SALES</v>
          </cell>
          <cell r="C1392">
            <v>0</v>
          </cell>
          <cell r="D1392">
            <v>0</v>
          </cell>
        </row>
        <row r="1393">
          <cell r="A1393" t="str">
            <v>44744</v>
          </cell>
          <cell r="B1393" t="str">
            <v>CAPACITY BB STATION SALES</v>
          </cell>
          <cell r="C1393">
            <v>0</v>
          </cell>
          <cell r="D1393">
            <v>0</v>
          </cell>
        </row>
        <row r="1394">
          <cell r="A1394" t="str">
            <v>44745</v>
          </cell>
          <cell r="B1394" t="str">
            <v>PT TO PT TRANS TARIFF-SRVC CH</v>
          </cell>
          <cell r="C1394">
            <v>0</v>
          </cell>
          <cell r="D1394">
            <v>0</v>
          </cell>
        </row>
        <row r="1395">
          <cell r="A1395" t="str">
            <v>44746</v>
          </cell>
          <cell r="B1395" t="str">
            <v>PT TO PT TRANS TARIFF-ANCILLA</v>
          </cell>
          <cell r="C1395">
            <v>0</v>
          </cell>
          <cell r="D1395">
            <v>0</v>
          </cell>
        </row>
        <row r="1396">
          <cell r="A1396" t="str">
            <v>44747</v>
          </cell>
          <cell r="B1396" t="str">
            <v>PT TO PT TRAN TARIFF-REACT PW</v>
          </cell>
          <cell r="C1396">
            <v>0</v>
          </cell>
          <cell r="D1396">
            <v>0</v>
          </cell>
        </row>
        <row r="1397">
          <cell r="A1397" t="str">
            <v>44753</v>
          </cell>
          <cell r="B1397" t="str">
            <v>SALES FOR RESALE FUEL/O&amp;M REV</v>
          </cell>
          <cell r="C1397">
            <v>0</v>
          </cell>
          <cell r="D1397">
            <v>0</v>
          </cell>
        </row>
        <row r="1398">
          <cell r="A1398" t="str">
            <v>44755</v>
          </cell>
          <cell r="B1398" t="str">
            <v>PT TO PT TRANS TARIFF-SERVICE</v>
          </cell>
          <cell r="C1398">
            <v>0</v>
          </cell>
          <cell r="D1398">
            <v>0</v>
          </cell>
        </row>
        <row r="1399">
          <cell r="A1399" t="str">
            <v>44756</v>
          </cell>
          <cell r="B1399" t="str">
            <v>PT TO PT TRANS TARIFF-ANCILLA</v>
          </cell>
          <cell r="C1399">
            <v>0</v>
          </cell>
          <cell r="D1399">
            <v>0</v>
          </cell>
        </row>
        <row r="1400">
          <cell r="A1400" t="str">
            <v>44757</v>
          </cell>
          <cell r="B1400" t="str">
            <v>PT TO PT TRANS TARIFF-REACTIV</v>
          </cell>
          <cell r="C1400">
            <v>0</v>
          </cell>
          <cell r="D1400">
            <v>0</v>
          </cell>
        </row>
        <row r="1401">
          <cell r="A1401" t="str">
            <v>447</v>
          </cell>
          <cell r="B1401" t="str">
            <v>ACCOUNT TOTAL</v>
          </cell>
          <cell r="C1401">
            <v>-3417723.56</v>
          </cell>
          <cell r="D1401">
            <v>-19632832.149999999</v>
          </cell>
        </row>
        <row r="1402">
          <cell r="A1402" t="str">
            <v>44901</v>
          </cell>
          <cell r="B1402" t="str">
            <v>PROVISION FOR RATE REFUNDS</v>
          </cell>
          <cell r="C1402">
            <v>0</v>
          </cell>
          <cell r="D1402">
            <v>0</v>
          </cell>
        </row>
        <row r="1403">
          <cell r="A1403" t="str">
            <v>449</v>
          </cell>
          <cell r="B1403" t="str">
            <v>ACCOUNT TOTAL</v>
          </cell>
          <cell r="C1403">
            <v>0</v>
          </cell>
          <cell r="D1403">
            <v>0</v>
          </cell>
        </row>
        <row r="1404">
          <cell r="A1404" t="str">
            <v>45100</v>
          </cell>
          <cell r="B1404" t="str">
            <v>MISC SERV REVENUE SERVICE CHG</v>
          </cell>
          <cell r="C1404">
            <v>-983834.21</v>
          </cell>
          <cell r="D1404">
            <v>-5511954.9800000004</v>
          </cell>
        </row>
        <row r="1405">
          <cell r="A1405" t="str">
            <v>451</v>
          </cell>
          <cell r="B1405" t="str">
            <v>ACCOUNT TOTAL</v>
          </cell>
          <cell r="C1405">
            <v>-983834.21</v>
          </cell>
          <cell r="D1405">
            <v>-5511954.9800000004</v>
          </cell>
        </row>
        <row r="1406">
          <cell r="A1406" t="str">
            <v>45400</v>
          </cell>
          <cell r="B1406" t="str">
            <v>RENT REVENUE-COMMERCIAL PROP</v>
          </cell>
          <cell r="C1406">
            <v>-3287.98</v>
          </cell>
          <cell r="D1406">
            <v>-272038.23</v>
          </cell>
        </row>
        <row r="1407">
          <cell r="A1407" t="str">
            <v>45401</v>
          </cell>
          <cell r="B1407" t="str">
            <v>RENT FROM ELECTRICAL EQUIPMEN</v>
          </cell>
          <cell r="C1407">
            <v>-14175.7</v>
          </cell>
          <cell r="D1407">
            <v>-102626.57</v>
          </cell>
        </row>
        <row r="1408">
          <cell r="A1408" t="str">
            <v>45402</v>
          </cell>
          <cell r="B1408" t="str">
            <v>RENT REVENUE AGRICULTURAL PRO</v>
          </cell>
          <cell r="C1408">
            <v>-5635</v>
          </cell>
          <cell r="D1408">
            <v>-23199.99</v>
          </cell>
        </row>
        <row r="1409">
          <cell r="A1409" t="str">
            <v>45403</v>
          </cell>
          <cell r="B1409" t="str">
            <v>RENT- POLE ATTACHMENTS</v>
          </cell>
          <cell r="C1409">
            <v>-380395.6</v>
          </cell>
          <cell r="D1409">
            <v>-2818269.65</v>
          </cell>
        </row>
        <row r="1410">
          <cell r="A1410" t="str">
            <v>45404</v>
          </cell>
          <cell r="B1410" t="str">
            <v>PLAZA MEETING ROOM RENTS</v>
          </cell>
          <cell r="C1410">
            <v>-1050</v>
          </cell>
          <cell r="D1410">
            <v>-7250</v>
          </cell>
        </row>
        <row r="1411">
          <cell r="A1411" t="str">
            <v>45405</v>
          </cell>
          <cell r="B1411" t="str">
            <v>TELECOMMUNICATIONS/METRO LINK</v>
          </cell>
          <cell r="C1411">
            <v>-264182.94</v>
          </cell>
          <cell r="D1411">
            <v>-1535263.2</v>
          </cell>
        </row>
        <row r="1412">
          <cell r="A1412" t="str">
            <v>45406</v>
          </cell>
          <cell r="B1412" t="str">
            <v>TELECOMM/METROLINK/POLE ATTAC</v>
          </cell>
          <cell r="C1412">
            <v>-6441.69</v>
          </cell>
          <cell r="D1412">
            <v>-9590.52</v>
          </cell>
        </row>
        <row r="1413">
          <cell r="A1413" t="str">
            <v>45407</v>
          </cell>
          <cell r="B1413" t="str">
            <v>RENTS-HOOKERS POINT DOCK</v>
          </cell>
          <cell r="C1413">
            <v>-5000</v>
          </cell>
          <cell r="D1413">
            <v>-70796</v>
          </cell>
        </row>
        <row r="1414">
          <cell r="A1414" t="str">
            <v>45410</v>
          </cell>
          <cell r="B1414" t="str">
            <v>RENTAL INCOME-AFFILIATES</v>
          </cell>
          <cell r="C1414">
            <v>-196849.06</v>
          </cell>
          <cell r="D1414">
            <v>-991126.92</v>
          </cell>
        </row>
        <row r="1415">
          <cell r="A1415" t="str">
            <v>454</v>
          </cell>
          <cell r="B1415" t="str">
            <v>ACCOUNT TOTAL</v>
          </cell>
          <cell r="C1415">
            <v>-877017.97</v>
          </cell>
          <cell r="D1415">
            <v>-5830161.0800000001</v>
          </cell>
        </row>
        <row r="1416">
          <cell r="A1416" t="str">
            <v>45510</v>
          </cell>
          <cell r="B1416" t="str">
            <v>RENTAL INCOME-DIVISIONS</v>
          </cell>
          <cell r="C1416">
            <v>-37888.06</v>
          </cell>
          <cell r="D1416">
            <v>-226267.65</v>
          </cell>
        </row>
        <row r="1417">
          <cell r="A1417" t="str">
            <v>455</v>
          </cell>
          <cell r="B1417" t="str">
            <v>ACCOUNT TOTAL</v>
          </cell>
          <cell r="C1417">
            <v>-37888.06</v>
          </cell>
          <cell r="D1417">
            <v>-226267.65</v>
          </cell>
        </row>
        <row r="1418">
          <cell r="A1418" t="str">
            <v>45601</v>
          </cell>
          <cell r="B1418" t="str">
            <v>OTHER ELEC REV OTH SALES, NET</v>
          </cell>
          <cell r="C1418">
            <v>-31262.41</v>
          </cell>
          <cell r="D1418">
            <v>-675920.29</v>
          </cell>
        </row>
        <row r="1419">
          <cell r="A1419" t="str">
            <v>45602</v>
          </cell>
          <cell r="B1419" t="str">
            <v>OTHR ELECT REVENUE STEAM SALE</v>
          </cell>
          <cell r="C1419">
            <v>0</v>
          </cell>
          <cell r="D1419">
            <v>0</v>
          </cell>
        </row>
        <row r="1420">
          <cell r="A1420" t="str">
            <v>45603</v>
          </cell>
          <cell r="B1420" t="str">
            <v>COMM/IND E S JOB ORDER REVENU</v>
          </cell>
          <cell r="C1420">
            <v>-33248.57</v>
          </cell>
          <cell r="D1420">
            <v>-103722.58</v>
          </cell>
        </row>
        <row r="1421">
          <cell r="A1421" t="str">
            <v>45604</v>
          </cell>
          <cell r="B1421" t="str">
            <v>OTHR ELEC REVENUE SALES TAX</v>
          </cell>
          <cell r="C1421">
            <v>-4557.78</v>
          </cell>
          <cell r="D1421">
            <v>-24876.74</v>
          </cell>
        </row>
        <row r="1422">
          <cell r="A1422" t="str">
            <v>45605</v>
          </cell>
          <cell r="B1422" t="str">
            <v>COSMOS-AFFIL REV-FIXED CAP</v>
          </cell>
          <cell r="C1422">
            <v>-47000</v>
          </cell>
          <cell r="D1422">
            <v>-282000</v>
          </cell>
        </row>
        <row r="1423">
          <cell r="A1423" t="str">
            <v>45606</v>
          </cell>
          <cell r="B1423" t="str">
            <v>COSMOS-DIVISIONS REV-FIXED CA</v>
          </cell>
          <cell r="C1423">
            <v>-19000</v>
          </cell>
          <cell r="D1423">
            <v>-114000</v>
          </cell>
        </row>
        <row r="1424">
          <cell r="A1424" t="str">
            <v>45607</v>
          </cell>
          <cell r="B1424" t="str">
            <v>REV-SALE OF TRAINING PROGRAMS</v>
          </cell>
          <cell r="C1424">
            <v>-25000</v>
          </cell>
          <cell r="D1424">
            <v>-75000</v>
          </cell>
        </row>
        <row r="1425">
          <cell r="A1425" t="str">
            <v>45609</v>
          </cell>
          <cell r="B1425" t="str">
            <v>OTHER REV-COMM &amp; IND AUDIT</v>
          </cell>
          <cell r="C1425">
            <v>0</v>
          </cell>
          <cell r="D1425">
            <v>-615</v>
          </cell>
        </row>
        <row r="1426">
          <cell r="A1426" t="str">
            <v>45610</v>
          </cell>
          <cell r="B1426" t="str">
            <v>OTH ELECTRIC REVENUE PARKING</v>
          </cell>
          <cell r="C1426">
            <v>-25956.97</v>
          </cell>
          <cell r="D1426">
            <v>-46790.32</v>
          </cell>
        </row>
        <row r="1427">
          <cell r="A1427" t="str">
            <v>45611</v>
          </cell>
          <cell r="B1427" t="str">
            <v>JOB ORDER REVENUES</v>
          </cell>
          <cell r="C1427">
            <v>-1662.98</v>
          </cell>
          <cell r="D1427">
            <v>-14450.14</v>
          </cell>
        </row>
        <row r="1428">
          <cell r="A1428" t="str">
            <v>45612</v>
          </cell>
          <cell r="B1428" t="str">
            <v>OTHER REVENUE-BERS-BLDG ENERG</v>
          </cell>
          <cell r="C1428">
            <v>0</v>
          </cell>
          <cell r="D1428">
            <v>-717.5</v>
          </cell>
        </row>
        <row r="1429">
          <cell r="A1429" t="str">
            <v>45614</v>
          </cell>
          <cell r="B1429" t="str">
            <v>WHEELING</v>
          </cell>
          <cell r="C1429">
            <v>-286621.09000000003</v>
          </cell>
          <cell r="D1429">
            <v>-1473026.66</v>
          </cell>
        </row>
        <row r="1430">
          <cell r="A1430" t="str">
            <v>45615</v>
          </cell>
          <cell r="B1430" t="str">
            <v>REV-MAINT COGEN TRANS LINES</v>
          </cell>
          <cell r="C1430">
            <v>-49378.46</v>
          </cell>
          <cell r="D1430">
            <v>-298103.90999999997</v>
          </cell>
        </row>
        <row r="1431">
          <cell r="A1431" t="str">
            <v>45621</v>
          </cell>
          <cell r="B1431" t="str">
            <v>TELECOM./METRO LINK/J.O.</v>
          </cell>
          <cell r="C1431">
            <v>0</v>
          </cell>
          <cell r="D1431">
            <v>-94570.22</v>
          </cell>
        </row>
        <row r="1432">
          <cell r="A1432" t="str">
            <v>45623</v>
          </cell>
          <cell r="B1432" t="str">
            <v>REV - BB4 GYPSUM SALES</v>
          </cell>
          <cell r="C1432">
            <v>-254972.89</v>
          </cell>
          <cell r="D1432">
            <v>-909220.1</v>
          </cell>
        </row>
        <row r="1433">
          <cell r="A1433" t="str">
            <v>45624</v>
          </cell>
          <cell r="B1433" t="str">
            <v>REV - POLK SULFURIC ACID SALE</v>
          </cell>
          <cell r="C1433">
            <v>-110701.06</v>
          </cell>
          <cell r="D1433">
            <v>-610226.73</v>
          </cell>
        </row>
        <row r="1434">
          <cell r="A1434" t="str">
            <v>45625</v>
          </cell>
          <cell r="B1434" t="str">
            <v>REVENUE - GREEN POWER PROGRAM</v>
          </cell>
          <cell r="C1434">
            <v>-2185</v>
          </cell>
          <cell r="D1434">
            <v>-10351.06</v>
          </cell>
        </row>
        <row r="1435">
          <cell r="A1435" t="str">
            <v>45626</v>
          </cell>
          <cell r="B1435" t="str">
            <v>REVENUE - EXHAUST HEAT</v>
          </cell>
          <cell r="C1435">
            <v>0</v>
          </cell>
          <cell r="D1435">
            <v>-1579.88</v>
          </cell>
        </row>
        <row r="1436">
          <cell r="A1436" t="str">
            <v>45627</v>
          </cell>
          <cell r="B1436" t="str">
            <v>REVENUE - WATER HEATER LEASE</v>
          </cell>
          <cell r="C1436">
            <v>0</v>
          </cell>
          <cell r="D1436">
            <v>0</v>
          </cell>
        </row>
        <row r="1437">
          <cell r="A1437" t="str">
            <v>45628</v>
          </cell>
          <cell r="B1437" t="str">
            <v>OTHER OPERATING REVENUE MANAT</v>
          </cell>
          <cell r="C1437">
            <v>3112.2799999999997</v>
          </cell>
          <cell r="D1437">
            <v>-164126.21</v>
          </cell>
        </row>
        <row r="1438">
          <cell r="A1438" t="str">
            <v>45629</v>
          </cell>
          <cell r="B1438" t="str">
            <v>TRANSLOADING - BIG BEND STATI</v>
          </cell>
          <cell r="C1438">
            <v>0</v>
          </cell>
          <cell r="D1438">
            <v>0</v>
          </cell>
        </row>
        <row r="1439">
          <cell r="A1439" t="str">
            <v>45630</v>
          </cell>
          <cell r="B1439" t="str">
            <v>PT TO PT TRANS TARIFF-SRVC CH</v>
          </cell>
          <cell r="C1439">
            <v>-571271.55000000005</v>
          </cell>
          <cell r="D1439">
            <v>-864425.28</v>
          </cell>
        </row>
        <row r="1440">
          <cell r="A1440" t="str">
            <v>45631</v>
          </cell>
          <cell r="B1440" t="str">
            <v>PT TO PT TRANS TARIFF-ANCILLA</v>
          </cell>
          <cell r="C1440">
            <v>-19548.66</v>
          </cell>
          <cell r="D1440">
            <v>-26179.35</v>
          </cell>
        </row>
        <row r="1441">
          <cell r="A1441" t="str">
            <v>45632</v>
          </cell>
          <cell r="B1441" t="str">
            <v>PT TO PT TRAN TARIFF-REACT PW</v>
          </cell>
          <cell r="C1441">
            <v>-39441.35</v>
          </cell>
          <cell r="D1441">
            <v>-57187.7</v>
          </cell>
        </row>
        <row r="1442">
          <cell r="A1442" t="str">
            <v>45641</v>
          </cell>
          <cell r="B1442" t="str">
            <v>REVENUE-JOB ORD-PE&amp;C</v>
          </cell>
          <cell r="C1442">
            <v>-4812.87</v>
          </cell>
          <cell r="D1442">
            <v>-35231.31</v>
          </cell>
        </row>
        <row r="1443">
          <cell r="A1443" t="str">
            <v>45642</v>
          </cell>
          <cell r="B1443" t="str">
            <v>DIRECT COSTS-JOB ORD-PE&amp;C</v>
          </cell>
          <cell r="C1443">
            <v>4812.87</v>
          </cell>
          <cell r="D1443">
            <v>35231.31</v>
          </cell>
        </row>
        <row r="1444">
          <cell r="A1444" t="str">
            <v>45651</v>
          </cell>
          <cell r="B1444" t="str">
            <v>REVENUE-JOB ORD-AT COST</v>
          </cell>
          <cell r="C1444">
            <v>0</v>
          </cell>
          <cell r="D1444">
            <v>-5719.77</v>
          </cell>
        </row>
        <row r="1445">
          <cell r="A1445" t="str">
            <v>45652</v>
          </cell>
          <cell r="B1445" t="str">
            <v>JOB ORDER-DIRECT COSTS-AT COS</v>
          </cell>
          <cell r="C1445">
            <v>0</v>
          </cell>
          <cell r="D1445">
            <v>8206.5</v>
          </cell>
        </row>
        <row r="1446">
          <cell r="A1446" t="str">
            <v>45671</v>
          </cell>
          <cell r="B1446" t="str">
            <v>UNBILLED REVENUE</v>
          </cell>
          <cell r="C1446">
            <v>-440990</v>
          </cell>
          <cell r="D1446">
            <v>-5238572</v>
          </cell>
        </row>
        <row r="1447">
          <cell r="A1447" t="str">
            <v>45677</v>
          </cell>
          <cell r="B1447" t="str">
            <v>DEFERRED CONSERVATION REV</v>
          </cell>
          <cell r="C1447">
            <v>603590</v>
          </cell>
          <cell r="D1447">
            <v>641002</v>
          </cell>
        </row>
        <row r="1448">
          <cell r="A1448" t="str">
            <v>45678</v>
          </cell>
          <cell r="B1448" t="str">
            <v>DEFERRED CONSERVATION REV-INT</v>
          </cell>
          <cell r="C1448">
            <v>1178</v>
          </cell>
          <cell r="D1448">
            <v>5907</v>
          </cell>
        </row>
        <row r="1449">
          <cell r="A1449" t="str">
            <v>45679</v>
          </cell>
          <cell r="B1449" t="str">
            <v>PRIOR DEF CONSERVATION REV</v>
          </cell>
          <cell r="C1449">
            <v>-119002</v>
          </cell>
          <cell r="D1449">
            <v>-714012</v>
          </cell>
        </row>
        <row r="1450">
          <cell r="A1450" t="str">
            <v>45698</v>
          </cell>
          <cell r="B1450" t="str">
            <v>DEFERRED REVENUE 1998</v>
          </cell>
          <cell r="C1450">
            <v>0</v>
          </cell>
          <cell r="D1450">
            <v>0</v>
          </cell>
        </row>
        <row r="1451">
          <cell r="A1451" t="str">
            <v>45699</v>
          </cell>
          <cell r="B1451" t="str">
            <v>DEFERRED REVENUE</v>
          </cell>
          <cell r="C1451">
            <v>0</v>
          </cell>
          <cell r="D1451">
            <v>0</v>
          </cell>
        </row>
        <row r="1452">
          <cell r="A1452" t="str">
            <v>456</v>
          </cell>
          <cell r="B1452" t="str">
            <v>ACCOUNT TOTAL</v>
          </cell>
          <cell r="C1452">
            <v>-1473920.49</v>
          </cell>
          <cell r="D1452">
            <v>-11150277.939999999</v>
          </cell>
        </row>
        <row r="1453">
          <cell r="A1453" t="str">
            <v>50011</v>
          </cell>
          <cell r="B1453" t="str">
            <v>SUPV&amp;ENG-DINNER LAKE</v>
          </cell>
          <cell r="C1453">
            <v>0</v>
          </cell>
          <cell r="D1453">
            <v>720</v>
          </cell>
        </row>
        <row r="1454">
          <cell r="A1454" t="str">
            <v>50040</v>
          </cell>
          <cell r="B1454" t="str">
            <v>SUPV&amp;ENG-BB MISC</v>
          </cell>
          <cell r="C1454">
            <v>0</v>
          </cell>
          <cell r="D1454">
            <v>0</v>
          </cell>
        </row>
        <row r="1455">
          <cell r="A1455" t="str">
            <v>50044</v>
          </cell>
          <cell r="B1455" t="str">
            <v>SUPV&amp;ENG-BB4</v>
          </cell>
          <cell r="C1455">
            <v>0</v>
          </cell>
          <cell r="D1455">
            <v>0</v>
          </cell>
        </row>
        <row r="1456">
          <cell r="A1456" t="str">
            <v>50049</v>
          </cell>
          <cell r="B1456" t="str">
            <v>SUPV&amp;ENG-BB</v>
          </cell>
          <cell r="C1456">
            <v>120749.78</v>
          </cell>
          <cell r="D1456">
            <v>689056.39</v>
          </cell>
        </row>
        <row r="1457">
          <cell r="A1457" t="str">
            <v>50050</v>
          </cell>
          <cell r="B1457" t="str">
            <v>SUPV&amp;ENG-GN 1-6</v>
          </cell>
          <cell r="C1457">
            <v>0</v>
          </cell>
          <cell r="D1457">
            <v>0</v>
          </cell>
        </row>
        <row r="1458">
          <cell r="A1458" t="str">
            <v>50058</v>
          </cell>
          <cell r="B1458" t="str">
            <v>SUPV&amp;ENG-GN 1-4</v>
          </cell>
          <cell r="C1458">
            <v>0</v>
          </cell>
          <cell r="D1458">
            <v>0</v>
          </cell>
        </row>
        <row r="1459">
          <cell r="A1459" t="str">
            <v>50059</v>
          </cell>
          <cell r="B1459" t="str">
            <v>SUPV&amp;ENG-GN COAL UNITS</v>
          </cell>
          <cell r="C1459">
            <v>3054.7599999999998</v>
          </cell>
          <cell r="D1459">
            <v>55961.33</v>
          </cell>
        </row>
        <row r="1460">
          <cell r="A1460" t="str">
            <v>50067</v>
          </cell>
          <cell r="B1460" t="str">
            <v>SUPV&amp;ENG-ENERGY SUPPLY MACHIN</v>
          </cell>
          <cell r="C1460">
            <v>0</v>
          </cell>
          <cell r="D1460">
            <v>0</v>
          </cell>
        </row>
        <row r="1461">
          <cell r="A1461" t="str">
            <v>50068</v>
          </cell>
          <cell r="B1461" t="str">
            <v>SUPV&amp;ENG-HP</v>
          </cell>
          <cell r="C1461">
            <v>0</v>
          </cell>
          <cell r="D1461">
            <v>1101.6300000000001</v>
          </cell>
        </row>
        <row r="1462">
          <cell r="A1462" t="str">
            <v>50069</v>
          </cell>
          <cell r="B1462" t="str">
            <v>SUP &amp; ENG- HOOKERS PT STANDBY</v>
          </cell>
          <cell r="C1462">
            <v>0</v>
          </cell>
          <cell r="D1462">
            <v>0</v>
          </cell>
        </row>
        <row r="1463">
          <cell r="A1463" t="str">
            <v>50083</v>
          </cell>
          <cell r="B1463" t="str">
            <v>SUPV &amp; ENG - BB3 FGD</v>
          </cell>
          <cell r="C1463">
            <v>0</v>
          </cell>
          <cell r="D1463">
            <v>0</v>
          </cell>
        </row>
        <row r="1464">
          <cell r="A1464" t="str">
            <v>50084</v>
          </cell>
          <cell r="B1464" t="str">
            <v>SUPV&amp;ENG-BB4 FGD</v>
          </cell>
          <cell r="C1464">
            <v>5531.48</v>
          </cell>
          <cell r="D1464">
            <v>39750.6</v>
          </cell>
        </row>
        <row r="1465">
          <cell r="A1465" t="str">
            <v>500</v>
          </cell>
          <cell r="B1465" t="str">
            <v>ACCOUNT TOTAL</v>
          </cell>
          <cell r="C1465">
            <v>129336.02</v>
          </cell>
          <cell r="D1465">
            <v>786589.95</v>
          </cell>
        </row>
        <row r="1466">
          <cell r="A1466" t="str">
            <v>50101</v>
          </cell>
          <cell r="B1466" t="str">
            <v>RECOVERABLE FUEL-WHLSE</v>
          </cell>
          <cell r="C1466">
            <v>581002.27</v>
          </cell>
          <cell r="D1466">
            <v>2929848.16</v>
          </cell>
        </row>
        <row r="1467">
          <cell r="A1467" t="str">
            <v>50102</v>
          </cell>
          <cell r="B1467" t="str">
            <v>RECOVERABLE FUEL-WHLSE</v>
          </cell>
          <cell r="C1467">
            <v>-581002.27</v>
          </cell>
          <cell r="D1467">
            <v>-2929848.16</v>
          </cell>
        </row>
        <row r="1468">
          <cell r="A1468" t="str">
            <v>50103</v>
          </cell>
          <cell r="B1468" t="str">
            <v>NONRECOVERABLE FUEL-WHSLE</v>
          </cell>
          <cell r="C1468">
            <v>15922.21</v>
          </cell>
          <cell r="D1468">
            <v>79037.91</v>
          </cell>
        </row>
        <row r="1469">
          <cell r="A1469" t="str">
            <v>50104</v>
          </cell>
          <cell r="B1469" t="str">
            <v>NONRECOVERABLE FUEL-WHLSE</v>
          </cell>
          <cell r="C1469">
            <v>-15922.21</v>
          </cell>
          <cell r="D1469">
            <v>-79037.91</v>
          </cell>
        </row>
        <row r="1470">
          <cell r="A1470" t="str">
            <v>50107</v>
          </cell>
          <cell r="B1470" t="str">
            <v>NON RECOV FUEL - BB4 COAL</v>
          </cell>
          <cell r="C1470">
            <v>0</v>
          </cell>
          <cell r="D1470">
            <v>0</v>
          </cell>
        </row>
        <row r="1471">
          <cell r="A1471" t="str">
            <v>50109</v>
          </cell>
          <cell r="B1471" t="str">
            <v>NON RECOV FUEL - BB COAL</v>
          </cell>
          <cell r="C1471">
            <v>177817.27</v>
          </cell>
          <cell r="D1471">
            <v>1032318.07</v>
          </cell>
        </row>
        <row r="1472">
          <cell r="A1472" t="str">
            <v>50119</v>
          </cell>
          <cell r="B1472" t="str">
            <v>NON RECOV FUEL - GN COAL</v>
          </cell>
          <cell r="C1472">
            <v>2442</v>
          </cell>
          <cell r="D1472">
            <v>24516.49</v>
          </cell>
        </row>
        <row r="1473">
          <cell r="A1473" t="str">
            <v>50128</v>
          </cell>
          <cell r="B1473" t="str">
            <v>NON RECOV FUEL - HP1-6 #6 OIL</v>
          </cell>
          <cell r="C1473">
            <v>-5.0599999999999996</v>
          </cell>
          <cell r="D1473">
            <v>74.839999999999989</v>
          </cell>
        </row>
        <row r="1474">
          <cell r="A1474" t="str">
            <v>50135</v>
          </cell>
          <cell r="B1474" t="str">
            <v>NON RECOV FUEL - DL NAT GAS</v>
          </cell>
          <cell r="C1474">
            <v>0</v>
          </cell>
          <cell r="D1474">
            <v>0</v>
          </cell>
        </row>
        <row r="1475">
          <cell r="A1475" t="str">
            <v>50138</v>
          </cell>
          <cell r="B1475" t="str">
            <v>NON RECOV FUEL - DL #6 OIL</v>
          </cell>
          <cell r="C1475">
            <v>0</v>
          </cell>
          <cell r="D1475">
            <v>0</v>
          </cell>
        </row>
        <row r="1476">
          <cell r="A1476" t="str">
            <v>50147</v>
          </cell>
          <cell r="B1476" t="str">
            <v>RECOV FUEL - BB4 COAL</v>
          </cell>
          <cell r="C1476">
            <v>0</v>
          </cell>
          <cell r="D1476">
            <v>0</v>
          </cell>
        </row>
        <row r="1477">
          <cell r="A1477" t="str">
            <v>50149</v>
          </cell>
          <cell r="B1477" t="str">
            <v>RECOV FUEL - BB COAL</v>
          </cell>
          <cell r="C1477">
            <v>19787019.390000001</v>
          </cell>
          <cell r="D1477">
            <v>101655695.18000001</v>
          </cell>
        </row>
        <row r="1478">
          <cell r="A1478" t="str">
            <v>50159</v>
          </cell>
          <cell r="B1478" t="str">
            <v>RECOV FUEL - GN COAL</v>
          </cell>
          <cell r="C1478">
            <v>0</v>
          </cell>
          <cell r="D1478">
            <v>-397590.13</v>
          </cell>
        </row>
        <row r="1479">
          <cell r="A1479" t="str">
            <v>50168</v>
          </cell>
          <cell r="B1479" t="str">
            <v>RECOV FUEL - HP #6 OIL</v>
          </cell>
          <cell r="C1479">
            <v>0</v>
          </cell>
          <cell r="D1479">
            <v>0</v>
          </cell>
        </row>
        <row r="1480">
          <cell r="A1480" t="str">
            <v>50175</v>
          </cell>
          <cell r="B1480" t="str">
            <v>RECOV FUEL - DL NAT GAS</v>
          </cell>
          <cell r="C1480">
            <v>0</v>
          </cell>
          <cell r="D1480">
            <v>0</v>
          </cell>
        </row>
        <row r="1481">
          <cell r="A1481" t="str">
            <v>50178</v>
          </cell>
          <cell r="B1481" t="str">
            <v>RECOV FUEL - DL #6 OIL</v>
          </cell>
          <cell r="C1481">
            <v>0</v>
          </cell>
          <cell r="D1481">
            <v>0</v>
          </cell>
        </row>
        <row r="1482">
          <cell r="A1482" t="str">
            <v>501</v>
          </cell>
          <cell r="B1482" t="str">
            <v>ACCOUNT TOTAL</v>
          </cell>
          <cell r="C1482">
            <v>19967273.600000001</v>
          </cell>
          <cell r="D1482">
            <v>102315014.45</v>
          </cell>
        </row>
        <row r="1483">
          <cell r="A1483" t="str">
            <v>50211</v>
          </cell>
          <cell r="B1483" t="str">
            <v>STEAM OPERATIONS-DINNER LAKE</v>
          </cell>
          <cell r="C1483">
            <v>0</v>
          </cell>
          <cell r="D1483">
            <v>0</v>
          </cell>
        </row>
        <row r="1484">
          <cell r="A1484" t="str">
            <v>50244</v>
          </cell>
          <cell r="B1484" t="str">
            <v>STEAM OPERATIONS-BB4</v>
          </cell>
          <cell r="C1484">
            <v>0</v>
          </cell>
          <cell r="D1484">
            <v>0</v>
          </cell>
        </row>
        <row r="1485">
          <cell r="A1485" t="str">
            <v>50249</v>
          </cell>
          <cell r="B1485" t="str">
            <v>STEAM OPERATIONS-BIG BEND</v>
          </cell>
          <cell r="C1485">
            <v>376247.97</v>
          </cell>
          <cell r="D1485">
            <v>1871001</v>
          </cell>
        </row>
        <row r="1486">
          <cell r="A1486" t="str">
            <v>50250</v>
          </cell>
          <cell r="B1486" t="str">
            <v>STEAM OPERATIONS-GN1-4</v>
          </cell>
          <cell r="C1486">
            <v>0</v>
          </cell>
          <cell r="D1486">
            <v>0</v>
          </cell>
        </row>
        <row r="1487">
          <cell r="A1487" t="str">
            <v>50258</v>
          </cell>
          <cell r="B1487" t="str">
            <v>STEAM OPERATIONS-UNIT GN1-4</v>
          </cell>
          <cell r="C1487">
            <v>0</v>
          </cell>
          <cell r="D1487">
            <v>0</v>
          </cell>
        </row>
        <row r="1488">
          <cell r="A1488" t="str">
            <v>50259</v>
          </cell>
          <cell r="B1488" t="str">
            <v>STEAM OPERATIONS-GN COAL</v>
          </cell>
          <cell r="C1488">
            <v>865</v>
          </cell>
          <cell r="D1488">
            <v>34889.360000000001</v>
          </cell>
        </row>
        <row r="1489">
          <cell r="A1489" t="str">
            <v>50268</v>
          </cell>
          <cell r="B1489" t="str">
            <v>STEAM OPERATIONS-HOOKERS PT</v>
          </cell>
          <cell r="C1489">
            <v>0</v>
          </cell>
          <cell r="D1489">
            <v>1829.4199999999998</v>
          </cell>
        </row>
        <row r="1490">
          <cell r="A1490" t="str">
            <v>50281</v>
          </cell>
          <cell r="B1490" t="str">
            <v>STEAM OPERATIONS - BB1 FGD.</v>
          </cell>
          <cell r="C1490">
            <v>0</v>
          </cell>
          <cell r="D1490">
            <v>0</v>
          </cell>
        </row>
        <row r="1491">
          <cell r="A1491" t="str">
            <v>50282</v>
          </cell>
          <cell r="B1491" t="str">
            <v>STEAM OPERATIONS - BB2 FGD.</v>
          </cell>
          <cell r="C1491">
            <v>1987.61</v>
          </cell>
          <cell r="D1491">
            <v>118283.08</v>
          </cell>
        </row>
        <row r="1492">
          <cell r="A1492" t="str">
            <v>50283</v>
          </cell>
          <cell r="B1492" t="str">
            <v>STEAM OPERATIONS-BB3 FGD</v>
          </cell>
          <cell r="C1492">
            <v>0</v>
          </cell>
          <cell r="D1492">
            <v>0</v>
          </cell>
        </row>
        <row r="1493">
          <cell r="A1493" t="str">
            <v>50284</v>
          </cell>
          <cell r="B1493" t="str">
            <v>STEAM OPERATIONS-BB4 FGD</v>
          </cell>
          <cell r="C1493">
            <v>1629.34</v>
          </cell>
          <cell r="D1493">
            <v>9776.0400000000009</v>
          </cell>
        </row>
        <row r="1494">
          <cell r="A1494" t="str">
            <v>50285</v>
          </cell>
          <cell r="B1494" t="str">
            <v>STEAM OPERATIONS - BB COMMON</v>
          </cell>
          <cell r="C1494">
            <v>510510.68</v>
          </cell>
          <cell r="D1494">
            <v>3065365.15</v>
          </cell>
        </row>
        <row r="1495">
          <cell r="A1495" t="str">
            <v>502</v>
          </cell>
          <cell r="B1495" t="str">
            <v>ACCOUNT TOTAL</v>
          </cell>
          <cell r="C1495">
            <v>891240.6</v>
          </cell>
          <cell r="D1495">
            <v>5101144.05</v>
          </cell>
        </row>
        <row r="1496">
          <cell r="A1496" t="str">
            <v>50301</v>
          </cell>
          <cell r="B1496" t="str">
            <v>BB2 TEST BURN EVALUATION</v>
          </cell>
          <cell r="C1496">
            <v>0</v>
          </cell>
          <cell r="D1496">
            <v>0</v>
          </cell>
        </row>
        <row r="1497">
          <cell r="A1497" t="str">
            <v>50353</v>
          </cell>
          <cell r="B1497" t="str">
            <v>GN3 FUEL TEST EXPENSE</v>
          </cell>
          <cell r="C1497">
            <v>0</v>
          </cell>
          <cell r="D1497">
            <v>0</v>
          </cell>
        </row>
        <row r="1498">
          <cell r="A1498" t="str">
            <v>50354</v>
          </cell>
          <cell r="B1498" t="str">
            <v>STM OPERATIONS-GN4 FUEL TESTS</v>
          </cell>
          <cell r="C1498">
            <v>0</v>
          </cell>
          <cell r="D1498">
            <v>0</v>
          </cell>
        </row>
        <row r="1499">
          <cell r="A1499" t="str">
            <v>50355</v>
          </cell>
          <cell r="B1499" t="str">
            <v>STM OPERATION - GN5 FUEL TEST</v>
          </cell>
          <cell r="C1499">
            <v>0</v>
          </cell>
          <cell r="D1499">
            <v>0</v>
          </cell>
        </row>
        <row r="1500">
          <cell r="A1500" t="str">
            <v>50356</v>
          </cell>
          <cell r="B1500" t="str">
            <v>STM OPERATION - GN6 FUEL TEST</v>
          </cell>
          <cell r="C1500">
            <v>0</v>
          </cell>
          <cell r="D1500">
            <v>0</v>
          </cell>
        </row>
        <row r="1501">
          <cell r="A1501" t="str">
            <v>50375</v>
          </cell>
          <cell r="B1501" t="str">
            <v>BB/GN ACID RAIN GENERAL/COMMO</v>
          </cell>
          <cell r="C1501">
            <v>2659.56</v>
          </cell>
          <cell r="D1501">
            <v>11451.17</v>
          </cell>
        </row>
        <row r="1502">
          <cell r="A1502" t="str">
            <v>50399</v>
          </cell>
          <cell r="B1502" t="str">
            <v>ENVIRONMENTAL TESTING CLEARIN</v>
          </cell>
          <cell r="C1502">
            <v>-1809.13</v>
          </cell>
          <cell r="D1502">
            <v>-10123.209999999999</v>
          </cell>
        </row>
        <row r="1503">
          <cell r="A1503" t="str">
            <v>503</v>
          </cell>
          <cell r="B1503" t="str">
            <v>ACCOUNT TOTAL</v>
          </cell>
          <cell r="C1503">
            <v>850.43</v>
          </cell>
          <cell r="D1503">
            <v>1327.9599999999998</v>
          </cell>
        </row>
        <row r="1504">
          <cell r="A1504" t="str">
            <v>50511</v>
          </cell>
          <cell r="B1504" t="str">
            <v>ELECTRIC OPER - DINNER LAKE</v>
          </cell>
          <cell r="C1504">
            <v>0</v>
          </cell>
          <cell r="D1504">
            <v>0</v>
          </cell>
        </row>
        <row r="1505">
          <cell r="A1505" t="str">
            <v>50544</v>
          </cell>
          <cell r="B1505" t="str">
            <v>ELECTRIC OPER - BB4</v>
          </cell>
          <cell r="C1505">
            <v>0</v>
          </cell>
          <cell r="D1505">
            <v>0</v>
          </cell>
        </row>
        <row r="1506">
          <cell r="A1506" t="str">
            <v>50549</v>
          </cell>
          <cell r="B1506" t="str">
            <v>ELECTRIC OPER - BIG BEND</v>
          </cell>
          <cell r="C1506">
            <v>203060.67</v>
          </cell>
          <cell r="D1506">
            <v>1215677.77</v>
          </cell>
        </row>
        <row r="1507">
          <cell r="A1507" t="str">
            <v>50550</v>
          </cell>
          <cell r="B1507" t="str">
            <v>ELECTRIC OPER - GN1-6</v>
          </cell>
          <cell r="C1507">
            <v>0</v>
          </cell>
          <cell r="D1507">
            <v>0</v>
          </cell>
        </row>
        <row r="1508">
          <cell r="A1508" t="str">
            <v>50559</v>
          </cell>
          <cell r="B1508" t="str">
            <v>ELECTRIC OPER - GN COAL</v>
          </cell>
          <cell r="C1508">
            <v>0</v>
          </cell>
          <cell r="D1508">
            <v>3306.45</v>
          </cell>
        </row>
        <row r="1509">
          <cell r="A1509" t="str">
            <v>50568</v>
          </cell>
          <cell r="B1509" t="str">
            <v>ELECTRIC OPER - HOOKERS POINT</v>
          </cell>
          <cell r="C1509">
            <v>0</v>
          </cell>
          <cell r="D1509">
            <v>0</v>
          </cell>
        </row>
        <row r="1510">
          <cell r="A1510" t="str">
            <v>505</v>
          </cell>
          <cell r="B1510" t="str">
            <v>ACCOUNT TOTAL</v>
          </cell>
          <cell r="C1510">
            <v>203060.67</v>
          </cell>
          <cell r="D1510">
            <v>1218984.22</v>
          </cell>
        </row>
        <row r="1511">
          <cell r="A1511" t="str">
            <v>50611</v>
          </cell>
          <cell r="B1511" t="str">
            <v>MISC OPER - DINNER LAKE</v>
          </cell>
          <cell r="C1511">
            <v>0</v>
          </cell>
          <cell r="D1511">
            <v>0</v>
          </cell>
        </row>
        <row r="1512">
          <cell r="A1512" t="str">
            <v>50634</v>
          </cell>
          <cell r="B1512" t="str">
            <v>NOX TESTING - BIG BEND STATIO</v>
          </cell>
          <cell r="C1512">
            <v>0</v>
          </cell>
          <cell r="D1512">
            <v>0</v>
          </cell>
        </row>
        <row r="1513">
          <cell r="A1513" t="str">
            <v>50635</v>
          </cell>
          <cell r="B1513" t="str">
            <v>NOX TESTING - GANNON STATION</v>
          </cell>
          <cell r="C1513">
            <v>0</v>
          </cell>
          <cell r="D1513">
            <v>0</v>
          </cell>
        </row>
        <row r="1514">
          <cell r="A1514" t="str">
            <v>50644</v>
          </cell>
          <cell r="B1514" t="str">
            <v>MISC OPER - BB4</v>
          </cell>
          <cell r="C1514">
            <v>0</v>
          </cell>
          <cell r="D1514">
            <v>0</v>
          </cell>
        </row>
        <row r="1515">
          <cell r="A1515" t="str">
            <v>50649</v>
          </cell>
          <cell r="B1515" t="str">
            <v>MISC OPER - BB</v>
          </cell>
          <cell r="C1515">
            <v>-773351.54</v>
          </cell>
          <cell r="D1515">
            <v>2579607.13</v>
          </cell>
        </row>
        <row r="1516">
          <cell r="A1516" t="str">
            <v>50650</v>
          </cell>
          <cell r="B1516" t="str">
            <v>MISC OPER - GN1-6</v>
          </cell>
          <cell r="C1516">
            <v>0</v>
          </cell>
          <cell r="D1516">
            <v>6619.9</v>
          </cell>
        </row>
        <row r="1517">
          <cell r="A1517" t="str">
            <v>50652</v>
          </cell>
          <cell r="B1517" t="str">
            <v>GANNON THERMAL DISCHARGE STUD</v>
          </cell>
          <cell r="C1517">
            <v>2842.2799999999997</v>
          </cell>
          <cell r="D1517">
            <v>3633.1699999999996</v>
          </cell>
        </row>
        <row r="1518">
          <cell r="A1518" t="str">
            <v>50653</v>
          </cell>
          <cell r="B1518" t="str">
            <v>GN3 FUEL TEST EXPENSE</v>
          </cell>
          <cell r="C1518">
            <v>0</v>
          </cell>
          <cell r="D1518">
            <v>0</v>
          </cell>
        </row>
        <row r="1519">
          <cell r="A1519" t="str">
            <v>50654</v>
          </cell>
          <cell r="B1519" t="str">
            <v>STM OPERATION - GN4 FUEL TEST</v>
          </cell>
          <cell r="C1519">
            <v>0</v>
          </cell>
          <cell r="D1519">
            <v>0</v>
          </cell>
        </row>
        <row r="1520">
          <cell r="A1520" t="str">
            <v>50655</v>
          </cell>
          <cell r="B1520" t="str">
            <v>STM OPERATION - GN5 FUEL TEST</v>
          </cell>
          <cell r="C1520">
            <v>0</v>
          </cell>
          <cell r="D1520">
            <v>0</v>
          </cell>
        </row>
        <row r="1521">
          <cell r="A1521" t="str">
            <v>50656</v>
          </cell>
          <cell r="B1521" t="str">
            <v>STM OPERATION - GN6 FUEL TEST</v>
          </cell>
          <cell r="C1521">
            <v>0</v>
          </cell>
          <cell r="D1521">
            <v>0</v>
          </cell>
        </row>
        <row r="1522">
          <cell r="A1522" t="str">
            <v>50659</v>
          </cell>
          <cell r="B1522" t="str">
            <v>MISC OPER - GN COAL</v>
          </cell>
          <cell r="C1522">
            <v>104065.92</v>
          </cell>
          <cell r="D1522">
            <v>1212646.17</v>
          </cell>
        </row>
        <row r="1523">
          <cell r="A1523" t="str">
            <v>50667</v>
          </cell>
          <cell r="B1523" t="str">
            <v>MISC OPER - ENERGY SUPPLY MAC</v>
          </cell>
          <cell r="C1523">
            <v>0</v>
          </cell>
          <cell r="D1523">
            <v>0</v>
          </cell>
        </row>
        <row r="1524">
          <cell r="A1524" t="str">
            <v>50668</v>
          </cell>
          <cell r="B1524" t="str">
            <v>MISC OPER - HP</v>
          </cell>
          <cell r="C1524">
            <v>27987.64</v>
          </cell>
          <cell r="D1524">
            <v>147023.24</v>
          </cell>
        </row>
        <row r="1525">
          <cell r="A1525" t="str">
            <v>50669</v>
          </cell>
          <cell r="B1525" t="str">
            <v>MISC OPER HOOKERS PT STANDBY</v>
          </cell>
          <cell r="C1525">
            <v>0</v>
          </cell>
          <cell r="D1525">
            <v>0</v>
          </cell>
        </row>
        <row r="1526">
          <cell r="A1526" t="str">
            <v>50681</v>
          </cell>
          <cell r="B1526" t="str">
            <v>MISC OPERATIONS - BB1 FGD.</v>
          </cell>
          <cell r="C1526">
            <v>0</v>
          </cell>
          <cell r="D1526">
            <v>0</v>
          </cell>
        </row>
        <row r="1527">
          <cell r="A1527" t="str">
            <v>50682</v>
          </cell>
          <cell r="B1527" t="str">
            <v>MISC OPERATIONS - BB2 FGD.</v>
          </cell>
          <cell r="C1527">
            <v>0</v>
          </cell>
          <cell r="D1527">
            <v>0</v>
          </cell>
        </row>
        <row r="1528">
          <cell r="A1528" t="str">
            <v>50683</v>
          </cell>
          <cell r="B1528" t="str">
            <v>MISC OPER - BB3 FGD</v>
          </cell>
          <cell r="C1528">
            <v>0</v>
          </cell>
          <cell r="D1528">
            <v>0</v>
          </cell>
        </row>
        <row r="1529">
          <cell r="A1529" t="str">
            <v>50684</v>
          </cell>
          <cell r="B1529" t="str">
            <v>MISC OPER - BB4 FGD</v>
          </cell>
          <cell r="C1529">
            <v>4955.5600000000004</v>
          </cell>
          <cell r="D1529">
            <v>26409.64</v>
          </cell>
        </row>
        <row r="1530">
          <cell r="A1530" t="str">
            <v>50685</v>
          </cell>
          <cell r="B1530" t="str">
            <v>MISC OPERATIONS - BB FGD COMM</v>
          </cell>
          <cell r="C1530">
            <v>0</v>
          </cell>
          <cell r="D1530">
            <v>0</v>
          </cell>
        </row>
        <row r="1531">
          <cell r="A1531" t="str">
            <v>50688</v>
          </cell>
          <cell r="B1531" t="str">
            <v>BUILDING SERVICE - CARPET CLE</v>
          </cell>
          <cell r="C1531">
            <v>0</v>
          </cell>
          <cell r="D1531">
            <v>0</v>
          </cell>
        </row>
        <row r="1532">
          <cell r="A1532" t="str">
            <v>50689</v>
          </cell>
          <cell r="B1532" t="str">
            <v>BLDG SERV-GENERAL CLEANING</v>
          </cell>
          <cell r="C1532">
            <v>0</v>
          </cell>
          <cell r="D1532">
            <v>0</v>
          </cell>
        </row>
        <row r="1533">
          <cell r="A1533" t="str">
            <v>50690</v>
          </cell>
          <cell r="B1533" t="str">
            <v>BUILDING SERVICE - ELECTRICAL</v>
          </cell>
          <cell r="C1533">
            <v>0</v>
          </cell>
          <cell r="D1533">
            <v>0</v>
          </cell>
        </row>
        <row r="1534">
          <cell r="A1534" t="str">
            <v>50691</v>
          </cell>
          <cell r="B1534" t="str">
            <v>BUILDING SERVICE - EXTERIOR</v>
          </cell>
          <cell r="C1534">
            <v>0</v>
          </cell>
          <cell r="D1534">
            <v>0</v>
          </cell>
        </row>
        <row r="1535">
          <cell r="A1535" t="str">
            <v>50692</v>
          </cell>
          <cell r="B1535" t="str">
            <v>BUILDING SERVICE - HVAC</v>
          </cell>
          <cell r="C1535">
            <v>0</v>
          </cell>
          <cell r="D1535">
            <v>0</v>
          </cell>
        </row>
        <row r="1536">
          <cell r="A1536" t="str">
            <v>50693</v>
          </cell>
          <cell r="B1536" t="str">
            <v>BUILDING SERVICE - MISC STRUC</v>
          </cell>
          <cell r="C1536">
            <v>0</v>
          </cell>
          <cell r="D1536">
            <v>0</v>
          </cell>
        </row>
        <row r="1537">
          <cell r="A1537" t="str">
            <v>50694</v>
          </cell>
          <cell r="B1537" t="str">
            <v>BUILDING SERVICE - PAINTING</v>
          </cell>
          <cell r="C1537">
            <v>0</v>
          </cell>
          <cell r="D1537">
            <v>0</v>
          </cell>
        </row>
        <row r="1538">
          <cell r="A1538" t="str">
            <v>50695</v>
          </cell>
          <cell r="B1538" t="str">
            <v>BUILDING SERVICE - PEST CONTR</v>
          </cell>
          <cell r="C1538">
            <v>0</v>
          </cell>
          <cell r="D1538">
            <v>0</v>
          </cell>
        </row>
        <row r="1539">
          <cell r="A1539" t="str">
            <v>50696</v>
          </cell>
          <cell r="B1539" t="str">
            <v>BUILDING SERVICE - PLUMBING</v>
          </cell>
          <cell r="C1539">
            <v>0</v>
          </cell>
          <cell r="D1539">
            <v>0</v>
          </cell>
        </row>
        <row r="1540">
          <cell r="A1540" t="str">
            <v>50697</v>
          </cell>
          <cell r="B1540" t="str">
            <v>BUILDING SERVICE - SECURITY</v>
          </cell>
          <cell r="C1540">
            <v>0</v>
          </cell>
          <cell r="D1540">
            <v>0</v>
          </cell>
        </row>
        <row r="1541">
          <cell r="A1541" t="str">
            <v>50698</v>
          </cell>
          <cell r="B1541" t="str">
            <v>BUILDING SERVICE - TRASH REMO</v>
          </cell>
          <cell r="C1541">
            <v>0</v>
          </cell>
          <cell r="D1541">
            <v>0</v>
          </cell>
        </row>
        <row r="1542">
          <cell r="A1542" t="str">
            <v>50699</v>
          </cell>
          <cell r="B1542" t="str">
            <v>BUILDING SERVICE - WATER</v>
          </cell>
          <cell r="C1542">
            <v>0</v>
          </cell>
          <cell r="D1542">
            <v>0</v>
          </cell>
        </row>
        <row r="1543">
          <cell r="A1543" t="str">
            <v>506</v>
          </cell>
          <cell r="B1543" t="str">
            <v>ACCOUNT TOTAL</v>
          </cell>
          <cell r="C1543">
            <v>-633500.14</v>
          </cell>
          <cell r="D1543">
            <v>3975939.25</v>
          </cell>
        </row>
        <row r="1544">
          <cell r="A1544" t="str">
            <v>50711</v>
          </cell>
          <cell r="B1544" t="str">
            <v>RENTS - DINNER LAKE</v>
          </cell>
          <cell r="C1544">
            <v>0</v>
          </cell>
          <cell r="D1544">
            <v>0</v>
          </cell>
        </row>
        <row r="1545">
          <cell r="A1545" t="str">
            <v>50744</v>
          </cell>
          <cell r="B1545" t="str">
            <v>RENTS - BB4</v>
          </cell>
          <cell r="C1545">
            <v>0</v>
          </cell>
          <cell r="D1545">
            <v>0</v>
          </cell>
        </row>
        <row r="1546">
          <cell r="A1546" t="str">
            <v>50749</v>
          </cell>
          <cell r="B1546" t="str">
            <v>RENTS - BIG BEND</v>
          </cell>
          <cell r="C1546">
            <v>0</v>
          </cell>
          <cell r="D1546">
            <v>0</v>
          </cell>
        </row>
        <row r="1547">
          <cell r="A1547" t="str">
            <v>50750</v>
          </cell>
          <cell r="B1547" t="str">
            <v>RENTS - GANNON OPER</v>
          </cell>
          <cell r="C1547">
            <v>0</v>
          </cell>
          <cell r="D1547">
            <v>0</v>
          </cell>
        </row>
        <row r="1548">
          <cell r="A1548" t="str">
            <v>50759</v>
          </cell>
          <cell r="B1548" t="str">
            <v>RENTS - GANNON COAL</v>
          </cell>
          <cell r="C1548">
            <v>0</v>
          </cell>
          <cell r="D1548">
            <v>0</v>
          </cell>
        </row>
        <row r="1549">
          <cell r="A1549" t="str">
            <v>507</v>
          </cell>
          <cell r="B1549" t="str">
            <v>ACCOUNT TOTAL</v>
          </cell>
          <cell r="C1549">
            <v>0</v>
          </cell>
          <cell r="D1549">
            <v>0</v>
          </cell>
        </row>
        <row r="1550">
          <cell r="A1550" t="str">
            <v>50903</v>
          </cell>
          <cell r="B1550" t="str">
            <v>NONRECOV CAA ALOW EXP-WHSLE</v>
          </cell>
          <cell r="C1550">
            <v>-299.85000000000002</v>
          </cell>
          <cell r="D1550">
            <v>-1496.04</v>
          </cell>
        </row>
        <row r="1551">
          <cell r="A1551" t="str">
            <v>50904</v>
          </cell>
          <cell r="B1551" t="str">
            <v>NONRECOV CAA ALLOW EXP-WHSLE</v>
          </cell>
          <cell r="C1551">
            <v>299.85000000000002</v>
          </cell>
          <cell r="D1551">
            <v>1496.04</v>
          </cell>
        </row>
        <row r="1552">
          <cell r="A1552" t="str">
            <v>50947</v>
          </cell>
          <cell r="B1552" t="str">
            <v>RECOV. FUEL BB4-ALLOW EXPENSE</v>
          </cell>
          <cell r="C1552">
            <v>0</v>
          </cell>
          <cell r="D1552">
            <v>0</v>
          </cell>
        </row>
        <row r="1553">
          <cell r="A1553" t="str">
            <v>50948</v>
          </cell>
          <cell r="B1553" t="str">
            <v>RECOV. FUEL BIG BEND ALLOWANC</v>
          </cell>
          <cell r="C1553">
            <v>-8661.25</v>
          </cell>
          <cell r="D1553">
            <v>-57304.89</v>
          </cell>
        </row>
        <row r="1554">
          <cell r="A1554" t="str">
            <v>50949</v>
          </cell>
          <cell r="B1554" t="str">
            <v>RECOV. FUEL BB3-ALLOW EXPENSE</v>
          </cell>
          <cell r="C1554">
            <v>0</v>
          </cell>
          <cell r="D1554">
            <v>0</v>
          </cell>
        </row>
        <row r="1555">
          <cell r="A1555" t="str">
            <v>50959</v>
          </cell>
          <cell r="B1555" t="str">
            <v>RECOV. FUEL GANNON-ALLOW EXPE</v>
          </cell>
          <cell r="C1555">
            <v>0</v>
          </cell>
          <cell r="D1555">
            <v>16005.31</v>
          </cell>
        </row>
        <row r="1556">
          <cell r="A1556" t="str">
            <v>50968</v>
          </cell>
          <cell r="B1556" t="str">
            <v>RECOV. FUEL HP-ALLOW EXPENSE</v>
          </cell>
          <cell r="C1556">
            <v>0</v>
          </cell>
          <cell r="D1556">
            <v>0</v>
          </cell>
        </row>
        <row r="1557">
          <cell r="A1557" t="str">
            <v>50970</v>
          </cell>
          <cell r="B1557" t="str">
            <v>RECOV. FUEL POLK-ALLOW EXPENS</v>
          </cell>
          <cell r="C1557">
            <v>-1035.23</v>
          </cell>
          <cell r="D1557">
            <v>-14044.3</v>
          </cell>
        </row>
        <row r="1558">
          <cell r="A1558" t="str">
            <v>509</v>
          </cell>
          <cell r="B1558" t="str">
            <v>ACCOUNT TOTAL</v>
          </cell>
          <cell r="C1558">
            <v>-9696.48</v>
          </cell>
          <cell r="D1558">
            <v>-55343.88</v>
          </cell>
        </row>
        <row r="1559">
          <cell r="A1559" t="str">
            <v>51044</v>
          </cell>
          <cell r="B1559" t="str">
            <v>SUPV &amp; ENG - BB4</v>
          </cell>
          <cell r="C1559">
            <v>0</v>
          </cell>
          <cell r="D1559">
            <v>0</v>
          </cell>
        </row>
        <row r="1560">
          <cell r="A1560" t="str">
            <v>51049</v>
          </cell>
          <cell r="B1560" t="str">
            <v>SUPV &amp; ENG - BIG BEND</v>
          </cell>
          <cell r="C1560">
            <v>35184.29</v>
          </cell>
          <cell r="D1560">
            <v>210259.6</v>
          </cell>
        </row>
        <row r="1561">
          <cell r="A1561" t="str">
            <v>51059</v>
          </cell>
          <cell r="B1561" t="str">
            <v>SUPV &amp; ENG - GANNON COAL</v>
          </cell>
          <cell r="C1561">
            <v>0</v>
          </cell>
          <cell r="D1561">
            <v>5496.7</v>
          </cell>
        </row>
        <row r="1562">
          <cell r="A1562" t="str">
            <v>51068</v>
          </cell>
          <cell r="B1562" t="str">
            <v>SUPV &amp; ENG - HOOKERS POINT</v>
          </cell>
          <cell r="C1562">
            <v>0</v>
          </cell>
          <cell r="D1562">
            <v>-153.56</v>
          </cell>
        </row>
        <row r="1563">
          <cell r="A1563" t="str">
            <v>51081</v>
          </cell>
          <cell r="B1563" t="str">
            <v>SUPV &amp; ENG - BB1 FGD</v>
          </cell>
          <cell r="C1563">
            <v>0</v>
          </cell>
          <cell r="D1563">
            <v>0</v>
          </cell>
        </row>
        <row r="1564">
          <cell r="A1564" t="str">
            <v>51082</v>
          </cell>
          <cell r="B1564" t="str">
            <v>SUPV &amp; ENG - BB2 FGD.</v>
          </cell>
          <cell r="C1564">
            <v>0</v>
          </cell>
          <cell r="D1564">
            <v>0</v>
          </cell>
        </row>
        <row r="1565">
          <cell r="A1565" t="str">
            <v>51083</v>
          </cell>
          <cell r="B1565" t="str">
            <v>SUPV&amp;ENG-BB3 FGD</v>
          </cell>
          <cell r="C1565">
            <v>0</v>
          </cell>
          <cell r="D1565">
            <v>0</v>
          </cell>
        </row>
        <row r="1566">
          <cell r="A1566" t="str">
            <v>51084</v>
          </cell>
          <cell r="B1566" t="str">
            <v>SUPV &amp; ENG - BB4 FGD</v>
          </cell>
          <cell r="C1566">
            <v>0</v>
          </cell>
          <cell r="D1566">
            <v>0</v>
          </cell>
        </row>
        <row r="1567">
          <cell r="A1567" t="str">
            <v>51085</v>
          </cell>
          <cell r="B1567" t="str">
            <v>SUPV &amp; ENG - BB FGD COMMON.</v>
          </cell>
          <cell r="C1567">
            <v>673.20999999999992</v>
          </cell>
          <cell r="D1567">
            <v>1635.6899999999998</v>
          </cell>
        </row>
        <row r="1568">
          <cell r="A1568" t="str">
            <v>510</v>
          </cell>
          <cell r="B1568" t="str">
            <v>ACCOUNT TOTAL</v>
          </cell>
          <cell r="C1568">
            <v>35857.5</v>
          </cell>
          <cell r="D1568">
            <v>217238.43</v>
          </cell>
        </row>
        <row r="1569">
          <cell r="A1569" t="str">
            <v>51140</v>
          </cell>
          <cell r="B1569" t="str">
            <v>BB EAST/WEST CHANNEL DREDGING</v>
          </cell>
          <cell r="C1569">
            <v>0</v>
          </cell>
          <cell r="D1569">
            <v>0</v>
          </cell>
        </row>
        <row r="1570">
          <cell r="A1570" t="str">
            <v>51141</v>
          </cell>
          <cell r="B1570" t="str">
            <v>MAINT PROD STRUC BB-1</v>
          </cell>
          <cell r="C1570">
            <v>0</v>
          </cell>
          <cell r="D1570">
            <v>0</v>
          </cell>
        </row>
        <row r="1571">
          <cell r="A1571" t="str">
            <v>51142</v>
          </cell>
          <cell r="B1571" t="str">
            <v>MAINT PROD STRUC BB-2</v>
          </cell>
          <cell r="C1571">
            <v>0</v>
          </cell>
          <cell r="D1571">
            <v>0</v>
          </cell>
        </row>
        <row r="1572">
          <cell r="A1572" t="str">
            <v>51143</v>
          </cell>
          <cell r="B1572" t="str">
            <v>MAINT PROD STRUC BB-3</v>
          </cell>
          <cell r="C1572">
            <v>0</v>
          </cell>
          <cell r="D1572">
            <v>0</v>
          </cell>
        </row>
        <row r="1573">
          <cell r="A1573" t="str">
            <v>51144</v>
          </cell>
          <cell r="B1573" t="str">
            <v>MAINT PROD STRUC-BB4</v>
          </cell>
          <cell r="C1573">
            <v>0</v>
          </cell>
          <cell r="D1573">
            <v>0</v>
          </cell>
        </row>
        <row r="1574">
          <cell r="A1574" t="str">
            <v>51149</v>
          </cell>
          <cell r="B1574" t="str">
            <v>MAINT PROD STRUC-BB1-4</v>
          </cell>
          <cell r="C1574">
            <v>449876.22</v>
          </cell>
          <cell r="D1574">
            <v>1784840.72</v>
          </cell>
        </row>
        <row r="1575">
          <cell r="A1575" t="str">
            <v>51150</v>
          </cell>
          <cell r="B1575" t="str">
            <v>MAINT PROD STRUC-GN1-6</v>
          </cell>
          <cell r="C1575">
            <v>0</v>
          </cell>
          <cell r="D1575">
            <v>0</v>
          </cell>
        </row>
        <row r="1576">
          <cell r="A1576" t="str">
            <v>51159</v>
          </cell>
          <cell r="B1576" t="str">
            <v>MAINT PROD STRUC-GN COAL</v>
          </cell>
          <cell r="C1576">
            <v>12029.31</v>
          </cell>
          <cell r="D1576">
            <v>-31633.86</v>
          </cell>
        </row>
        <row r="1577">
          <cell r="A1577" t="str">
            <v>51168</v>
          </cell>
          <cell r="B1577" t="str">
            <v>MAINT PROD STRUC-HP1-6</v>
          </cell>
          <cell r="C1577">
            <v>106.33</v>
          </cell>
          <cell r="D1577">
            <v>2428.4699999999998</v>
          </cell>
        </row>
        <row r="1578">
          <cell r="A1578" t="str">
            <v>51169</v>
          </cell>
          <cell r="B1578" t="str">
            <v>MAINT PROD STRUC-UNITS 1-6 H.</v>
          </cell>
          <cell r="C1578">
            <v>0</v>
          </cell>
          <cell r="D1578">
            <v>0</v>
          </cell>
        </row>
        <row r="1579">
          <cell r="A1579" t="str">
            <v>51180</v>
          </cell>
          <cell r="B1579" t="str">
            <v>MAINT PROD STRUC- BB3 FGD SYS</v>
          </cell>
          <cell r="C1579">
            <v>0</v>
          </cell>
          <cell r="D1579">
            <v>0</v>
          </cell>
        </row>
        <row r="1580">
          <cell r="A1580" t="str">
            <v>51181</v>
          </cell>
          <cell r="B1580" t="str">
            <v>MAINT PROD STRUC - BB1 FGD.</v>
          </cell>
          <cell r="C1580">
            <v>0</v>
          </cell>
          <cell r="D1580">
            <v>0</v>
          </cell>
        </row>
        <row r="1581">
          <cell r="A1581" t="str">
            <v>51182</v>
          </cell>
          <cell r="B1581" t="str">
            <v>MAINT PROD STRUC - BB2 FGD.</v>
          </cell>
          <cell r="C1581">
            <v>0</v>
          </cell>
          <cell r="D1581">
            <v>0</v>
          </cell>
        </row>
        <row r="1582">
          <cell r="A1582" t="str">
            <v>51183</v>
          </cell>
          <cell r="B1582" t="str">
            <v>MAINT PROD STRUC-BB3 FGD</v>
          </cell>
          <cell r="C1582">
            <v>0</v>
          </cell>
          <cell r="D1582">
            <v>0</v>
          </cell>
        </row>
        <row r="1583">
          <cell r="A1583" t="str">
            <v>51184</v>
          </cell>
          <cell r="B1583" t="str">
            <v>MAINT PROD STRUC-BB4 FGD</v>
          </cell>
          <cell r="C1583">
            <v>0</v>
          </cell>
          <cell r="D1583">
            <v>0</v>
          </cell>
        </row>
        <row r="1584">
          <cell r="A1584" t="str">
            <v>51185</v>
          </cell>
          <cell r="B1584" t="str">
            <v>MAINT PROD STRUC - BB FGD COM</v>
          </cell>
          <cell r="C1584">
            <v>136755.79999999999</v>
          </cell>
          <cell r="D1584">
            <v>584906.96</v>
          </cell>
        </row>
        <row r="1585">
          <cell r="A1585" t="str">
            <v>51188</v>
          </cell>
          <cell r="B1585" t="str">
            <v>BUILDING SERVICE-CARPET CLEAN</v>
          </cell>
          <cell r="C1585">
            <v>0</v>
          </cell>
          <cell r="D1585">
            <v>0</v>
          </cell>
        </row>
        <row r="1586">
          <cell r="A1586" t="str">
            <v>51189</v>
          </cell>
          <cell r="B1586" t="str">
            <v>BUILDING SERVICE-GENERAL CLEA</v>
          </cell>
          <cell r="C1586">
            <v>0</v>
          </cell>
          <cell r="D1586">
            <v>0</v>
          </cell>
        </row>
        <row r="1587">
          <cell r="A1587" t="str">
            <v>51190</v>
          </cell>
          <cell r="B1587" t="str">
            <v>BUILDING SERVICE-ELECTRICAL</v>
          </cell>
          <cell r="C1587">
            <v>0</v>
          </cell>
          <cell r="D1587">
            <v>0</v>
          </cell>
        </row>
        <row r="1588">
          <cell r="A1588" t="str">
            <v>51191</v>
          </cell>
          <cell r="B1588" t="str">
            <v>BUILDING SERVICE-EXTERIOR</v>
          </cell>
          <cell r="C1588">
            <v>0</v>
          </cell>
          <cell r="D1588">
            <v>0</v>
          </cell>
        </row>
        <row r="1589">
          <cell r="A1589" t="str">
            <v>51192</v>
          </cell>
          <cell r="B1589" t="str">
            <v>BUILDING SERVICE-HVAC</v>
          </cell>
          <cell r="C1589">
            <v>0</v>
          </cell>
          <cell r="D1589">
            <v>0</v>
          </cell>
        </row>
        <row r="1590">
          <cell r="A1590" t="str">
            <v>51193</v>
          </cell>
          <cell r="B1590" t="str">
            <v>BUILDING SERVICE-MISC STRUCTU</v>
          </cell>
          <cell r="C1590">
            <v>0</v>
          </cell>
          <cell r="D1590">
            <v>0</v>
          </cell>
        </row>
        <row r="1591">
          <cell r="A1591" t="str">
            <v>51194</v>
          </cell>
          <cell r="B1591" t="str">
            <v>BUILDING SERVICE-PAINTING</v>
          </cell>
          <cell r="C1591">
            <v>0</v>
          </cell>
          <cell r="D1591">
            <v>0</v>
          </cell>
        </row>
        <row r="1592">
          <cell r="A1592" t="str">
            <v>51195</v>
          </cell>
          <cell r="B1592" t="str">
            <v>BUILDING SERVICE-PEST CONTROL</v>
          </cell>
          <cell r="C1592">
            <v>0</v>
          </cell>
          <cell r="D1592">
            <v>0</v>
          </cell>
        </row>
        <row r="1593">
          <cell r="A1593" t="str">
            <v>51196</v>
          </cell>
          <cell r="B1593" t="str">
            <v>BUILDING SERVICE-PLUMBING</v>
          </cell>
          <cell r="C1593">
            <v>0</v>
          </cell>
          <cell r="D1593">
            <v>0</v>
          </cell>
        </row>
        <row r="1594">
          <cell r="A1594" t="str">
            <v>51197</v>
          </cell>
          <cell r="B1594" t="str">
            <v>BUILDING SERVICE-SECURITY</v>
          </cell>
          <cell r="C1594">
            <v>0</v>
          </cell>
          <cell r="D1594">
            <v>0</v>
          </cell>
        </row>
        <row r="1595">
          <cell r="A1595" t="str">
            <v>51198</v>
          </cell>
          <cell r="B1595" t="str">
            <v>BUILDING SERVICE-TRASH</v>
          </cell>
          <cell r="C1595">
            <v>0</v>
          </cell>
          <cell r="D1595">
            <v>0</v>
          </cell>
        </row>
        <row r="1596">
          <cell r="A1596" t="str">
            <v>51199</v>
          </cell>
          <cell r="B1596" t="str">
            <v>BUILDING SERVICE-WATER</v>
          </cell>
          <cell r="C1596">
            <v>0</v>
          </cell>
          <cell r="D1596">
            <v>0</v>
          </cell>
        </row>
        <row r="1597">
          <cell r="A1597" t="str">
            <v>511</v>
          </cell>
          <cell r="B1597" t="str">
            <v>ACCOUNT TOTAL</v>
          </cell>
          <cell r="C1597">
            <v>598767.66</v>
          </cell>
          <cell r="D1597">
            <v>2340542.29</v>
          </cell>
        </row>
        <row r="1598">
          <cell r="A1598" t="str">
            <v>51241</v>
          </cell>
          <cell r="B1598" t="str">
            <v>STEAM MAINT BOILER-BB1</v>
          </cell>
          <cell r="C1598">
            <v>199590.03</v>
          </cell>
          <cell r="D1598">
            <v>2289519.61</v>
          </cell>
        </row>
        <row r="1599">
          <cell r="A1599" t="str">
            <v>51242</v>
          </cell>
          <cell r="B1599" t="str">
            <v>STEAM MAINT BOILER-BB2</v>
          </cell>
          <cell r="C1599">
            <v>370412.92</v>
          </cell>
          <cell r="D1599">
            <v>1517208.38</v>
          </cell>
        </row>
        <row r="1600">
          <cell r="A1600" t="str">
            <v>51243</v>
          </cell>
          <cell r="B1600" t="str">
            <v>STEAM MAINT BOILER-BB3</v>
          </cell>
          <cell r="C1600">
            <v>69186.240000000005</v>
          </cell>
          <cell r="D1600">
            <v>1967609.12</v>
          </cell>
        </row>
        <row r="1601">
          <cell r="A1601" t="str">
            <v>51244</v>
          </cell>
          <cell r="B1601" t="str">
            <v>STEAM MAINT BOILER-BB4</v>
          </cell>
          <cell r="C1601">
            <v>233077.96</v>
          </cell>
          <cell r="D1601">
            <v>1193992.99</v>
          </cell>
        </row>
        <row r="1602">
          <cell r="A1602" t="str">
            <v>51247</v>
          </cell>
          <cell r="B1602" t="str">
            <v>O&amp;M EPA CONSENT DECREE FOR RE</v>
          </cell>
          <cell r="C1602">
            <v>10911.13</v>
          </cell>
          <cell r="D1602">
            <v>417413.21</v>
          </cell>
        </row>
        <row r="1603">
          <cell r="A1603" t="str">
            <v>51248</v>
          </cell>
          <cell r="B1603" t="str">
            <v>O&amp;M - EPA CONSENT DECREE - EA</v>
          </cell>
          <cell r="C1603">
            <v>0</v>
          </cell>
          <cell r="D1603">
            <v>0</v>
          </cell>
        </row>
        <row r="1604">
          <cell r="A1604" t="str">
            <v>51249</v>
          </cell>
          <cell r="B1604" t="str">
            <v>STEAM MAINT BOILER-BB COMMON</v>
          </cell>
          <cell r="C1604">
            <v>883660.5</v>
          </cell>
          <cell r="D1604">
            <v>5098198.84</v>
          </cell>
        </row>
        <row r="1605">
          <cell r="A1605" t="str">
            <v>51250</v>
          </cell>
          <cell r="B1605" t="str">
            <v>STEAM MAINT BOILER-GN1-6</v>
          </cell>
          <cell r="C1605">
            <v>0</v>
          </cell>
          <cell r="D1605">
            <v>0</v>
          </cell>
        </row>
        <row r="1606">
          <cell r="A1606" t="str">
            <v>51251</v>
          </cell>
          <cell r="B1606" t="str">
            <v>STEAM MAINT BOILER-GN1</v>
          </cell>
          <cell r="C1606">
            <v>0</v>
          </cell>
          <cell r="D1606">
            <v>319.01</v>
          </cell>
        </row>
        <row r="1607">
          <cell r="A1607" t="str">
            <v>51252</v>
          </cell>
          <cell r="B1607" t="str">
            <v>STEAM MAINT BOILER-GN2</v>
          </cell>
          <cell r="C1607">
            <v>0</v>
          </cell>
          <cell r="D1607">
            <v>-28.32</v>
          </cell>
        </row>
        <row r="1608">
          <cell r="A1608" t="str">
            <v>51253</v>
          </cell>
          <cell r="B1608" t="str">
            <v>STEAM MAINT BOILER-GN3</v>
          </cell>
          <cell r="C1608">
            <v>0</v>
          </cell>
          <cell r="D1608">
            <v>414.04999999999995</v>
          </cell>
        </row>
        <row r="1609">
          <cell r="A1609" t="str">
            <v>51254</v>
          </cell>
          <cell r="B1609" t="str">
            <v>STEAM MAINT BOILER-GN4</v>
          </cell>
          <cell r="C1609">
            <v>0</v>
          </cell>
          <cell r="D1609">
            <v>-278.58999999999997</v>
          </cell>
        </row>
        <row r="1610">
          <cell r="A1610" t="str">
            <v>51255</v>
          </cell>
          <cell r="B1610" t="str">
            <v>STEAM MAINT BOILER-GN5</v>
          </cell>
          <cell r="C1610">
            <v>0</v>
          </cell>
          <cell r="D1610">
            <v>0</v>
          </cell>
        </row>
        <row r="1611">
          <cell r="A1611" t="str">
            <v>51256</v>
          </cell>
          <cell r="B1611" t="str">
            <v>STEAM MAINT BOILER-GN6</v>
          </cell>
          <cell r="C1611">
            <v>0</v>
          </cell>
          <cell r="D1611">
            <v>88.47</v>
          </cell>
        </row>
        <row r="1612">
          <cell r="A1612" t="str">
            <v>51257</v>
          </cell>
          <cell r="B1612" t="str">
            <v>STEAM MAINT BOILER-GN DUAL FI</v>
          </cell>
          <cell r="C1612">
            <v>0</v>
          </cell>
          <cell r="D1612">
            <v>0</v>
          </cell>
        </row>
        <row r="1613">
          <cell r="A1613" t="str">
            <v>51258</v>
          </cell>
          <cell r="B1613" t="str">
            <v>STEAM MAINT BOILER-GN1-4 COMM</v>
          </cell>
          <cell r="C1613">
            <v>0</v>
          </cell>
          <cell r="D1613">
            <v>0</v>
          </cell>
        </row>
        <row r="1614">
          <cell r="A1614" t="str">
            <v>51259</v>
          </cell>
          <cell r="B1614" t="str">
            <v>STEAM MAINT BOILER-GN COAL UN</v>
          </cell>
          <cell r="C1614">
            <v>7560</v>
          </cell>
          <cell r="D1614">
            <v>77658.759999999995</v>
          </cell>
        </row>
        <row r="1615">
          <cell r="A1615" t="str">
            <v>51261</v>
          </cell>
          <cell r="B1615" t="str">
            <v>STEAM MAINT BOILER-HP1</v>
          </cell>
          <cell r="C1615">
            <v>0</v>
          </cell>
          <cell r="D1615">
            <v>0</v>
          </cell>
        </row>
        <row r="1616">
          <cell r="A1616" t="str">
            <v>51262</v>
          </cell>
          <cell r="B1616" t="str">
            <v>STEAM MAINT BOILER-HP2</v>
          </cell>
          <cell r="C1616">
            <v>205.04</v>
          </cell>
          <cell r="D1616">
            <v>205.04</v>
          </cell>
        </row>
        <row r="1617">
          <cell r="A1617" t="str">
            <v>51263</v>
          </cell>
          <cell r="B1617" t="str">
            <v>STEAM MAINT BOILER-HP3</v>
          </cell>
          <cell r="C1617">
            <v>0</v>
          </cell>
          <cell r="D1617">
            <v>0</v>
          </cell>
        </row>
        <row r="1618">
          <cell r="A1618" t="str">
            <v>51264</v>
          </cell>
          <cell r="B1618" t="str">
            <v>STEAM MAINT BOILER-HP4</v>
          </cell>
          <cell r="C1618">
            <v>0</v>
          </cell>
          <cell r="D1618">
            <v>0</v>
          </cell>
        </row>
        <row r="1619">
          <cell r="A1619" t="str">
            <v>51265</v>
          </cell>
          <cell r="B1619" t="str">
            <v>STEAM MAINT BOILER-HP5</v>
          </cell>
          <cell r="C1619">
            <v>0</v>
          </cell>
          <cell r="D1619">
            <v>0</v>
          </cell>
        </row>
        <row r="1620">
          <cell r="A1620" t="str">
            <v>51266</v>
          </cell>
          <cell r="B1620" t="str">
            <v>STEAM MAINT BOILER-HP6</v>
          </cell>
          <cell r="C1620">
            <v>0</v>
          </cell>
          <cell r="D1620">
            <v>0</v>
          </cell>
        </row>
        <row r="1621">
          <cell r="A1621" t="str">
            <v>51268</v>
          </cell>
          <cell r="B1621" t="str">
            <v>STEAM MAINT BOILER-HP COMMON</v>
          </cell>
          <cell r="C1621">
            <v>0</v>
          </cell>
          <cell r="D1621">
            <v>7702.36</v>
          </cell>
        </row>
        <row r="1622">
          <cell r="A1622" t="str">
            <v>51269</v>
          </cell>
          <cell r="B1622" t="str">
            <v>STEAM MAINT- H. P. STANDBY</v>
          </cell>
          <cell r="C1622">
            <v>0</v>
          </cell>
          <cell r="D1622">
            <v>0</v>
          </cell>
        </row>
        <row r="1623">
          <cell r="A1623" t="str">
            <v>51270</v>
          </cell>
          <cell r="B1623" t="str">
            <v>BIG BEND STATION TRANSLOADER</v>
          </cell>
          <cell r="C1623">
            <v>481.05999999999995</v>
          </cell>
          <cell r="D1623">
            <v>13555.82</v>
          </cell>
        </row>
        <row r="1624">
          <cell r="A1624" t="str">
            <v>51280</v>
          </cell>
          <cell r="B1624" t="str">
            <v>STEAM MAINT BOILER - BB3 FGD</v>
          </cell>
          <cell r="C1624">
            <v>0</v>
          </cell>
          <cell r="D1624">
            <v>0</v>
          </cell>
        </row>
        <row r="1625">
          <cell r="A1625" t="str">
            <v>51281</v>
          </cell>
          <cell r="B1625" t="str">
            <v>STEAM MAINT BOILER - BB1 FGD.</v>
          </cell>
          <cell r="C1625">
            <v>0</v>
          </cell>
          <cell r="D1625">
            <v>0</v>
          </cell>
        </row>
        <row r="1626">
          <cell r="A1626" t="str">
            <v>51282</v>
          </cell>
          <cell r="B1626" t="str">
            <v>STEAM MAINT BOILER - BB2 FGD.</v>
          </cell>
          <cell r="C1626">
            <v>41214.639999999999</v>
          </cell>
          <cell r="D1626">
            <v>636638.78</v>
          </cell>
        </row>
        <row r="1627">
          <cell r="A1627" t="str">
            <v>51283</v>
          </cell>
          <cell r="B1627" t="str">
            <v>STEAM MAINT BOILER-BB3 FGD</v>
          </cell>
          <cell r="C1627">
            <v>0</v>
          </cell>
          <cell r="D1627">
            <v>0</v>
          </cell>
        </row>
        <row r="1628">
          <cell r="A1628" t="str">
            <v>51284</v>
          </cell>
          <cell r="B1628" t="str">
            <v>STEAM MAINT BOILER-BB4 FGD</v>
          </cell>
          <cell r="C1628">
            <v>82801.2</v>
          </cell>
          <cell r="D1628">
            <v>475739.67</v>
          </cell>
        </row>
        <row r="1629">
          <cell r="A1629" t="str">
            <v>51285</v>
          </cell>
          <cell r="B1629" t="str">
            <v>STEAM MAINT BOILER - BB FGD C</v>
          </cell>
          <cell r="C1629">
            <v>241633.6</v>
          </cell>
          <cell r="D1629">
            <v>1614962.42</v>
          </cell>
        </row>
        <row r="1630">
          <cell r="A1630" t="str">
            <v>51286</v>
          </cell>
          <cell r="B1630" t="str">
            <v>STEAM MAINT BOILER BB1&amp;2 FLUE</v>
          </cell>
          <cell r="C1630">
            <v>0</v>
          </cell>
          <cell r="D1630">
            <v>0</v>
          </cell>
        </row>
        <row r="1631">
          <cell r="A1631" t="str">
            <v>51287</v>
          </cell>
          <cell r="B1631" t="str">
            <v>STEAM MAINT BOILER BB1P2 FLUE</v>
          </cell>
          <cell r="C1631">
            <v>0</v>
          </cell>
          <cell r="D1631">
            <v>0</v>
          </cell>
        </row>
        <row r="1632">
          <cell r="A1632" t="str">
            <v>51288</v>
          </cell>
          <cell r="B1632" t="str">
            <v>BIG BEND NOX REDUCTION</v>
          </cell>
          <cell r="C1632">
            <v>8742.3399999999983</v>
          </cell>
          <cell r="D1632">
            <v>206261.75</v>
          </cell>
        </row>
        <row r="1633">
          <cell r="A1633" t="str">
            <v>512</v>
          </cell>
          <cell r="B1633" t="str">
            <v>ACCOUNT TOTAL</v>
          </cell>
          <cell r="C1633">
            <v>2149476.66</v>
          </cell>
          <cell r="D1633">
            <v>15517181.369999999</v>
          </cell>
        </row>
        <row r="1634">
          <cell r="A1634" t="str">
            <v>51341</v>
          </cell>
          <cell r="B1634" t="str">
            <v>STEAM MAINT ELECT-BB1</v>
          </cell>
          <cell r="C1634">
            <v>50075.899999999994</v>
          </cell>
          <cell r="D1634">
            <v>899572.81</v>
          </cell>
        </row>
        <row r="1635">
          <cell r="A1635" t="str">
            <v>51342</v>
          </cell>
          <cell r="B1635" t="str">
            <v>STEAM MAINT ELECT-BB2</v>
          </cell>
          <cell r="C1635">
            <v>70029.31</v>
          </cell>
          <cell r="D1635">
            <v>256466.18</v>
          </cell>
        </row>
        <row r="1636">
          <cell r="A1636" t="str">
            <v>51343</v>
          </cell>
          <cell r="B1636" t="str">
            <v>STEAM MAINT ELECT-BB3</v>
          </cell>
          <cell r="C1636">
            <v>10297.52</v>
          </cell>
          <cell r="D1636">
            <v>197187.71</v>
          </cell>
        </row>
        <row r="1637">
          <cell r="A1637" t="str">
            <v>51344</v>
          </cell>
          <cell r="B1637" t="str">
            <v>STEAM MAINT ELECT-BB4</v>
          </cell>
          <cell r="C1637">
            <v>35411.730000000003</v>
          </cell>
          <cell r="D1637">
            <v>201020.34</v>
          </cell>
        </row>
        <row r="1638">
          <cell r="A1638" t="str">
            <v>51349</v>
          </cell>
          <cell r="B1638" t="str">
            <v>STEAM MAINT ELECT-BB COMMON</v>
          </cell>
          <cell r="C1638">
            <v>158545.21</v>
          </cell>
          <cell r="D1638">
            <v>786986.2</v>
          </cell>
        </row>
        <row r="1639">
          <cell r="A1639" t="str">
            <v>51350</v>
          </cell>
          <cell r="B1639" t="str">
            <v>STEAM MAINT ELECT-GN1-6</v>
          </cell>
          <cell r="C1639">
            <v>0</v>
          </cell>
          <cell r="D1639">
            <v>0</v>
          </cell>
        </row>
        <row r="1640">
          <cell r="A1640" t="str">
            <v>51351</v>
          </cell>
          <cell r="B1640" t="str">
            <v>STEAM MAINT ELECT-GN1</v>
          </cell>
          <cell r="C1640">
            <v>0</v>
          </cell>
          <cell r="D1640">
            <v>-162.84</v>
          </cell>
        </row>
        <row r="1641">
          <cell r="A1641" t="str">
            <v>51352</v>
          </cell>
          <cell r="B1641" t="str">
            <v>STEAM MAINT ELECT-GN2</v>
          </cell>
          <cell r="C1641">
            <v>0</v>
          </cell>
          <cell r="D1641">
            <v>0</v>
          </cell>
        </row>
        <row r="1642">
          <cell r="A1642" t="str">
            <v>51353</v>
          </cell>
          <cell r="B1642" t="str">
            <v>STEAM MAINT ELECT-GN3</v>
          </cell>
          <cell r="C1642">
            <v>0</v>
          </cell>
          <cell r="D1642">
            <v>252.38</v>
          </cell>
        </row>
        <row r="1643">
          <cell r="A1643" t="str">
            <v>51354</v>
          </cell>
          <cell r="B1643" t="str">
            <v>STEAM MAINT ELECT-GN4</v>
          </cell>
          <cell r="C1643">
            <v>0</v>
          </cell>
          <cell r="D1643">
            <v>317.04000000000002</v>
          </cell>
        </row>
        <row r="1644">
          <cell r="A1644" t="str">
            <v>51355</v>
          </cell>
          <cell r="B1644" t="str">
            <v>STEAM MAINT ELECT-GN5</v>
          </cell>
          <cell r="C1644">
            <v>0</v>
          </cell>
          <cell r="D1644">
            <v>-289.97000000000003</v>
          </cell>
        </row>
        <row r="1645">
          <cell r="A1645" t="str">
            <v>51356</v>
          </cell>
          <cell r="B1645" t="str">
            <v>STEAM MAINT ELECT-GN6</v>
          </cell>
          <cell r="C1645">
            <v>0</v>
          </cell>
          <cell r="D1645">
            <v>1053.4199999999998</v>
          </cell>
        </row>
        <row r="1646">
          <cell r="A1646" t="str">
            <v>51359</v>
          </cell>
          <cell r="B1646" t="str">
            <v>STEAM MAINT ELECT-GN COAL</v>
          </cell>
          <cell r="C1646">
            <v>6797.8099999999995</v>
          </cell>
          <cell r="D1646">
            <v>-12120.98</v>
          </cell>
        </row>
        <row r="1647">
          <cell r="A1647" t="str">
            <v>51361</v>
          </cell>
          <cell r="B1647" t="str">
            <v>STEAM MAINT ELECT-HP1</v>
          </cell>
          <cell r="C1647">
            <v>0</v>
          </cell>
          <cell r="D1647">
            <v>0</v>
          </cell>
        </row>
        <row r="1648">
          <cell r="A1648" t="str">
            <v>51362</v>
          </cell>
          <cell r="B1648" t="str">
            <v>STEAM MAINT ELECT-HP2</v>
          </cell>
          <cell r="C1648">
            <v>0</v>
          </cell>
          <cell r="D1648">
            <v>0</v>
          </cell>
        </row>
        <row r="1649">
          <cell r="A1649" t="str">
            <v>51363</v>
          </cell>
          <cell r="B1649" t="str">
            <v>STEAM MAINT ELECT-HP3</v>
          </cell>
          <cell r="C1649">
            <v>0</v>
          </cell>
          <cell r="D1649">
            <v>0</v>
          </cell>
        </row>
        <row r="1650">
          <cell r="A1650" t="str">
            <v>51364</v>
          </cell>
          <cell r="B1650" t="str">
            <v>STEAM MAINT ELECT-HP4</v>
          </cell>
          <cell r="C1650">
            <v>0</v>
          </cell>
          <cell r="D1650">
            <v>0</v>
          </cell>
        </row>
        <row r="1651">
          <cell r="A1651" t="str">
            <v>51365</v>
          </cell>
          <cell r="B1651" t="str">
            <v>STEAM MAINT ELECT-HP5</v>
          </cell>
          <cell r="C1651">
            <v>0</v>
          </cell>
          <cell r="D1651">
            <v>0</v>
          </cell>
        </row>
        <row r="1652">
          <cell r="A1652" t="str">
            <v>51366</v>
          </cell>
          <cell r="B1652" t="str">
            <v>STEAM MAINT ELECT - HP6</v>
          </cell>
          <cell r="C1652">
            <v>0</v>
          </cell>
          <cell r="D1652">
            <v>0</v>
          </cell>
        </row>
        <row r="1653">
          <cell r="A1653" t="str">
            <v>51368</v>
          </cell>
          <cell r="B1653" t="str">
            <v>STEAM MAINT ELECT-HP1-6</v>
          </cell>
          <cell r="C1653">
            <v>0</v>
          </cell>
          <cell r="D1653">
            <v>121.67999999999999</v>
          </cell>
        </row>
        <row r="1654">
          <cell r="A1654" t="str">
            <v>51369</v>
          </cell>
          <cell r="B1654" t="str">
            <v>STM MA-ELE-GEN'L UNITS 1-6 H.</v>
          </cell>
          <cell r="C1654">
            <v>0</v>
          </cell>
          <cell r="D1654">
            <v>0</v>
          </cell>
        </row>
        <row r="1655">
          <cell r="A1655" t="str">
            <v>51381</v>
          </cell>
          <cell r="B1655" t="str">
            <v>STEAM MAINT ELECT - BB1 FGD.</v>
          </cell>
          <cell r="C1655">
            <v>0</v>
          </cell>
          <cell r="D1655">
            <v>0</v>
          </cell>
        </row>
        <row r="1656">
          <cell r="A1656" t="str">
            <v>51382</v>
          </cell>
          <cell r="B1656" t="str">
            <v>STEAM MAINT ELECT - BB2 FGD.</v>
          </cell>
          <cell r="C1656">
            <v>0</v>
          </cell>
          <cell r="D1656">
            <v>272</v>
          </cell>
        </row>
        <row r="1657">
          <cell r="A1657" t="str">
            <v>51383</v>
          </cell>
          <cell r="B1657" t="str">
            <v>STEAM MAINT ELECT-BB3 FGD</v>
          </cell>
          <cell r="C1657">
            <v>0</v>
          </cell>
          <cell r="D1657">
            <v>0</v>
          </cell>
        </row>
        <row r="1658">
          <cell r="A1658" t="str">
            <v>51384</v>
          </cell>
          <cell r="B1658" t="str">
            <v>STEAM MAINT ELECT-BB4 FGD SWI</v>
          </cell>
          <cell r="C1658">
            <v>0</v>
          </cell>
          <cell r="D1658">
            <v>0</v>
          </cell>
        </row>
        <row r="1659">
          <cell r="A1659" t="str">
            <v>51385</v>
          </cell>
          <cell r="B1659" t="str">
            <v>STEAM MAINT ELECT - BB FGD CO</v>
          </cell>
          <cell r="C1659">
            <v>0</v>
          </cell>
          <cell r="D1659">
            <v>0</v>
          </cell>
        </row>
        <row r="1660">
          <cell r="A1660" t="str">
            <v>513</v>
          </cell>
          <cell r="B1660" t="str">
            <v>ACCOUNT TOTAL</v>
          </cell>
          <cell r="C1660">
            <v>331157.48</v>
          </cell>
          <cell r="D1660">
            <v>2330675.9700000002</v>
          </cell>
        </row>
        <row r="1661">
          <cell r="A1661" t="str">
            <v>51444</v>
          </cell>
          <cell r="B1661" t="str">
            <v>STEAM MAINT MISC-BB4</v>
          </cell>
          <cell r="C1661">
            <v>0</v>
          </cell>
          <cell r="D1661">
            <v>1517.79</v>
          </cell>
        </row>
        <row r="1662">
          <cell r="A1662" t="str">
            <v>51449</v>
          </cell>
          <cell r="B1662" t="str">
            <v>STEAM MAINT MISC-BB1-4</v>
          </cell>
          <cell r="C1662">
            <v>152187.70000000001</v>
          </cell>
          <cell r="D1662">
            <v>839961.56</v>
          </cell>
        </row>
        <row r="1663">
          <cell r="A1663" t="str">
            <v>51450</v>
          </cell>
          <cell r="B1663" t="str">
            <v>STEAM MAINT MISC-GN1-6</v>
          </cell>
          <cell r="C1663">
            <v>0</v>
          </cell>
          <cell r="D1663">
            <v>0</v>
          </cell>
        </row>
        <row r="1664">
          <cell r="A1664" t="str">
            <v>51459</v>
          </cell>
          <cell r="B1664" t="str">
            <v>STEAM MAINT MISC-GN COAL</v>
          </cell>
          <cell r="C1664">
            <v>299.51</v>
          </cell>
          <cell r="D1664">
            <v>-3548.46</v>
          </cell>
        </row>
        <row r="1665">
          <cell r="A1665" t="str">
            <v>51468</v>
          </cell>
          <cell r="B1665" t="str">
            <v>STEAM MAINT MISC-HP1-6</v>
          </cell>
          <cell r="C1665">
            <v>112.85</v>
          </cell>
          <cell r="D1665">
            <v>1054.9100000000001</v>
          </cell>
        </row>
        <row r="1666">
          <cell r="A1666" t="str">
            <v>51469</v>
          </cell>
          <cell r="B1666" t="str">
            <v>HP TEMP ACCT</v>
          </cell>
          <cell r="C1666">
            <v>0</v>
          </cell>
          <cell r="D1666">
            <v>0</v>
          </cell>
        </row>
        <row r="1667">
          <cell r="A1667" t="str">
            <v>51480</v>
          </cell>
          <cell r="B1667" t="str">
            <v>STEAM MAINT MISC - BB3 FGD</v>
          </cell>
          <cell r="C1667">
            <v>0</v>
          </cell>
          <cell r="D1667">
            <v>0</v>
          </cell>
        </row>
        <row r="1668">
          <cell r="A1668" t="str">
            <v>51481</v>
          </cell>
          <cell r="B1668" t="str">
            <v>STEAM MAINT MISC - BB1 FGD.</v>
          </cell>
          <cell r="C1668">
            <v>0</v>
          </cell>
          <cell r="D1668">
            <v>0</v>
          </cell>
        </row>
        <row r="1669">
          <cell r="A1669" t="str">
            <v>51482</v>
          </cell>
          <cell r="B1669" t="str">
            <v>STEAM MAINT MISC - BB2 FGD.</v>
          </cell>
          <cell r="C1669">
            <v>0</v>
          </cell>
          <cell r="D1669">
            <v>0</v>
          </cell>
        </row>
        <row r="1670">
          <cell r="A1670" t="str">
            <v>51483</v>
          </cell>
          <cell r="B1670" t="str">
            <v>STEAM MAINT MISC-BB3 FGD</v>
          </cell>
          <cell r="C1670">
            <v>0</v>
          </cell>
          <cell r="D1670">
            <v>0</v>
          </cell>
        </row>
        <row r="1671">
          <cell r="A1671" t="str">
            <v>51484</v>
          </cell>
          <cell r="B1671" t="str">
            <v>STEAM MAINT MISC-BB4 FGD</v>
          </cell>
          <cell r="C1671">
            <v>0</v>
          </cell>
          <cell r="D1671">
            <v>0</v>
          </cell>
        </row>
        <row r="1672">
          <cell r="A1672" t="str">
            <v>51485</v>
          </cell>
          <cell r="B1672" t="str">
            <v>STEAM MAINT MISC. - BB2 FGD C</v>
          </cell>
          <cell r="C1672">
            <v>0</v>
          </cell>
          <cell r="D1672">
            <v>2700</v>
          </cell>
        </row>
        <row r="1673">
          <cell r="A1673" t="str">
            <v>514</v>
          </cell>
          <cell r="B1673" t="str">
            <v>ACCOUNT TOTAL</v>
          </cell>
          <cell r="C1673">
            <v>152600.06</v>
          </cell>
          <cell r="D1673">
            <v>841685.8</v>
          </cell>
        </row>
        <row r="1674">
          <cell r="A1674" t="str">
            <v>54628</v>
          </cell>
          <cell r="B1674" t="str">
            <v>SUPV &amp; ENG-COMB TURBINE PH</v>
          </cell>
          <cell r="C1674">
            <v>4007.39</v>
          </cell>
          <cell r="D1674">
            <v>22729.87</v>
          </cell>
        </row>
        <row r="1675">
          <cell r="A1675" t="str">
            <v>54638</v>
          </cell>
          <cell r="B1675" t="str">
            <v>SUPV &amp; ENG-CT PARK STREET</v>
          </cell>
          <cell r="C1675">
            <v>0</v>
          </cell>
          <cell r="D1675">
            <v>0</v>
          </cell>
        </row>
        <row r="1676">
          <cell r="A1676" t="str">
            <v>54648</v>
          </cell>
          <cell r="B1676" t="str">
            <v>SUPV &amp; ENG-COMB TURBINE BB</v>
          </cell>
          <cell r="C1676">
            <v>0</v>
          </cell>
          <cell r="D1676">
            <v>0</v>
          </cell>
        </row>
        <row r="1677">
          <cell r="A1677" t="str">
            <v>54650</v>
          </cell>
          <cell r="B1677" t="str">
            <v>SUPERVISOR &amp; ENGINEER - BAYSI</v>
          </cell>
          <cell r="C1677">
            <v>78512.38</v>
          </cell>
          <cell r="D1677">
            <v>420676.24</v>
          </cell>
        </row>
        <row r="1678">
          <cell r="A1678" t="str">
            <v>54658</v>
          </cell>
          <cell r="B1678" t="str">
            <v>SUPV &amp; ENG-COMB TURBINE GN1</v>
          </cell>
          <cell r="C1678">
            <v>0</v>
          </cell>
          <cell r="D1678">
            <v>0</v>
          </cell>
        </row>
        <row r="1679">
          <cell r="A1679" t="str">
            <v>54670</v>
          </cell>
          <cell r="B1679" t="str">
            <v>SUPV &amp; ENGR - POLK</v>
          </cell>
          <cell r="C1679">
            <v>95325.599999999991</v>
          </cell>
          <cell r="D1679">
            <v>592894.31999999995</v>
          </cell>
        </row>
        <row r="1680">
          <cell r="A1680" t="str">
            <v>54678</v>
          </cell>
          <cell r="B1680" t="str">
            <v>"PARTNERSHIP PROJECT 1 "</v>
          </cell>
          <cell r="C1680">
            <v>0</v>
          </cell>
          <cell r="D1680">
            <v>72.290000000000006</v>
          </cell>
        </row>
        <row r="1681">
          <cell r="A1681" t="str">
            <v>546</v>
          </cell>
          <cell r="B1681" t="str">
            <v>ACCOUNT TOTAL</v>
          </cell>
          <cell r="C1681">
            <v>177845.37</v>
          </cell>
          <cell r="D1681">
            <v>1036372.72</v>
          </cell>
        </row>
        <row r="1682">
          <cell r="A1682" t="str">
            <v>54701</v>
          </cell>
          <cell r="B1682" t="str">
            <v>RECOVEREABLE FUEL-WHLSE</v>
          </cell>
          <cell r="C1682">
            <v>1176988.49</v>
          </cell>
          <cell r="D1682">
            <v>4801012.04</v>
          </cell>
        </row>
        <row r="1683">
          <cell r="A1683" t="str">
            <v>54702</v>
          </cell>
          <cell r="B1683" t="str">
            <v>RECOVERABLE FUEL-WHLSE</v>
          </cell>
          <cell r="C1683">
            <v>-1176988.49</v>
          </cell>
          <cell r="D1683">
            <v>-4801012.04</v>
          </cell>
        </row>
        <row r="1684">
          <cell r="A1684" t="str">
            <v>54703</v>
          </cell>
          <cell r="B1684" t="str">
            <v>NONRECOVERABLE FUEL-WHLSE</v>
          </cell>
          <cell r="C1684">
            <v>10207.59</v>
          </cell>
          <cell r="D1684">
            <v>59438.67</v>
          </cell>
        </row>
        <row r="1685">
          <cell r="A1685" t="str">
            <v>54704</v>
          </cell>
          <cell r="B1685" t="str">
            <v>NONRECOVERABLE FUEL-WHLSE</v>
          </cell>
          <cell r="C1685">
            <v>-10207.59</v>
          </cell>
          <cell r="D1685">
            <v>-59438.67</v>
          </cell>
        </row>
        <row r="1686">
          <cell r="A1686" t="str">
            <v>54708</v>
          </cell>
          <cell r="B1686" t="str">
            <v>NON RECOV FUEL - BB #2 OIL</v>
          </cell>
          <cell r="C1686">
            <v>3091.08</v>
          </cell>
          <cell r="D1686">
            <v>15101.56</v>
          </cell>
        </row>
        <row r="1687">
          <cell r="A1687" t="str">
            <v>54718</v>
          </cell>
          <cell r="B1687" t="str">
            <v>NON RECOV FUEL - GN #2 OIL</v>
          </cell>
          <cell r="C1687">
            <v>271.45999999999998</v>
          </cell>
          <cell r="D1687">
            <v>1374.57</v>
          </cell>
        </row>
        <row r="1688">
          <cell r="A1688" t="str">
            <v>54721</v>
          </cell>
          <cell r="B1688" t="str">
            <v>NON RECOV FUEL-POLK #1 COAL</v>
          </cell>
          <cell r="C1688">
            <v>322197.14</v>
          </cell>
          <cell r="D1688">
            <v>1686372.28</v>
          </cell>
        </row>
        <row r="1689">
          <cell r="A1689" t="str">
            <v>54725</v>
          </cell>
          <cell r="B1689" t="str">
            <v>NON RECOV FUEL-POLK #2 OIL</v>
          </cell>
          <cell r="C1689">
            <v>2620.9799999999996</v>
          </cell>
          <cell r="D1689">
            <v>47821.23</v>
          </cell>
        </row>
        <row r="1690">
          <cell r="A1690" t="str">
            <v>54728</v>
          </cell>
          <cell r="B1690" t="str">
            <v>NON RECOV FUEL - PS - OIL#6</v>
          </cell>
          <cell r="C1690">
            <v>0</v>
          </cell>
          <cell r="D1690">
            <v>0</v>
          </cell>
        </row>
        <row r="1691">
          <cell r="A1691" t="str">
            <v>54731</v>
          </cell>
          <cell r="B1691" t="str">
            <v>NON RECOV FUEL - GASIFIER CAP</v>
          </cell>
          <cell r="C1691">
            <v>0</v>
          </cell>
          <cell r="D1691">
            <v>0</v>
          </cell>
        </row>
        <row r="1692">
          <cell r="A1692" t="str">
            <v>54732</v>
          </cell>
          <cell r="B1692" t="str">
            <v>NON RECOV RUEL - GASIFIER OTH</v>
          </cell>
          <cell r="C1692">
            <v>0</v>
          </cell>
          <cell r="D1692">
            <v>0</v>
          </cell>
        </row>
        <row r="1693">
          <cell r="A1693" t="str">
            <v>54738</v>
          </cell>
          <cell r="B1693" t="str">
            <v>NON RECOV FUEL - PH #6 OIL</v>
          </cell>
          <cell r="C1693">
            <v>4384.49</v>
          </cell>
          <cell r="D1693">
            <v>25039.47</v>
          </cell>
        </row>
        <row r="1694">
          <cell r="A1694" t="str">
            <v>54748</v>
          </cell>
          <cell r="B1694" t="str">
            <v>RECOV FUEL - BB CT1-3</v>
          </cell>
          <cell r="C1694">
            <v>9721.0199999999986</v>
          </cell>
          <cell r="D1694">
            <v>10788.44</v>
          </cell>
        </row>
        <row r="1695">
          <cell r="A1695" t="str">
            <v>54756</v>
          </cell>
          <cell r="B1695" t="str">
            <v>RECOV FUEL - TAYLOR LANDFILL</v>
          </cell>
          <cell r="C1695">
            <v>0</v>
          </cell>
          <cell r="D1695">
            <v>0</v>
          </cell>
        </row>
        <row r="1696">
          <cell r="A1696" t="str">
            <v>54758</v>
          </cell>
          <cell r="B1696" t="str">
            <v>RECOV FUEL - GN CT1</v>
          </cell>
          <cell r="C1696">
            <v>0</v>
          </cell>
          <cell r="D1696">
            <v>0</v>
          </cell>
        </row>
        <row r="1697">
          <cell r="A1697" t="str">
            <v>54775</v>
          </cell>
          <cell r="B1697" t="str">
            <v>RECOV FUEL-POLK#3 CT NATURAL</v>
          </cell>
          <cell r="C1697">
            <v>1214911.2</v>
          </cell>
          <cell r="D1697">
            <v>3075131.34</v>
          </cell>
        </row>
        <row r="1698">
          <cell r="A1698" t="str">
            <v>54776</v>
          </cell>
          <cell r="B1698" t="str">
            <v>RECOV FUEL-POLK#2 CT NATURAL</v>
          </cell>
          <cell r="C1698">
            <v>769973.83</v>
          </cell>
          <cell r="D1698">
            <v>2089066.96</v>
          </cell>
        </row>
        <row r="1699">
          <cell r="A1699" t="str">
            <v>54777</v>
          </cell>
          <cell r="B1699" t="str">
            <v>RECOV FUEL - POLK #2 CT - #2</v>
          </cell>
          <cell r="C1699">
            <v>66588.44</v>
          </cell>
          <cell r="D1699">
            <v>198799.99</v>
          </cell>
        </row>
        <row r="1700">
          <cell r="A1700" t="str">
            <v>54778</v>
          </cell>
          <cell r="B1700" t="str">
            <v>RECOV FUEL - PH #6 OIL</v>
          </cell>
          <cell r="C1700">
            <v>414955.26</v>
          </cell>
          <cell r="D1700">
            <v>1728264.32</v>
          </cell>
        </row>
        <row r="1701">
          <cell r="A1701" t="str">
            <v>54781</v>
          </cell>
          <cell r="B1701" t="str">
            <v>RECOV FUEL-POLK #1 COAL</v>
          </cell>
          <cell r="C1701">
            <v>1970089.83</v>
          </cell>
          <cell r="D1701">
            <v>11833949.460000001</v>
          </cell>
        </row>
        <row r="1702">
          <cell r="A1702" t="str">
            <v>54785</v>
          </cell>
          <cell r="B1702" t="str">
            <v>RECOV FUEL-POLK #1 CT - #2 OI</v>
          </cell>
          <cell r="C1702">
            <v>835675.14</v>
          </cell>
          <cell r="D1702">
            <v>3095898.94</v>
          </cell>
        </row>
        <row r="1703">
          <cell r="A1703" t="str">
            <v>54786</v>
          </cell>
          <cell r="B1703" t="str">
            <v>RECOV FUEL - CITY OF TAMPA NA</v>
          </cell>
          <cell r="C1703">
            <v>-50246.07</v>
          </cell>
          <cell r="D1703">
            <v>49912.61</v>
          </cell>
        </row>
        <row r="1704">
          <cell r="A1704" t="str">
            <v>54787</v>
          </cell>
          <cell r="B1704" t="str">
            <v>RECOV FUEL - POLK#3 CT - #2 O</v>
          </cell>
          <cell r="C1704">
            <v>81793.75</v>
          </cell>
          <cell r="D1704">
            <v>134117.51999999999</v>
          </cell>
        </row>
        <row r="1705">
          <cell r="A1705" t="str">
            <v>54788</v>
          </cell>
          <cell r="B1705" t="str">
            <v>RECOV FUEL - PS - OIL#6</v>
          </cell>
          <cell r="C1705">
            <v>0</v>
          </cell>
          <cell r="D1705">
            <v>0</v>
          </cell>
        </row>
        <row r="1706">
          <cell r="A1706" t="str">
            <v>54789</v>
          </cell>
          <cell r="B1706" t="str">
            <v>RECOV FUEL-POLK DOE FUNDING</v>
          </cell>
          <cell r="C1706">
            <v>0</v>
          </cell>
          <cell r="D1706">
            <v>0</v>
          </cell>
        </row>
        <row r="1707">
          <cell r="A1707" t="str">
            <v>54790</v>
          </cell>
          <cell r="B1707" t="str">
            <v>RECOV FUEL - BAYSIDE #1 CT NA</v>
          </cell>
          <cell r="C1707">
            <v>12095654.75</v>
          </cell>
          <cell r="D1707">
            <v>57087487.490000002</v>
          </cell>
        </row>
        <row r="1708">
          <cell r="A1708" t="str">
            <v>54791</v>
          </cell>
          <cell r="B1708" t="str">
            <v>RECOV FUEL - BAYSIDE #2 CT NA</v>
          </cell>
          <cell r="C1708">
            <v>22630361.079999998</v>
          </cell>
          <cell r="D1708">
            <v>90862237.280000001</v>
          </cell>
        </row>
        <row r="1709">
          <cell r="A1709" t="str">
            <v>54795</v>
          </cell>
          <cell r="B1709" t="str">
            <v>NON RECOV FUEL - BAYSIDE CT N</v>
          </cell>
          <cell r="C1709">
            <v>0</v>
          </cell>
          <cell r="D1709">
            <v>4973.4799999999996</v>
          </cell>
        </row>
        <row r="1710">
          <cell r="A1710" t="str">
            <v>54796</v>
          </cell>
          <cell r="B1710" t="str">
            <v>NON-RECOV FUEL - POLK NATURAL</v>
          </cell>
          <cell r="C1710">
            <v>20943.43</v>
          </cell>
          <cell r="D1710">
            <v>140386.26</v>
          </cell>
        </row>
        <row r="1711">
          <cell r="A1711" t="str">
            <v>547</v>
          </cell>
          <cell r="B1711" t="str">
            <v>ACCOUNT TOTAL</v>
          </cell>
          <cell r="C1711">
            <v>40392986.810000002</v>
          </cell>
          <cell r="D1711">
            <v>172086723.19999999</v>
          </cell>
        </row>
        <row r="1712">
          <cell r="A1712" t="str">
            <v>54828</v>
          </cell>
          <cell r="B1712" t="str">
            <v>GENERATION EXP-PH CT1-3</v>
          </cell>
          <cell r="C1712">
            <v>6279.7</v>
          </cell>
          <cell r="D1712">
            <v>37077.17</v>
          </cell>
        </row>
        <row r="1713">
          <cell r="A1713" t="str">
            <v>54838</v>
          </cell>
          <cell r="B1713" t="str">
            <v>GENERATION EXP-PARK ST CT1-9</v>
          </cell>
          <cell r="C1713">
            <v>0</v>
          </cell>
          <cell r="D1713">
            <v>0</v>
          </cell>
        </row>
        <row r="1714">
          <cell r="A1714" t="str">
            <v>54848</v>
          </cell>
          <cell r="B1714" t="str">
            <v>GENERATION EXP-BB CT'S</v>
          </cell>
          <cell r="C1714">
            <v>3103.12</v>
          </cell>
          <cell r="D1714">
            <v>10663.62</v>
          </cell>
        </row>
        <row r="1715">
          <cell r="A1715" t="str">
            <v>54850</v>
          </cell>
          <cell r="B1715" t="str">
            <v>GENERATION OPERATIONS EXPENSE</v>
          </cell>
          <cell r="C1715">
            <v>503729.5</v>
          </cell>
          <cell r="D1715">
            <v>3040403.44</v>
          </cell>
        </row>
        <row r="1716">
          <cell r="A1716" t="str">
            <v>54858</v>
          </cell>
          <cell r="B1716" t="str">
            <v>GENERATION EXP-GN CT1</v>
          </cell>
          <cell r="C1716">
            <v>0</v>
          </cell>
          <cell r="D1716">
            <v>0</v>
          </cell>
        </row>
        <row r="1717">
          <cell r="A1717" t="str">
            <v>54870</v>
          </cell>
          <cell r="B1717" t="str">
            <v>GENERATIONS EXP - POLK</v>
          </cell>
          <cell r="C1717">
            <v>399062.61</v>
          </cell>
          <cell r="D1717">
            <v>2228424.17</v>
          </cell>
        </row>
        <row r="1718">
          <cell r="A1718" t="str">
            <v>54872</v>
          </cell>
          <cell r="B1718" t="str">
            <v>GENERATION EXPENSE-POLK UNIT</v>
          </cell>
          <cell r="C1718">
            <v>0</v>
          </cell>
          <cell r="D1718">
            <v>0</v>
          </cell>
        </row>
        <row r="1719">
          <cell r="A1719" t="str">
            <v>548</v>
          </cell>
          <cell r="B1719" t="str">
            <v>ACCOUNT TOTAL</v>
          </cell>
          <cell r="C1719">
            <v>912174.93</v>
          </cell>
          <cell r="D1719">
            <v>5316568.4000000004</v>
          </cell>
        </row>
        <row r="1720">
          <cell r="A1720" t="str">
            <v>54928</v>
          </cell>
          <cell r="B1720" t="str">
            <v>MISC OTHER PWR EXP - PH CT1-6</v>
          </cell>
          <cell r="C1720">
            <v>73345.289999999994</v>
          </cell>
          <cell r="D1720">
            <v>381971.24</v>
          </cell>
        </row>
        <row r="1721">
          <cell r="A1721" t="str">
            <v>54938</v>
          </cell>
          <cell r="B1721" t="str">
            <v>MISC OTHER PWR EXP - PARK ST</v>
          </cell>
          <cell r="C1721">
            <v>0</v>
          </cell>
          <cell r="D1721">
            <v>0</v>
          </cell>
        </row>
        <row r="1722">
          <cell r="A1722" t="str">
            <v>54948</v>
          </cell>
          <cell r="B1722" t="str">
            <v>MISC OTHER PWR EXP - BB CT1-3</v>
          </cell>
          <cell r="C1722">
            <v>0</v>
          </cell>
          <cell r="D1722">
            <v>0</v>
          </cell>
        </row>
        <row r="1723">
          <cell r="A1723" t="str">
            <v>54950</v>
          </cell>
          <cell r="B1723" t="str">
            <v>MISCELLANEOUS OTHER EXPENSE</v>
          </cell>
          <cell r="C1723">
            <v>149090.29</v>
          </cell>
          <cell r="D1723">
            <v>778147.73</v>
          </cell>
        </row>
        <row r="1724">
          <cell r="A1724" t="str">
            <v>54958</v>
          </cell>
          <cell r="B1724" t="str">
            <v>MISC OTHER PWR EXP - GN CT1</v>
          </cell>
          <cell r="C1724">
            <v>0</v>
          </cell>
          <cell r="D1724">
            <v>0</v>
          </cell>
        </row>
        <row r="1725">
          <cell r="A1725" t="str">
            <v>54970</v>
          </cell>
          <cell r="B1725" t="str">
            <v>MISC OTHER PWR EXP-POLK</v>
          </cell>
          <cell r="C1725">
            <v>246944.46</v>
          </cell>
          <cell r="D1725">
            <v>1225294.99</v>
          </cell>
        </row>
        <row r="1726">
          <cell r="A1726" t="str">
            <v>54997</v>
          </cell>
          <cell r="B1726" t="str">
            <v>DOE REIMBURSEMENT</v>
          </cell>
          <cell r="C1726">
            <v>0</v>
          </cell>
          <cell r="D1726">
            <v>0</v>
          </cell>
        </row>
        <row r="1727">
          <cell r="A1727" t="str">
            <v>549</v>
          </cell>
          <cell r="B1727" t="str">
            <v>ACCOUNT TOTAL</v>
          </cell>
          <cell r="C1727">
            <v>469380.04</v>
          </cell>
          <cell r="D1727">
            <v>2385413.96</v>
          </cell>
        </row>
        <row r="1728">
          <cell r="A1728" t="str">
            <v>55028</v>
          </cell>
          <cell r="B1728" t="str">
            <v>RENTS - PH</v>
          </cell>
          <cell r="C1728">
            <v>0</v>
          </cell>
          <cell r="D1728">
            <v>0</v>
          </cell>
        </row>
        <row r="1729">
          <cell r="A1729" t="str">
            <v>55038</v>
          </cell>
          <cell r="B1729" t="str">
            <v>RENTS - PARK STREET STATION</v>
          </cell>
          <cell r="C1729">
            <v>0</v>
          </cell>
          <cell r="D1729">
            <v>0</v>
          </cell>
        </row>
        <row r="1730">
          <cell r="A1730" t="str">
            <v>55070</v>
          </cell>
          <cell r="B1730" t="str">
            <v>RENTS - POLK</v>
          </cell>
          <cell r="C1730">
            <v>0</v>
          </cell>
          <cell r="D1730">
            <v>0</v>
          </cell>
        </row>
        <row r="1731">
          <cell r="A1731" t="str">
            <v>550</v>
          </cell>
          <cell r="B1731" t="str">
            <v>ACCOUNT TOTAL</v>
          </cell>
          <cell r="C1731">
            <v>0</v>
          </cell>
          <cell r="D1731">
            <v>0</v>
          </cell>
        </row>
        <row r="1732">
          <cell r="A1732" t="str">
            <v>55128</v>
          </cell>
          <cell r="B1732" t="str">
            <v>MAINT SUPV &amp; ENG - PH1-3</v>
          </cell>
          <cell r="C1732">
            <v>4055.7099999999996</v>
          </cell>
          <cell r="D1732">
            <v>28446.14</v>
          </cell>
        </row>
        <row r="1733">
          <cell r="A1733" t="str">
            <v>55170</v>
          </cell>
          <cell r="B1733" t="str">
            <v>MAINT SUPV &amp; ENG - POLK #1</v>
          </cell>
          <cell r="C1733">
            <v>54671.6</v>
          </cell>
          <cell r="D1733">
            <v>316127.90000000002</v>
          </cell>
        </row>
        <row r="1734">
          <cell r="A1734" t="str">
            <v>551</v>
          </cell>
          <cell r="B1734" t="str">
            <v>ACCOUNT TOTAL</v>
          </cell>
          <cell r="C1734">
            <v>58727.31</v>
          </cell>
          <cell r="D1734">
            <v>344574.04</v>
          </cell>
        </row>
        <row r="1735">
          <cell r="A1735" t="str">
            <v>55228</v>
          </cell>
          <cell r="B1735" t="str">
            <v>MAINT PROD STRUC - PH CT1-3</v>
          </cell>
          <cell r="C1735">
            <v>7700.79</v>
          </cell>
          <cell r="D1735">
            <v>32325.48</v>
          </cell>
        </row>
        <row r="1736">
          <cell r="A1736" t="str">
            <v>55240</v>
          </cell>
          <cell r="B1736" t="str">
            <v>MAINT STRUCT - BB CT1-3</v>
          </cell>
          <cell r="C1736">
            <v>765.36999999999989</v>
          </cell>
          <cell r="D1736">
            <v>23721.200000000001</v>
          </cell>
        </row>
        <row r="1737">
          <cell r="A1737" t="str">
            <v>55241</v>
          </cell>
          <cell r="B1737" t="str">
            <v>MAINT STRUCT - BB CT1</v>
          </cell>
          <cell r="C1737">
            <v>0</v>
          </cell>
          <cell r="D1737">
            <v>0</v>
          </cell>
        </row>
        <row r="1738">
          <cell r="A1738" t="str">
            <v>55242</v>
          </cell>
          <cell r="B1738" t="str">
            <v>MAINT STRUCT - BB CT2</v>
          </cell>
          <cell r="C1738">
            <v>3154.1899999999996</v>
          </cell>
          <cell r="D1738">
            <v>3733.74</v>
          </cell>
        </row>
        <row r="1739">
          <cell r="A1739" t="str">
            <v>55243</v>
          </cell>
          <cell r="B1739" t="str">
            <v>MAINT STRUCT - BB CT3</v>
          </cell>
          <cell r="C1739">
            <v>0</v>
          </cell>
          <cell r="D1739">
            <v>0</v>
          </cell>
        </row>
        <row r="1740">
          <cell r="A1740" t="str">
            <v>55250</v>
          </cell>
          <cell r="B1740" t="str">
            <v>MAINT STRUCTURES BAYSIDE POWE</v>
          </cell>
          <cell r="C1740">
            <v>29081.79</v>
          </cell>
          <cell r="D1740">
            <v>99417.83</v>
          </cell>
        </row>
        <row r="1741">
          <cell r="A1741" t="str">
            <v>55251</v>
          </cell>
          <cell r="B1741" t="str">
            <v>MAINT STRUCT - GN CT1</v>
          </cell>
          <cell r="C1741">
            <v>0</v>
          </cell>
          <cell r="D1741">
            <v>0</v>
          </cell>
        </row>
        <row r="1742">
          <cell r="A1742" t="str">
            <v>55270</v>
          </cell>
          <cell r="B1742" t="str">
            <v>MAINT STRUC FUEL HOLD &amp; PROD</v>
          </cell>
          <cell r="C1742">
            <v>30520.48</v>
          </cell>
          <cell r="D1742">
            <v>342421.35</v>
          </cell>
        </row>
        <row r="1743">
          <cell r="A1743" t="str">
            <v>55271</v>
          </cell>
          <cell r="B1743" t="str">
            <v>MAINT PROD STRUC - POLK#1</v>
          </cell>
          <cell r="C1743">
            <v>0</v>
          </cell>
          <cell r="D1743">
            <v>0</v>
          </cell>
        </row>
        <row r="1744">
          <cell r="A1744" t="str">
            <v>55274</v>
          </cell>
          <cell r="B1744" t="str">
            <v>COAL HANDLING/SLURRY PREP</v>
          </cell>
          <cell r="C1744">
            <v>203529.8</v>
          </cell>
          <cell r="D1744">
            <v>604766.5</v>
          </cell>
        </row>
        <row r="1745">
          <cell r="A1745" t="str">
            <v>55275</v>
          </cell>
          <cell r="B1745" t="str">
            <v>GASIFICATION AREA CONT</v>
          </cell>
          <cell r="C1745">
            <v>325903.59000000003</v>
          </cell>
          <cell r="D1745">
            <v>1904766.81</v>
          </cell>
        </row>
        <row r="1746">
          <cell r="A1746" t="str">
            <v>55276</v>
          </cell>
          <cell r="B1746" t="str">
            <v>SULFURIC ACID PLANT</v>
          </cell>
          <cell r="C1746">
            <v>101557.99</v>
          </cell>
          <cell r="D1746">
            <v>225316.75</v>
          </cell>
        </row>
        <row r="1747">
          <cell r="A1747" t="str">
            <v>55277</v>
          </cell>
          <cell r="B1747" t="str">
            <v>AIR SEPARATION UNIT</v>
          </cell>
          <cell r="C1747">
            <v>34177.629999999997</v>
          </cell>
          <cell r="D1747">
            <v>117652.42</v>
          </cell>
        </row>
        <row r="1748">
          <cell r="A1748" t="str">
            <v>55278</v>
          </cell>
          <cell r="B1748" t="str">
            <v>BRINE CONC SYSTEM/WASTER WATE</v>
          </cell>
          <cell r="C1748">
            <v>5639.03</v>
          </cell>
          <cell r="D1748">
            <v>354329.54</v>
          </cell>
        </row>
        <row r="1749">
          <cell r="A1749" t="str">
            <v>552</v>
          </cell>
          <cell r="B1749" t="str">
            <v>ACCOUNT TOTAL</v>
          </cell>
          <cell r="C1749">
            <v>742030.66</v>
          </cell>
          <cell r="D1749">
            <v>3708451.62</v>
          </cell>
        </row>
        <row r="1750">
          <cell r="A1750" t="str">
            <v>55321</v>
          </cell>
          <cell r="B1750" t="str">
            <v>MAINT GEN &amp; ELECT - PH1</v>
          </cell>
          <cell r="C1750">
            <v>3767.62</v>
          </cell>
          <cell r="D1750">
            <v>97165.68</v>
          </cell>
        </row>
        <row r="1751">
          <cell r="A1751" t="str">
            <v>55322</v>
          </cell>
          <cell r="B1751" t="str">
            <v>MAINT GEN &amp; ELECT - PH2</v>
          </cell>
          <cell r="C1751">
            <v>7081.65</v>
          </cell>
          <cell r="D1751">
            <v>209609.32</v>
          </cell>
        </row>
        <row r="1752">
          <cell r="A1752" t="str">
            <v>55323</v>
          </cell>
          <cell r="B1752" t="str">
            <v>MAINT GEN &amp; ELECT - PH3</v>
          </cell>
          <cell r="C1752">
            <v>0</v>
          </cell>
          <cell r="D1752">
            <v>0</v>
          </cell>
        </row>
        <row r="1753">
          <cell r="A1753" t="str">
            <v>55328</v>
          </cell>
          <cell r="B1753" t="str">
            <v>MAINT GEN &amp; ELECT - PH1-3</v>
          </cell>
          <cell r="C1753">
            <v>8795.8599999999988</v>
          </cell>
          <cell r="D1753">
            <v>83580.160000000003</v>
          </cell>
        </row>
        <row r="1754">
          <cell r="A1754" t="str">
            <v>55340</v>
          </cell>
          <cell r="B1754" t="str">
            <v>MAINT GEN &amp; ELEC - BB CT1-3</v>
          </cell>
          <cell r="C1754">
            <v>4401.24</v>
          </cell>
          <cell r="D1754">
            <v>25556.05</v>
          </cell>
        </row>
        <row r="1755">
          <cell r="A1755" t="str">
            <v>55341</v>
          </cell>
          <cell r="B1755" t="str">
            <v>MAINT GEN &amp; ELEC - BB CT1</v>
          </cell>
          <cell r="C1755">
            <v>7201.79</v>
          </cell>
          <cell r="D1755">
            <v>24407.899999999998</v>
          </cell>
        </row>
        <row r="1756">
          <cell r="A1756" t="str">
            <v>55342</v>
          </cell>
          <cell r="B1756" t="str">
            <v>MAINT GEN &amp; ELEC - BB CT2</v>
          </cell>
          <cell r="C1756">
            <v>1873.25</v>
          </cell>
          <cell r="D1756">
            <v>14698.64</v>
          </cell>
        </row>
        <row r="1757">
          <cell r="A1757" t="str">
            <v>55343</v>
          </cell>
          <cell r="B1757" t="str">
            <v>MAINT GEN &amp; ELEC - BB CT3</v>
          </cell>
          <cell r="C1757">
            <v>3365.5299999999997</v>
          </cell>
          <cell r="D1757">
            <v>4185.75</v>
          </cell>
        </row>
        <row r="1758">
          <cell r="A1758" t="str">
            <v>55350</v>
          </cell>
          <cell r="B1758" t="str">
            <v>MAINTENANCE POWER BLOCK - BAY</v>
          </cell>
          <cell r="C1758">
            <v>152709.97</v>
          </cell>
          <cell r="D1758">
            <v>689100.21</v>
          </cell>
        </row>
        <row r="1759">
          <cell r="A1759" t="str">
            <v>55351</v>
          </cell>
          <cell r="B1759" t="str">
            <v>MAIN POWER BLOCK - BS1A</v>
          </cell>
          <cell r="C1759">
            <v>-57069.14</v>
          </cell>
          <cell r="D1759">
            <v>58094.91</v>
          </cell>
        </row>
        <row r="1760">
          <cell r="A1760" t="str">
            <v>55352</v>
          </cell>
          <cell r="B1760" t="str">
            <v>MAINT POWER BLOCK - BS1B</v>
          </cell>
          <cell r="C1760">
            <v>13233.67</v>
          </cell>
          <cell r="D1760">
            <v>92878.52</v>
          </cell>
        </row>
        <row r="1761">
          <cell r="A1761" t="str">
            <v>55353</v>
          </cell>
          <cell r="B1761" t="str">
            <v>MAINT POWER BLOCK - BS1C</v>
          </cell>
          <cell r="C1761">
            <v>14047.01</v>
          </cell>
          <cell r="D1761">
            <v>-18153.41</v>
          </cell>
        </row>
        <row r="1762">
          <cell r="A1762" t="str">
            <v>55354</v>
          </cell>
          <cell r="B1762" t="str">
            <v>MAINT POWER BLOCK - BS2A</v>
          </cell>
          <cell r="C1762">
            <v>6988.33</v>
          </cell>
          <cell r="D1762">
            <v>34241.49</v>
          </cell>
        </row>
        <row r="1763">
          <cell r="A1763" t="str">
            <v>55355</v>
          </cell>
          <cell r="B1763" t="str">
            <v>MAINT POWER BLOCK - BS2B</v>
          </cell>
          <cell r="C1763">
            <v>2174.1899999999996</v>
          </cell>
          <cell r="D1763">
            <v>32853.449999999997</v>
          </cell>
        </row>
        <row r="1764">
          <cell r="A1764" t="str">
            <v>55356</v>
          </cell>
          <cell r="B1764" t="str">
            <v>MAINT POWER BLOCK - BS2C</v>
          </cell>
          <cell r="C1764">
            <v>8964.6899999999987</v>
          </cell>
          <cell r="D1764">
            <v>49910.5</v>
          </cell>
        </row>
        <row r="1765">
          <cell r="A1765" t="str">
            <v>55357</v>
          </cell>
          <cell r="B1765" t="str">
            <v>MAINT POWER BLOCK - BS2D</v>
          </cell>
          <cell r="C1765">
            <v>12799.29</v>
          </cell>
          <cell r="D1765">
            <v>108014.54</v>
          </cell>
        </row>
        <row r="1766">
          <cell r="A1766" t="str">
            <v>55358</v>
          </cell>
          <cell r="B1766" t="str">
            <v>BS1 STEAM TURBINE/COMMON EQP</v>
          </cell>
          <cell r="C1766">
            <v>1440108.18</v>
          </cell>
          <cell r="D1766">
            <v>2113807.88</v>
          </cell>
        </row>
        <row r="1767">
          <cell r="A1767" t="str">
            <v>55359</v>
          </cell>
          <cell r="B1767" t="str">
            <v>BS2 STEAM TURBINE/COMMON EQP</v>
          </cell>
          <cell r="C1767">
            <v>126281.43</v>
          </cell>
          <cell r="D1767">
            <v>533066.44999999995</v>
          </cell>
        </row>
        <row r="1768">
          <cell r="A1768" t="str">
            <v>55361</v>
          </cell>
          <cell r="B1768" t="str">
            <v>HOOKERS POINT GENERATION - 50</v>
          </cell>
          <cell r="C1768">
            <v>0</v>
          </cell>
          <cell r="D1768">
            <v>0</v>
          </cell>
        </row>
        <row r="1769">
          <cell r="A1769" t="str">
            <v>55379</v>
          </cell>
          <cell r="B1769" t="str">
            <v>POLK POWER GENERATION - UNIT</v>
          </cell>
          <cell r="C1769">
            <v>84999.32</v>
          </cell>
          <cell r="D1769">
            <v>666346.66</v>
          </cell>
        </row>
        <row r="1770">
          <cell r="A1770" t="str">
            <v>55380</v>
          </cell>
          <cell r="B1770" t="str">
            <v>POLK POWER GENERATION - UNIT</v>
          </cell>
          <cell r="C1770">
            <v>38421.919999999998</v>
          </cell>
          <cell r="D1770">
            <v>115989.11</v>
          </cell>
        </row>
        <row r="1771">
          <cell r="A1771" t="str">
            <v>55381</v>
          </cell>
          <cell r="B1771" t="str">
            <v>POLK POWER GENERATION - UNIT</v>
          </cell>
          <cell r="C1771">
            <v>14452.07</v>
          </cell>
          <cell r="D1771">
            <v>125027.29</v>
          </cell>
        </row>
        <row r="1772">
          <cell r="A1772" t="str">
            <v>553</v>
          </cell>
          <cell r="B1772" t="str">
            <v>ACCOUNT TOTAL</v>
          </cell>
          <cell r="C1772">
            <v>1894597.87</v>
          </cell>
          <cell r="D1772">
            <v>5060381.0999999996</v>
          </cell>
        </row>
        <row r="1773">
          <cell r="A1773" t="str">
            <v>55428</v>
          </cell>
          <cell r="B1773" t="str">
            <v>MAINT MISC PWR GEN - PH1-3</v>
          </cell>
          <cell r="C1773">
            <v>3609.97</v>
          </cell>
          <cell r="D1773">
            <v>15587.88</v>
          </cell>
        </row>
        <row r="1774">
          <cell r="A1774" t="str">
            <v>55440</v>
          </cell>
          <cell r="B1774" t="str">
            <v>MAINT MISC PWR GEN - BB COMMO</v>
          </cell>
          <cell r="C1774">
            <v>0</v>
          </cell>
          <cell r="D1774">
            <v>251.38</v>
          </cell>
        </row>
        <row r="1775">
          <cell r="A1775" t="str">
            <v>55441</v>
          </cell>
          <cell r="B1775" t="str">
            <v>MAINT MISC PWR GEN - BB CT1</v>
          </cell>
          <cell r="C1775">
            <v>0</v>
          </cell>
          <cell r="D1775">
            <v>0</v>
          </cell>
        </row>
        <row r="1776">
          <cell r="A1776" t="str">
            <v>55442</v>
          </cell>
          <cell r="B1776" t="str">
            <v>MAINT MISC PWR GEN - BB CT2</v>
          </cell>
          <cell r="C1776">
            <v>0</v>
          </cell>
          <cell r="D1776">
            <v>0</v>
          </cell>
        </row>
        <row r="1777">
          <cell r="A1777" t="str">
            <v>55443</v>
          </cell>
          <cell r="B1777" t="str">
            <v>MAINT MISC PWR GEN - BB CT3</v>
          </cell>
          <cell r="C1777">
            <v>0</v>
          </cell>
          <cell r="D1777">
            <v>1229.6500000000001</v>
          </cell>
        </row>
        <row r="1778">
          <cell r="A1778" t="str">
            <v>55451</v>
          </cell>
          <cell r="B1778" t="str">
            <v>MAINT MISC PWR GEN - GN CT1</v>
          </cell>
          <cell r="C1778">
            <v>0</v>
          </cell>
          <cell r="D1778">
            <v>0</v>
          </cell>
        </row>
        <row r="1779">
          <cell r="A1779" t="str">
            <v>55470</v>
          </cell>
          <cell r="B1779" t="str">
            <v>MAINT MISC OTHER POWER GEN PL</v>
          </cell>
          <cell r="C1779">
            <v>18879.16</v>
          </cell>
          <cell r="D1779">
            <v>330928.57</v>
          </cell>
        </row>
        <row r="1780">
          <cell r="A1780" t="str">
            <v>55471</v>
          </cell>
          <cell r="B1780" t="str">
            <v>MAINT MISC PWR GEN - POLK #1</v>
          </cell>
          <cell r="C1780">
            <v>0</v>
          </cell>
          <cell r="D1780">
            <v>0</v>
          </cell>
        </row>
        <row r="1781">
          <cell r="A1781" t="str">
            <v>55497</v>
          </cell>
          <cell r="B1781" t="str">
            <v>DOE REIMBURSEMENT</v>
          </cell>
          <cell r="C1781">
            <v>0</v>
          </cell>
          <cell r="D1781">
            <v>0</v>
          </cell>
        </row>
        <row r="1782">
          <cell r="A1782" t="str">
            <v>554</v>
          </cell>
          <cell r="B1782" t="str">
            <v>ACCOUNT TOTAL</v>
          </cell>
          <cell r="C1782">
            <v>22489.13</v>
          </cell>
          <cell r="D1782">
            <v>347997.48</v>
          </cell>
        </row>
        <row r="1783">
          <cell r="A1783" t="str">
            <v>55501</v>
          </cell>
          <cell r="B1783" t="str">
            <v>PURCH POWER - LAKELAND</v>
          </cell>
          <cell r="C1783">
            <v>253597</v>
          </cell>
          <cell r="D1783">
            <v>1872524.75</v>
          </cell>
        </row>
        <row r="1784">
          <cell r="A1784" t="str">
            <v>55502</v>
          </cell>
          <cell r="B1784" t="str">
            <v>PURCH POWER - FLA POWER CORP</v>
          </cell>
          <cell r="C1784">
            <v>4498478.7</v>
          </cell>
          <cell r="D1784">
            <v>9199718.4299999997</v>
          </cell>
        </row>
        <row r="1785">
          <cell r="A1785" t="str">
            <v>55503</v>
          </cell>
          <cell r="B1785" t="str">
            <v>PURCH POWER - FLA PWR &amp; LIGHT</v>
          </cell>
          <cell r="C1785">
            <v>5871474.5999999996</v>
          </cell>
          <cell r="D1785">
            <v>16272923.9</v>
          </cell>
        </row>
        <row r="1786">
          <cell r="A1786" t="str">
            <v>55504</v>
          </cell>
          <cell r="B1786" t="str">
            <v>PURCH POWER - ORLANDO</v>
          </cell>
          <cell r="C1786">
            <v>984783</v>
          </cell>
          <cell r="D1786">
            <v>4587953</v>
          </cell>
        </row>
        <row r="1787">
          <cell r="A1787" t="str">
            <v>55505</v>
          </cell>
          <cell r="B1787" t="str">
            <v>PURCH POWER - VERO BEACH</v>
          </cell>
          <cell r="C1787">
            <v>0</v>
          </cell>
          <cell r="D1787">
            <v>0</v>
          </cell>
        </row>
        <row r="1788">
          <cell r="A1788" t="str">
            <v>55506</v>
          </cell>
          <cell r="B1788" t="str">
            <v>PURCH POWER - HOMESTEAD</v>
          </cell>
          <cell r="C1788">
            <v>0</v>
          </cell>
          <cell r="D1788">
            <v>0</v>
          </cell>
        </row>
        <row r="1789">
          <cell r="A1789" t="str">
            <v>55507</v>
          </cell>
          <cell r="B1789" t="str">
            <v>PURCH POWER - LAKE WORTH</v>
          </cell>
          <cell r="C1789">
            <v>0</v>
          </cell>
          <cell r="D1789">
            <v>0</v>
          </cell>
        </row>
        <row r="1790">
          <cell r="A1790" t="str">
            <v>55508</v>
          </cell>
          <cell r="B1790" t="str">
            <v>PURCH POWER - JACKSONVILLE</v>
          </cell>
          <cell r="C1790">
            <v>1322552</v>
          </cell>
          <cell r="D1790">
            <v>5395012.5</v>
          </cell>
        </row>
        <row r="1791">
          <cell r="A1791" t="str">
            <v>55509</v>
          </cell>
          <cell r="B1791" t="str">
            <v>PURCH POWER - FT PIERCE</v>
          </cell>
          <cell r="C1791">
            <v>0</v>
          </cell>
          <cell r="D1791">
            <v>0</v>
          </cell>
        </row>
        <row r="1792">
          <cell r="A1792" t="str">
            <v>55510</v>
          </cell>
          <cell r="B1792" t="str">
            <v>PURCH POWER - GAINESVILLE</v>
          </cell>
          <cell r="C1792">
            <v>0</v>
          </cell>
          <cell r="D1792">
            <v>0</v>
          </cell>
        </row>
        <row r="1793">
          <cell r="A1793" t="str">
            <v>55511</v>
          </cell>
          <cell r="B1793" t="str">
            <v>PURCH POWER - TALLAHASSEE</v>
          </cell>
          <cell r="C1793">
            <v>1950</v>
          </cell>
          <cell r="D1793">
            <v>116768</v>
          </cell>
        </row>
        <row r="1794">
          <cell r="A1794" t="str">
            <v>55512</v>
          </cell>
          <cell r="B1794" t="str">
            <v>PURCH POWER - SMYNRA BEACH</v>
          </cell>
          <cell r="C1794">
            <v>0</v>
          </cell>
          <cell r="D1794">
            <v>0</v>
          </cell>
        </row>
        <row r="1795">
          <cell r="A1795" t="str">
            <v>55513</v>
          </cell>
          <cell r="B1795" t="str">
            <v>PURCH POWER - SEBRING</v>
          </cell>
          <cell r="C1795">
            <v>0</v>
          </cell>
          <cell r="D1795">
            <v>0</v>
          </cell>
        </row>
        <row r="1796">
          <cell r="A1796" t="str">
            <v>55514</v>
          </cell>
          <cell r="B1796" t="str">
            <v>PURCH POWER - KISSIMMEE</v>
          </cell>
          <cell r="C1796">
            <v>0</v>
          </cell>
          <cell r="D1796">
            <v>0</v>
          </cell>
        </row>
        <row r="1797">
          <cell r="A1797" t="str">
            <v>55515</v>
          </cell>
          <cell r="B1797" t="str">
            <v>PURCH POWER - ST CLOUD</v>
          </cell>
          <cell r="C1797">
            <v>0</v>
          </cell>
          <cell r="D1797">
            <v>0</v>
          </cell>
        </row>
        <row r="1798">
          <cell r="A1798" t="str">
            <v>55516</v>
          </cell>
          <cell r="B1798" t="str">
            <v>PURCH POWER-TECO POWER SERV</v>
          </cell>
          <cell r="C1798">
            <v>0</v>
          </cell>
          <cell r="D1798">
            <v>0</v>
          </cell>
        </row>
        <row r="1799">
          <cell r="A1799" t="str">
            <v>55517</v>
          </cell>
          <cell r="B1799" t="str">
            <v>PURCH POWER - KOCH.</v>
          </cell>
          <cell r="C1799">
            <v>0</v>
          </cell>
          <cell r="D1799">
            <v>0</v>
          </cell>
        </row>
        <row r="1800">
          <cell r="A1800" t="str">
            <v>55518</v>
          </cell>
          <cell r="B1800" t="str">
            <v>PURCH POWER VIRGINIA.</v>
          </cell>
          <cell r="C1800">
            <v>0</v>
          </cell>
          <cell r="D1800">
            <v>0</v>
          </cell>
        </row>
        <row r="1801">
          <cell r="A1801" t="str">
            <v>55519</v>
          </cell>
          <cell r="B1801" t="str">
            <v>COGENERATION</v>
          </cell>
          <cell r="C1801">
            <v>2749613.27</v>
          </cell>
          <cell r="D1801">
            <v>16202541.73</v>
          </cell>
        </row>
        <row r="1802">
          <cell r="A1802" t="str">
            <v>55520</v>
          </cell>
          <cell r="B1802" t="str">
            <v>NONRECOVERABLE INTERCHG REVER</v>
          </cell>
          <cell r="C1802">
            <v>-98516.21</v>
          </cell>
          <cell r="D1802">
            <v>-103956.21</v>
          </cell>
        </row>
        <row r="1803">
          <cell r="A1803" t="str">
            <v>55521</v>
          </cell>
          <cell r="B1803" t="str">
            <v>NONRECOVERABLE INTERCHG</v>
          </cell>
          <cell r="C1803">
            <v>98516.21</v>
          </cell>
          <cell r="D1803">
            <v>103956.21</v>
          </cell>
        </row>
        <row r="1804">
          <cell r="A1804" t="str">
            <v>55522</v>
          </cell>
          <cell r="B1804" t="str">
            <v>NONRECOVERABLE COGENERATION</v>
          </cell>
          <cell r="C1804">
            <v>77864.33</v>
          </cell>
          <cell r="D1804">
            <v>461049.83</v>
          </cell>
        </row>
        <row r="1805">
          <cell r="A1805" t="str">
            <v>55523</v>
          </cell>
          <cell r="B1805" t="str">
            <v>CAPACITY-PURCHASE POWER</v>
          </cell>
          <cell r="C1805">
            <v>206712.59</v>
          </cell>
          <cell r="D1805">
            <v>976536.79</v>
          </cell>
        </row>
        <row r="1806">
          <cell r="A1806" t="str">
            <v>55524</v>
          </cell>
          <cell r="B1806" t="str">
            <v>NONRECOVERABLE CAPACITY</v>
          </cell>
          <cell r="C1806">
            <v>-206712.59</v>
          </cell>
          <cell r="D1806">
            <v>-976536.79</v>
          </cell>
        </row>
        <row r="1807">
          <cell r="A1807" t="str">
            <v>55525</v>
          </cell>
          <cell r="B1807" t="str">
            <v>NONRECOVERABLE CAPACITY</v>
          </cell>
          <cell r="C1807">
            <v>0</v>
          </cell>
          <cell r="D1807">
            <v>0</v>
          </cell>
        </row>
        <row r="1808">
          <cell r="A1808" t="str">
            <v>55526</v>
          </cell>
          <cell r="B1808" t="str">
            <v>PURCH POWER - FMPA</v>
          </cell>
          <cell r="C1808">
            <v>0</v>
          </cell>
          <cell r="D1808">
            <v>0</v>
          </cell>
        </row>
        <row r="1809">
          <cell r="A1809" t="str">
            <v>55527</v>
          </cell>
          <cell r="B1809" t="str">
            <v>PURCH POWER - SEMINOLE ELECT</v>
          </cell>
          <cell r="C1809">
            <v>141569</v>
          </cell>
          <cell r="D1809">
            <v>995739</v>
          </cell>
        </row>
        <row r="1810">
          <cell r="A1810" t="str">
            <v>55528</v>
          </cell>
          <cell r="B1810" t="str">
            <v>PURCHASE POWER - SONAT.</v>
          </cell>
          <cell r="C1810">
            <v>0</v>
          </cell>
          <cell r="D1810">
            <v>0</v>
          </cell>
        </row>
        <row r="1811">
          <cell r="A1811" t="str">
            <v>55529</v>
          </cell>
          <cell r="B1811" t="str">
            <v>PURCH POWER-REEDY CREEK</v>
          </cell>
          <cell r="C1811">
            <v>0</v>
          </cell>
          <cell r="D1811">
            <v>0</v>
          </cell>
        </row>
        <row r="1812">
          <cell r="A1812" t="str">
            <v>55530</v>
          </cell>
          <cell r="B1812" t="str">
            <v>PURCH POWER - KEY WEST</v>
          </cell>
          <cell r="C1812">
            <v>0</v>
          </cell>
          <cell r="D1812">
            <v>0</v>
          </cell>
        </row>
        <row r="1813">
          <cell r="A1813" t="str">
            <v>55531</v>
          </cell>
          <cell r="B1813" t="str">
            <v>PURCHASED POWER OGLETHORPE</v>
          </cell>
          <cell r="C1813">
            <v>0</v>
          </cell>
          <cell r="D1813">
            <v>0</v>
          </cell>
        </row>
        <row r="1814">
          <cell r="A1814" t="str">
            <v>55532</v>
          </cell>
          <cell r="B1814" t="str">
            <v>PURCH POWER-PECO</v>
          </cell>
          <cell r="C1814">
            <v>0</v>
          </cell>
          <cell r="D1814">
            <v>0</v>
          </cell>
        </row>
        <row r="1815">
          <cell r="A1815" t="str">
            <v>55533</v>
          </cell>
          <cell r="B1815" t="str">
            <v>NONRECOVERABLE INTERCHG-WHSL</v>
          </cell>
          <cell r="C1815">
            <v>207157.14</v>
          </cell>
          <cell r="D1815">
            <v>978478.45</v>
          </cell>
        </row>
        <row r="1816">
          <cell r="A1816" t="str">
            <v>55534</v>
          </cell>
          <cell r="B1816" t="str">
            <v>NONRECOVERABLE INTERCHG-WHLSE</v>
          </cell>
          <cell r="C1816">
            <v>-207157.14</v>
          </cell>
          <cell r="D1816">
            <v>-978478.45</v>
          </cell>
        </row>
        <row r="1817">
          <cell r="A1817" t="str">
            <v>55535</v>
          </cell>
          <cell r="B1817" t="str">
            <v>RECOVERABLE INTERCHG-WHLSE</v>
          </cell>
          <cell r="C1817">
            <v>600957.06999999995</v>
          </cell>
          <cell r="D1817">
            <v>1768819.64</v>
          </cell>
        </row>
        <row r="1818">
          <cell r="A1818" t="str">
            <v>55536</v>
          </cell>
          <cell r="B1818" t="str">
            <v>RECOVERABLE INTERCHG-WHLSE</v>
          </cell>
          <cell r="C1818">
            <v>-600957.06999999995</v>
          </cell>
          <cell r="D1818">
            <v>-1768819.64</v>
          </cell>
        </row>
        <row r="1819">
          <cell r="A1819" t="str">
            <v>55537</v>
          </cell>
          <cell r="B1819" t="str">
            <v>PURCH POWER - AQUILA POWER CO</v>
          </cell>
          <cell r="C1819">
            <v>0</v>
          </cell>
          <cell r="D1819">
            <v>0</v>
          </cell>
        </row>
        <row r="1820">
          <cell r="A1820" t="str">
            <v>55538</v>
          </cell>
          <cell r="B1820" t="str">
            <v>PURCH POWER - OKEELANTA CORP</v>
          </cell>
          <cell r="C1820">
            <v>858224.93</v>
          </cell>
          <cell r="D1820">
            <v>966224.93</v>
          </cell>
        </row>
        <row r="1821">
          <cell r="A1821" t="str">
            <v>55539</v>
          </cell>
          <cell r="B1821" t="str">
            <v>MKT BASED INTERCHG PURCHASE</v>
          </cell>
          <cell r="C1821">
            <v>0</v>
          </cell>
          <cell r="D1821">
            <v>0</v>
          </cell>
        </row>
        <row r="1822">
          <cell r="A1822" t="str">
            <v>55540</v>
          </cell>
          <cell r="B1822" t="str">
            <v>FUEL TPS CONTRACT</v>
          </cell>
          <cell r="C1822">
            <v>4839260.42</v>
          </cell>
          <cell r="D1822">
            <v>8781361.0099999998</v>
          </cell>
        </row>
        <row r="1823">
          <cell r="A1823" t="str">
            <v>55541</v>
          </cell>
          <cell r="B1823" t="str">
            <v>O&amp;M TPS CONTRACT</v>
          </cell>
          <cell r="C1823">
            <v>429283.39</v>
          </cell>
          <cell r="D1823">
            <v>2371111.5299999998</v>
          </cell>
        </row>
        <row r="1824">
          <cell r="A1824" t="str">
            <v>55542</v>
          </cell>
          <cell r="B1824" t="str">
            <v>CAPACITY TPS CONTRACT</v>
          </cell>
          <cell r="C1824">
            <v>1711052</v>
          </cell>
          <cell r="D1824">
            <v>10266312</v>
          </cell>
        </row>
        <row r="1825">
          <cell r="A1825" t="str">
            <v>55543</v>
          </cell>
          <cell r="B1825" t="str">
            <v>PURCH POWER-FARMLAND HYDRO</v>
          </cell>
          <cell r="C1825">
            <v>0</v>
          </cell>
          <cell r="D1825">
            <v>0</v>
          </cell>
        </row>
        <row r="1826">
          <cell r="A1826" t="str">
            <v>55544</v>
          </cell>
          <cell r="B1826" t="str">
            <v>PURCH POWER-AUBURNDALE POWER</v>
          </cell>
          <cell r="C1826">
            <v>0</v>
          </cell>
          <cell r="D1826">
            <v>0</v>
          </cell>
        </row>
        <row r="1827">
          <cell r="A1827" t="str">
            <v>55545</v>
          </cell>
          <cell r="B1827" t="str">
            <v>PURCH POWER - CF INDUSTRIES I</v>
          </cell>
          <cell r="C1827">
            <v>0</v>
          </cell>
          <cell r="D1827">
            <v>0</v>
          </cell>
        </row>
        <row r="1828">
          <cell r="A1828" t="str">
            <v>55546</v>
          </cell>
          <cell r="B1828" t="str">
            <v>PURCH POWER - CARGILL FERTILI</v>
          </cell>
          <cell r="C1828">
            <v>0</v>
          </cell>
          <cell r="D1828">
            <v>0</v>
          </cell>
        </row>
        <row r="1829">
          <cell r="A1829" t="str">
            <v>55547</v>
          </cell>
          <cell r="B1829" t="str">
            <v>PURCH POWER - IMC - AGRICO CO</v>
          </cell>
          <cell r="C1829">
            <v>0</v>
          </cell>
          <cell r="D1829">
            <v>0</v>
          </cell>
        </row>
        <row r="1830">
          <cell r="A1830" t="str">
            <v>55548</v>
          </cell>
          <cell r="B1830" t="str">
            <v>PURCH POWER-MORGAN STANLEY GR</v>
          </cell>
          <cell r="C1830">
            <v>0</v>
          </cell>
          <cell r="D1830">
            <v>0</v>
          </cell>
        </row>
        <row r="1831">
          <cell r="A1831" t="str">
            <v>55549</v>
          </cell>
          <cell r="B1831" t="str">
            <v>PURCH POWER-CUTRALE CITRUS JU</v>
          </cell>
          <cell r="C1831">
            <v>0</v>
          </cell>
          <cell r="D1831">
            <v>0</v>
          </cell>
        </row>
        <row r="1832">
          <cell r="A1832" t="str">
            <v>55551</v>
          </cell>
          <cell r="B1832" t="str">
            <v>PURCH POWER-RELIANT ENERGY SE</v>
          </cell>
          <cell r="C1832">
            <v>0</v>
          </cell>
          <cell r="D1832">
            <v>383680</v>
          </cell>
        </row>
        <row r="1833">
          <cell r="A1833" t="str">
            <v>55552</v>
          </cell>
          <cell r="B1833" t="str">
            <v>PURCH POWER-ENTERGY MARKETING</v>
          </cell>
          <cell r="C1833">
            <v>0</v>
          </cell>
          <cell r="D1833">
            <v>0</v>
          </cell>
        </row>
        <row r="1834">
          <cell r="A1834" t="str">
            <v>55553</v>
          </cell>
          <cell r="B1834" t="str">
            <v>PURCH POWER - SEMPRA ENERGY T</v>
          </cell>
          <cell r="C1834">
            <v>0</v>
          </cell>
          <cell r="D1834">
            <v>0</v>
          </cell>
        </row>
        <row r="1835">
          <cell r="A1835" t="str">
            <v>55554</v>
          </cell>
          <cell r="B1835" t="str">
            <v>PURCH POWER - DISTRIBUTIVE GE</v>
          </cell>
          <cell r="C1835">
            <v>0</v>
          </cell>
          <cell r="D1835">
            <v>0</v>
          </cell>
        </row>
        <row r="1836">
          <cell r="A1836" t="str">
            <v>55555</v>
          </cell>
          <cell r="B1836" t="str">
            <v>PURCH POWER - SMITH FIELD</v>
          </cell>
          <cell r="C1836">
            <v>0</v>
          </cell>
          <cell r="D1836">
            <v>-50764.28</v>
          </cell>
        </row>
        <row r="1837">
          <cell r="A1837" t="str">
            <v>55556</v>
          </cell>
          <cell r="B1837" t="str">
            <v>PURCH POWER - CARGILL - ALLIA</v>
          </cell>
          <cell r="C1837">
            <v>1343301.5</v>
          </cell>
          <cell r="D1837">
            <v>3806243.8</v>
          </cell>
        </row>
        <row r="1838">
          <cell r="A1838" t="str">
            <v>55557</v>
          </cell>
          <cell r="B1838" t="str">
            <v>PURCH POWER - ENRON POWER MAR</v>
          </cell>
          <cell r="C1838">
            <v>0</v>
          </cell>
          <cell r="D1838">
            <v>0</v>
          </cell>
        </row>
        <row r="1839">
          <cell r="A1839" t="str">
            <v>55558</v>
          </cell>
          <cell r="B1839" t="str">
            <v>PURCH POWER - CORAL POWER</v>
          </cell>
          <cell r="C1839">
            <v>0</v>
          </cell>
          <cell r="D1839">
            <v>0</v>
          </cell>
        </row>
        <row r="1840">
          <cell r="A1840" t="str">
            <v>55559</v>
          </cell>
          <cell r="B1840" t="str">
            <v>PURCH POWER - SOUTHERN COMPAN</v>
          </cell>
          <cell r="C1840">
            <v>0</v>
          </cell>
          <cell r="D1840">
            <v>0</v>
          </cell>
        </row>
        <row r="1841">
          <cell r="A1841" t="str">
            <v>55560</v>
          </cell>
          <cell r="B1841" t="str">
            <v>PURCH POWER - DUKE ENERGY TRA</v>
          </cell>
          <cell r="C1841">
            <v>0</v>
          </cell>
          <cell r="D1841">
            <v>30000</v>
          </cell>
        </row>
        <row r="1842">
          <cell r="A1842" t="str">
            <v>55561</v>
          </cell>
          <cell r="B1842" t="str">
            <v>PURCH POWER-EL PASO ENERGY LP</v>
          </cell>
          <cell r="C1842">
            <v>0</v>
          </cell>
          <cell r="D1842">
            <v>0</v>
          </cell>
        </row>
        <row r="1843">
          <cell r="A1843" t="str">
            <v>55562</v>
          </cell>
          <cell r="B1843" t="str">
            <v>PURCH POWER - LOUISVILLE GAS</v>
          </cell>
          <cell r="C1843">
            <v>0</v>
          </cell>
          <cell r="D1843">
            <v>0</v>
          </cell>
        </row>
        <row r="1844">
          <cell r="A1844" t="str">
            <v>55563</v>
          </cell>
          <cell r="B1844" t="str">
            <v>PURCH POWER  - DYNERGY POWER</v>
          </cell>
          <cell r="C1844">
            <v>0</v>
          </cell>
          <cell r="D1844">
            <v>0</v>
          </cell>
        </row>
        <row r="1845">
          <cell r="A1845" t="str">
            <v>55564</v>
          </cell>
          <cell r="B1845" t="str">
            <v>PURCHASE POWER - CALPINE</v>
          </cell>
          <cell r="C1845">
            <v>2900</v>
          </cell>
          <cell r="D1845">
            <v>323087.32</v>
          </cell>
        </row>
        <row r="1846">
          <cell r="A1846" t="str">
            <v>55565</v>
          </cell>
          <cell r="B1846" t="str">
            <v>PURCHASE POWER - ACES</v>
          </cell>
          <cell r="C1846">
            <v>0</v>
          </cell>
          <cell r="D1846">
            <v>0</v>
          </cell>
        </row>
        <row r="1847">
          <cell r="A1847" t="str">
            <v>55566</v>
          </cell>
          <cell r="B1847" t="str">
            <v>PURCHASE POWER - CAROLINA POW</v>
          </cell>
          <cell r="C1847">
            <v>0</v>
          </cell>
          <cell r="D1847">
            <v>0</v>
          </cell>
        </row>
        <row r="1848">
          <cell r="A1848" t="str">
            <v>55567</v>
          </cell>
          <cell r="B1848" t="str">
            <v>PURCHASE POWER - CONACO</v>
          </cell>
          <cell r="C1848">
            <v>0</v>
          </cell>
          <cell r="D1848">
            <v>114638.5</v>
          </cell>
        </row>
        <row r="1849">
          <cell r="A1849" t="str">
            <v>555</v>
          </cell>
          <cell r="B1849" t="str">
            <v>ACCOUNT TOTAL</v>
          </cell>
          <cell r="C1849">
            <v>25085904.140000001</v>
          </cell>
          <cell r="D1849">
            <v>82096125.950000003</v>
          </cell>
        </row>
        <row r="1850">
          <cell r="A1850" t="str">
            <v>55600</v>
          </cell>
          <cell r="B1850" t="str">
            <v>SYS CONTROL &amp; LOAD DISPATCH</v>
          </cell>
          <cell r="C1850">
            <v>106178.06</v>
          </cell>
          <cell r="D1850">
            <v>636091</v>
          </cell>
        </row>
        <row r="1851">
          <cell r="A1851" t="str">
            <v>556</v>
          </cell>
          <cell r="B1851" t="str">
            <v>ACCOUNT TOTAL</v>
          </cell>
          <cell r="C1851">
            <v>106178.06</v>
          </cell>
          <cell r="D1851">
            <v>636091</v>
          </cell>
        </row>
        <row r="1852">
          <cell r="A1852" t="str">
            <v>55701</v>
          </cell>
          <cell r="B1852" t="str">
            <v>BIG BEND RESERVE POWER</v>
          </cell>
          <cell r="C1852">
            <v>0</v>
          </cell>
          <cell r="D1852">
            <v>0</v>
          </cell>
        </row>
        <row r="1853">
          <cell r="A1853" t="str">
            <v>55702</v>
          </cell>
          <cell r="B1853" t="str">
            <v>POLK #1 RESERVE POWER</v>
          </cell>
          <cell r="C1853">
            <v>0</v>
          </cell>
          <cell r="D1853">
            <v>0</v>
          </cell>
        </row>
        <row r="1854">
          <cell r="A1854" t="str">
            <v>55703</v>
          </cell>
          <cell r="B1854" t="str">
            <v>BB1&amp;2 FGD RESERVE POWER</v>
          </cell>
          <cell r="C1854">
            <v>0</v>
          </cell>
          <cell r="D1854">
            <v>0</v>
          </cell>
        </row>
        <row r="1855">
          <cell r="A1855" t="str">
            <v>55704</v>
          </cell>
          <cell r="B1855" t="str">
            <v>BAYSIDE RESERVE POWER</v>
          </cell>
          <cell r="C1855">
            <v>0</v>
          </cell>
          <cell r="D1855">
            <v>-1673.26</v>
          </cell>
        </row>
        <row r="1856">
          <cell r="A1856" t="str">
            <v>55710</v>
          </cell>
          <cell r="B1856" t="str">
            <v>PYRAMID COST RECOVERY AMORTIZ</v>
          </cell>
          <cell r="C1856">
            <v>0</v>
          </cell>
          <cell r="D1856">
            <v>0</v>
          </cell>
        </row>
        <row r="1857">
          <cell r="A1857" t="str">
            <v>55711</v>
          </cell>
          <cell r="B1857" t="str">
            <v>INTEREST ON PYRAMID SETTLEMEN</v>
          </cell>
          <cell r="C1857">
            <v>0</v>
          </cell>
          <cell r="D1857">
            <v>0</v>
          </cell>
        </row>
        <row r="1858">
          <cell r="A1858" t="str">
            <v>55716</v>
          </cell>
          <cell r="B1858" t="str">
            <v>AMORTIZATION OF PEABODY BUYOU</v>
          </cell>
          <cell r="C1858">
            <v>225374</v>
          </cell>
          <cell r="D1858">
            <v>1352244</v>
          </cell>
        </row>
        <row r="1859">
          <cell r="A1859" t="str">
            <v>55717</v>
          </cell>
          <cell r="B1859" t="str">
            <v>RETURN ON UNAMORT PBDY BUYOUT</v>
          </cell>
          <cell r="C1859">
            <v>0</v>
          </cell>
          <cell r="D1859">
            <v>0</v>
          </cell>
        </row>
        <row r="1860">
          <cell r="A1860" t="str">
            <v>55752</v>
          </cell>
          <cell r="B1860" t="str">
            <v>GATLIFF PURCHASE COST ADJUSTM</v>
          </cell>
          <cell r="C1860">
            <v>0</v>
          </cell>
          <cell r="D1860">
            <v>0</v>
          </cell>
        </row>
        <row r="1861">
          <cell r="A1861" t="str">
            <v>55774</v>
          </cell>
          <cell r="B1861" t="str">
            <v>DEFERRED OBO EXPENSE</v>
          </cell>
          <cell r="C1861">
            <v>0</v>
          </cell>
          <cell r="D1861">
            <v>0</v>
          </cell>
        </row>
        <row r="1862">
          <cell r="A1862" t="str">
            <v>55775</v>
          </cell>
          <cell r="B1862" t="str">
            <v>DEFERRED OBO EXPENSE-INTEREST</v>
          </cell>
          <cell r="C1862">
            <v>0</v>
          </cell>
          <cell r="D1862">
            <v>0</v>
          </cell>
        </row>
        <row r="1863">
          <cell r="A1863" t="str">
            <v>55776</v>
          </cell>
          <cell r="B1863" t="str">
            <v>PRIOR DEFERRED OBO EXPENSE</v>
          </cell>
          <cell r="C1863">
            <v>0</v>
          </cell>
          <cell r="D1863">
            <v>0</v>
          </cell>
        </row>
        <row r="1864">
          <cell r="A1864" t="str">
            <v>55780</v>
          </cell>
          <cell r="B1864" t="str">
            <v>DEFERRED FUEL EXP</v>
          </cell>
          <cell r="C1864">
            <v>0</v>
          </cell>
          <cell r="D1864">
            <v>0</v>
          </cell>
        </row>
        <row r="1865">
          <cell r="A1865" t="str">
            <v>55781</v>
          </cell>
          <cell r="B1865" t="str">
            <v>DEFERRED FUEL INT</v>
          </cell>
          <cell r="C1865">
            <v>0</v>
          </cell>
          <cell r="D1865">
            <v>0</v>
          </cell>
        </row>
        <row r="1866">
          <cell r="A1866" t="str">
            <v>55782</v>
          </cell>
          <cell r="B1866" t="str">
            <v>AMORTIZED DEFERRED FUEL EXP</v>
          </cell>
          <cell r="C1866">
            <v>0</v>
          </cell>
          <cell r="D1866">
            <v>0</v>
          </cell>
        </row>
        <row r="1867">
          <cell r="A1867" t="str">
            <v>55783</v>
          </cell>
          <cell r="B1867" t="str">
            <v>DEFERRED CAPACITY EXP</v>
          </cell>
          <cell r="C1867">
            <v>0</v>
          </cell>
          <cell r="D1867">
            <v>0</v>
          </cell>
        </row>
        <row r="1868">
          <cell r="A1868" t="str">
            <v>55784</v>
          </cell>
          <cell r="B1868" t="str">
            <v>DEFERRED CAPACITY INT</v>
          </cell>
          <cell r="C1868">
            <v>0</v>
          </cell>
          <cell r="D1868">
            <v>0</v>
          </cell>
        </row>
        <row r="1869">
          <cell r="A1869" t="str">
            <v>55785</v>
          </cell>
          <cell r="B1869" t="str">
            <v>AMORTIZED DEFERRED CAPACITY</v>
          </cell>
          <cell r="C1869">
            <v>0</v>
          </cell>
          <cell r="D1869">
            <v>0</v>
          </cell>
        </row>
        <row r="1870">
          <cell r="A1870" t="str">
            <v>55790</v>
          </cell>
          <cell r="B1870" t="str">
            <v>DEFERRED FUEL EXP-WHOLESALE</v>
          </cell>
          <cell r="C1870">
            <v>0</v>
          </cell>
          <cell r="D1870">
            <v>0</v>
          </cell>
        </row>
        <row r="1871">
          <cell r="A1871" t="str">
            <v>55791</v>
          </cell>
          <cell r="B1871" t="str">
            <v>DEFERRED FUEL INT-WHOLESALE</v>
          </cell>
          <cell r="C1871">
            <v>0</v>
          </cell>
          <cell r="D1871">
            <v>0</v>
          </cell>
        </row>
        <row r="1872">
          <cell r="A1872" t="str">
            <v>55792</v>
          </cell>
          <cell r="B1872" t="str">
            <v>DEFERRED FUEL AMORT-WHOLESALE</v>
          </cell>
          <cell r="C1872">
            <v>0</v>
          </cell>
          <cell r="D1872">
            <v>0</v>
          </cell>
        </row>
        <row r="1873">
          <cell r="A1873" t="str">
            <v>55798</v>
          </cell>
          <cell r="B1873" t="str">
            <v>CONTRACT REASSIGNMENT</v>
          </cell>
          <cell r="C1873">
            <v>0</v>
          </cell>
          <cell r="D1873">
            <v>0</v>
          </cell>
        </row>
        <row r="1874">
          <cell r="A1874" t="str">
            <v>55799</v>
          </cell>
          <cell r="B1874" t="str">
            <v>CONTRACT REASSIGNMENT AMORTIZ</v>
          </cell>
          <cell r="C1874">
            <v>0</v>
          </cell>
          <cell r="D1874">
            <v>0</v>
          </cell>
        </row>
        <row r="1875">
          <cell r="A1875" t="str">
            <v>557</v>
          </cell>
          <cell r="B1875" t="str">
            <v>ACCOUNT TOTAL</v>
          </cell>
          <cell r="C1875">
            <v>225374</v>
          </cell>
          <cell r="D1875">
            <v>1350570.74</v>
          </cell>
        </row>
        <row r="1876">
          <cell r="A1876" t="str">
            <v>56000</v>
          </cell>
          <cell r="B1876" t="str">
            <v>TRANSMISSION OPN SUPV &amp; ENG</v>
          </cell>
          <cell r="C1876">
            <v>50908.28</v>
          </cell>
          <cell r="D1876">
            <v>350390.98</v>
          </cell>
        </row>
        <row r="1877">
          <cell r="A1877" t="str">
            <v>560</v>
          </cell>
          <cell r="B1877" t="str">
            <v>ACCOUNT TOTAL</v>
          </cell>
          <cell r="C1877">
            <v>50908.28</v>
          </cell>
          <cell r="D1877">
            <v>350390.98</v>
          </cell>
        </row>
        <row r="1878">
          <cell r="A1878" t="str">
            <v>56100</v>
          </cell>
          <cell r="B1878" t="str">
            <v>TRANSMISSION OPN-LOAD DISPATC</v>
          </cell>
          <cell r="C1878">
            <v>50415.7</v>
          </cell>
          <cell r="D1878">
            <v>424874.57</v>
          </cell>
        </row>
        <row r="1879">
          <cell r="A1879" t="str">
            <v>56101</v>
          </cell>
          <cell r="B1879" t="str">
            <v>COGENERATION CREDIT</v>
          </cell>
          <cell r="C1879">
            <v>-8652.32</v>
          </cell>
          <cell r="D1879">
            <v>-49885.99</v>
          </cell>
        </row>
        <row r="1880">
          <cell r="A1880" t="str">
            <v>561</v>
          </cell>
          <cell r="B1880" t="str">
            <v>ACCOUNT TOTAL</v>
          </cell>
          <cell r="C1880">
            <v>41763.379999999997</v>
          </cell>
          <cell r="D1880">
            <v>374988.58</v>
          </cell>
        </row>
        <row r="1881">
          <cell r="A1881" t="str">
            <v>56200</v>
          </cell>
          <cell r="B1881" t="str">
            <v>TRANSMISSION OPN-SUBSTATION E</v>
          </cell>
          <cell r="C1881">
            <v>40650.07</v>
          </cell>
          <cell r="D1881">
            <v>165303.21</v>
          </cell>
        </row>
        <row r="1882">
          <cell r="A1882" t="str">
            <v>56202</v>
          </cell>
          <cell r="B1882" t="str">
            <v>TRANSMISSION SUBSTATION LINE</v>
          </cell>
          <cell r="C1882">
            <v>0</v>
          </cell>
          <cell r="D1882">
            <v>0</v>
          </cell>
        </row>
        <row r="1883">
          <cell r="A1883" t="str">
            <v>56203</v>
          </cell>
          <cell r="B1883" t="str">
            <v>TRANS OPN - CASCADE EQUIPMENT</v>
          </cell>
          <cell r="C1883">
            <v>350.14</v>
          </cell>
          <cell r="D1883">
            <v>2358.7399999999998</v>
          </cell>
        </row>
        <row r="1884">
          <cell r="A1884" t="str">
            <v>56205</v>
          </cell>
          <cell r="B1884" t="str">
            <v>TRANSMISSION OPER SUB-PCB</v>
          </cell>
          <cell r="C1884">
            <v>1525.76</v>
          </cell>
          <cell r="D1884">
            <v>12720.24</v>
          </cell>
        </row>
        <row r="1885">
          <cell r="A1885" t="str">
            <v>56206</v>
          </cell>
          <cell r="B1885" t="str">
            <v>TRANS OPNS - SUBSTA - STORM</v>
          </cell>
          <cell r="C1885">
            <v>392.7</v>
          </cell>
          <cell r="D1885">
            <v>1162.1999999999998</v>
          </cell>
        </row>
        <row r="1886">
          <cell r="A1886" t="str">
            <v>56207</v>
          </cell>
          <cell r="B1886" t="str">
            <v>TRANSMISSION DOBLE TESTING</v>
          </cell>
          <cell r="C1886">
            <v>8772.9299999999985</v>
          </cell>
          <cell r="D1886">
            <v>17476.12</v>
          </cell>
        </row>
        <row r="1887">
          <cell r="A1887" t="str">
            <v>56208</v>
          </cell>
          <cell r="B1887" t="str">
            <v>TRANSMISSION SUBSTATION INSPE</v>
          </cell>
          <cell r="C1887">
            <v>0</v>
          </cell>
          <cell r="D1887">
            <v>0</v>
          </cell>
        </row>
        <row r="1888">
          <cell r="A1888" t="str">
            <v>56209</v>
          </cell>
          <cell r="B1888" t="str">
            <v>TRANSMISSION RELAY TESTING</v>
          </cell>
          <cell r="C1888">
            <v>0</v>
          </cell>
          <cell r="D1888">
            <v>0</v>
          </cell>
        </row>
        <row r="1889">
          <cell r="A1889" t="str">
            <v>56284</v>
          </cell>
          <cell r="B1889" t="str">
            <v>TRANSMISSION OPN - B/S MISCEL</v>
          </cell>
          <cell r="C1889">
            <v>0</v>
          </cell>
          <cell r="D1889">
            <v>0</v>
          </cell>
        </row>
        <row r="1890">
          <cell r="A1890" t="str">
            <v>56285</v>
          </cell>
          <cell r="B1890" t="str">
            <v>TRANSMISSION OPN - B/S ROOFS.</v>
          </cell>
          <cell r="C1890">
            <v>0</v>
          </cell>
          <cell r="D1890">
            <v>0</v>
          </cell>
        </row>
        <row r="1891">
          <cell r="A1891" t="str">
            <v>56286</v>
          </cell>
          <cell r="B1891" t="str">
            <v>TRANSMISSION OPN - B/S CONSUL</v>
          </cell>
          <cell r="C1891">
            <v>0</v>
          </cell>
          <cell r="D1891">
            <v>0</v>
          </cell>
        </row>
        <row r="1892">
          <cell r="A1892" t="str">
            <v>56288</v>
          </cell>
          <cell r="B1892" t="str">
            <v>TRANS OPN-B/S CARPET CLEANING</v>
          </cell>
          <cell r="C1892">
            <v>0</v>
          </cell>
          <cell r="D1892">
            <v>0</v>
          </cell>
        </row>
        <row r="1893">
          <cell r="A1893" t="str">
            <v>56289</v>
          </cell>
          <cell r="B1893" t="str">
            <v>TRANS OPN-B/S GENERAL CLEANIN</v>
          </cell>
          <cell r="C1893">
            <v>0</v>
          </cell>
          <cell r="D1893">
            <v>0</v>
          </cell>
        </row>
        <row r="1894">
          <cell r="A1894" t="str">
            <v>56290</v>
          </cell>
          <cell r="B1894" t="str">
            <v>TRANS OPN-B/S ELECTRICAL</v>
          </cell>
          <cell r="C1894">
            <v>0</v>
          </cell>
          <cell r="D1894">
            <v>0</v>
          </cell>
        </row>
        <row r="1895">
          <cell r="A1895" t="str">
            <v>56291</v>
          </cell>
          <cell r="B1895" t="str">
            <v>TRANS OPN B/S - GROUND MAINTE</v>
          </cell>
          <cell r="C1895">
            <v>0</v>
          </cell>
          <cell r="D1895">
            <v>0</v>
          </cell>
        </row>
        <row r="1896">
          <cell r="A1896" t="str">
            <v>56292</v>
          </cell>
          <cell r="B1896" t="str">
            <v>TRANS OPN-B/S HVAC</v>
          </cell>
          <cell r="C1896">
            <v>0</v>
          </cell>
          <cell r="D1896">
            <v>0</v>
          </cell>
        </row>
        <row r="1897">
          <cell r="A1897" t="str">
            <v>56293</v>
          </cell>
          <cell r="B1897" t="str">
            <v>TRANS OPN-B/S MISC STRUCTURE</v>
          </cell>
          <cell r="C1897">
            <v>0</v>
          </cell>
          <cell r="D1897">
            <v>0</v>
          </cell>
        </row>
        <row r="1898">
          <cell r="A1898" t="str">
            <v>56294</v>
          </cell>
          <cell r="B1898" t="str">
            <v>TRANS OPN-B/S PAINTING</v>
          </cell>
          <cell r="C1898">
            <v>0</v>
          </cell>
          <cell r="D1898">
            <v>0</v>
          </cell>
        </row>
        <row r="1899">
          <cell r="A1899" t="str">
            <v>56295</v>
          </cell>
          <cell r="B1899" t="str">
            <v>TRANS OPN-B/S PEST CONTROL</v>
          </cell>
          <cell r="C1899">
            <v>0</v>
          </cell>
          <cell r="D1899">
            <v>0</v>
          </cell>
        </row>
        <row r="1900">
          <cell r="A1900" t="str">
            <v>56296</v>
          </cell>
          <cell r="B1900" t="str">
            <v>TRANS OPN-B/S PLUMBING</v>
          </cell>
          <cell r="C1900">
            <v>0</v>
          </cell>
          <cell r="D1900">
            <v>0</v>
          </cell>
        </row>
        <row r="1901">
          <cell r="A1901" t="str">
            <v>56297</v>
          </cell>
          <cell r="B1901" t="str">
            <v>TRANS OPN B/S - WASTE - SEWAG</v>
          </cell>
          <cell r="C1901">
            <v>0</v>
          </cell>
          <cell r="D1901">
            <v>0</v>
          </cell>
        </row>
        <row r="1902">
          <cell r="A1902" t="str">
            <v>56298</v>
          </cell>
          <cell r="B1902" t="str">
            <v>TRANS OPN-B/S TRASH</v>
          </cell>
          <cell r="C1902">
            <v>0</v>
          </cell>
          <cell r="D1902">
            <v>0</v>
          </cell>
        </row>
        <row r="1903">
          <cell r="A1903" t="str">
            <v>56299</v>
          </cell>
          <cell r="B1903" t="str">
            <v>TRANS OPN-B/S WATER</v>
          </cell>
          <cell r="C1903">
            <v>813.5</v>
          </cell>
          <cell r="D1903">
            <v>1468</v>
          </cell>
        </row>
        <row r="1904">
          <cell r="A1904" t="str">
            <v>562</v>
          </cell>
          <cell r="B1904" t="str">
            <v>ACCOUNT TOTAL</v>
          </cell>
          <cell r="C1904">
            <v>52505.1</v>
          </cell>
          <cell r="D1904">
            <v>200488.51</v>
          </cell>
        </row>
        <row r="1905">
          <cell r="A1905" t="str">
            <v>56300</v>
          </cell>
          <cell r="B1905" t="str">
            <v>TRANSMISSION OPN-OVERHEAD LIN</v>
          </cell>
          <cell r="C1905">
            <v>6534.61</v>
          </cell>
          <cell r="D1905">
            <v>57325.91</v>
          </cell>
        </row>
        <row r="1906">
          <cell r="A1906" t="str">
            <v>56306</v>
          </cell>
          <cell r="B1906" t="str">
            <v>TRANSMISSION OPN-OH LINES-STO</v>
          </cell>
          <cell r="C1906">
            <v>44378.41</v>
          </cell>
          <cell r="D1906">
            <v>106538.05</v>
          </cell>
        </row>
        <row r="1907">
          <cell r="A1907" t="str">
            <v>56311</v>
          </cell>
          <cell r="B1907" t="str">
            <v>INFRARED HELICOPTER PATROL</v>
          </cell>
          <cell r="C1907">
            <v>0</v>
          </cell>
          <cell r="D1907">
            <v>43950.39</v>
          </cell>
        </row>
        <row r="1908">
          <cell r="A1908" t="str">
            <v>563</v>
          </cell>
          <cell r="B1908" t="str">
            <v>ACCOUNT TOTAL</v>
          </cell>
          <cell r="C1908">
            <v>50913.02</v>
          </cell>
          <cell r="D1908">
            <v>207814.35</v>
          </cell>
        </row>
        <row r="1909">
          <cell r="A1909" t="str">
            <v>56400</v>
          </cell>
          <cell r="B1909" t="str">
            <v>TRANSM-OPN-UNDERGRND LINE</v>
          </cell>
          <cell r="C1909">
            <v>0</v>
          </cell>
          <cell r="D1909">
            <v>0</v>
          </cell>
        </row>
        <row r="1910">
          <cell r="A1910" t="str">
            <v>564</v>
          </cell>
          <cell r="B1910" t="str">
            <v>ACCOUNT TOTAL</v>
          </cell>
          <cell r="C1910">
            <v>0</v>
          </cell>
          <cell r="D1910">
            <v>0</v>
          </cell>
        </row>
        <row r="1911">
          <cell r="A1911" t="str">
            <v>56500</v>
          </cell>
          <cell r="B1911" t="str">
            <v>TRN OP TRANSM ELECT BY OTHERS</v>
          </cell>
          <cell r="C1911">
            <v>0</v>
          </cell>
          <cell r="D1911">
            <v>0</v>
          </cell>
        </row>
        <row r="1912">
          <cell r="A1912" t="str">
            <v>56501</v>
          </cell>
          <cell r="B1912" t="str">
            <v>TRANSMISSION OF ELECTRICITY</v>
          </cell>
          <cell r="C1912">
            <v>25053</v>
          </cell>
          <cell r="D1912">
            <v>145546</v>
          </cell>
        </row>
        <row r="1913">
          <cell r="A1913" t="str">
            <v>56502</v>
          </cell>
          <cell r="B1913" t="str">
            <v>FERC ACCOUNT.</v>
          </cell>
          <cell r="C1913">
            <v>0</v>
          </cell>
          <cell r="D1913">
            <v>0</v>
          </cell>
        </row>
        <row r="1914">
          <cell r="A1914" t="str">
            <v>565</v>
          </cell>
          <cell r="B1914" t="str">
            <v>ACCOUNT TOTAL</v>
          </cell>
          <cell r="C1914">
            <v>25053</v>
          </cell>
          <cell r="D1914">
            <v>145546</v>
          </cell>
        </row>
        <row r="1915">
          <cell r="A1915" t="str">
            <v>56600</v>
          </cell>
          <cell r="B1915" t="str">
            <v>TRANSMISSION OPN-MISCELL OTHE</v>
          </cell>
          <cell r="C1915">
            <v>98846.25</v>
          </cell>
          <cell r="D1915">
            <v>894492.77</v>
          </cell>
        </row>
        <row r="1916">
          <cell r="A1916" t="str">
            <v>56601</v>
          </cell>
          <cell r="B1916" t="str">
            <v>TRANSMISSION RENTAL PROP EXP</v>
          </cell>
          <cell r="C1916">
            <v>1673.1799999999998</v>
          </cell>
          <cell r="D1916">
            <v>10389.469999999999</v>
          </cell>
        </row>
        <row r="1917">
          <cell r="A1917" t="str">
            <v>56606</v>
          </cell>
          <cell r="B1917" t="str">
            <v>MISC. TRANSMISSION OPN-STORM</v>
          </cell>
          <cell r="C1917">
            <v>0</v>
          </cell>
          <cell r="D1917">
            <v>0</v>
          </cell>
        </row>
        <row r="1918">
          <cell r="A1918" t="str">
            <v>56607</v>
          </cell>
          <cell r="B1918" t="str">
            <v>TRANS TARIFF OFFSYSTEM SALES</v>
          </cell>
          <cell r="C1918">
            <v>0</v>
          </cell>
          <cell r="D1918">
            <v>0</v>
          </cell>
        </row>
        <row r="1919">
          <cell r="A1919" t="str">
            <v>56608</v>
          </cell>
          <cell r="B1919" t="str">
            <v>TRANS TARIFF NATIVE LOAD</v>
          </cell>
          <cell r="C1919">
            <v>0</v>
          </cell>
          <cell r="D1919">
            <v>0</v>
          </cell>
        </row>
        <row r="1920">
          <cell r="A1920" t="str">
            <v>56609</v>
          </cell>
          <cell r="B1920" t="str">
            <v>TRANS TARIFF REDISPATCH</v>
          </cell>
          <cell r="C1920">
            <v>0</v>
          </cell>
          <cell r="D1920">
            <v>0</v>
          </cell>
        </row>
        <row r="1921">
          <cell r="A1921" t="str">
            <v>56610</v>
          </cell>
          <cell r="B1921" t="str">
            <v>TRANSMISSION POLE AUDIT</v>
          </cell>
          <cell r="C1921">
            <v>0</v>
          </cell>
          <cell r="D1921">
            <v>0</v>
          </cell>
        </row>
        <row r="1922">
          <cell r="A1922" t="str">
            <v>566</v>
          </cell>
          <cell r="B1922" t="str">
            <v>ACCOUNT TOTAL</v>
          </cell>
          <cell r="C1922">
            <v>100519.43</v>
          </cell>
          <cell r="D1922">
            <v>904882.24</v>
          </cell>
        </row>
        <row r="1923">
          <cell r="A1923" t="str">
            <v>56700</v>
          </cell>
          <cell r="B1923" t="str">
            <v>TRANSMISSION OPN-RENTS</v>
          </cell>
          <cell r="C1923">
            <v>132.58999999999997</v>
          </cell>
          <cell r="D1923">
            <v>1082.5899999999999</v>
          </cell>
        </row>
        <row r="1924">
          <cell r="A1924" t="str">
            <v>567</v>
          </cell>
          <cell r="B1924" t="str">
            <v>ACCOUNT TOTAL</v>
          </cell>
          <cell r="C1924">
            <v>132.58999999999997</v>
          </cell>
          <cell r="D1924">
            <v>1082.5899999999999</v>
          </cell>
        </row>
        <row r="1925">
          <cell r="A1925" t="str">
            <v>56800</v>
          </cell>
          <cell r="B1925" t="str">
            <v>TRANSMISSION MAINT-SUPV-ENGRG</v>
          </cell>
          <cell r="C1925">
            <v>0</v>
          </cell>
          <cell r="D1925">
            <v>0</v>
          </cell>
        </row>
        <row r="1926">
          <cell r="A1926" t="str">
            <v>568</v>
          </cell>
          <cell r="B1926" t="str">
            <v>ACCOUNT TOTAL</v>
          </cell>
          <cell r="C1926">
            <v>0</v>
          </cell>
          <cell r="D1926">
            <v>0</v>
          </cell>
        </row>
        <row r="1927">
          <cell r="A1927" t="str">
            <v>56900</v>
          </cell>
          <cell r="B1927" t="str">
            <v>TRANSMISSION MAINT-STRUCTURES</v>
          </cell>
          <cell r="C1927">
            <v>0</v>
          </cell>
          <cell r="D1927">
            <v>41.809999999999995</v>
          </cell>
        </row>
        <row r="1928">
          <cell r="A1928" t="str">
            <v>569</v>
          </cell>
          <cell r="B1928" t="str">
            <v>ACCOUNT TOTAL</v>
          </cell>
          <cell r="C1928">
            <v>0</v>
          </cell>
          <cell r="D1928">
            <v>41.809999999999995</v>
          </cell>
        </row>
        <row r="1929">
          <cell r="A1929" t="str">
            <v>57000</v>
          </cell>
          <cell r="B1929" t="str">
            <v>TRANSM MAINT-STA EQUIP</v>
          </cell>
          <cell r="C1929">
            <v>102468.68</v>
          </cell>
          <cell r="D1929">
            <v>585678.43999999994</v>
          </cell>
        </row>
        <row r="1930">
          <cell r="A1930" t="str">
            <v>57002</v>
          </cell>
          <cell r="B1930" t="str">
            <v>TRANS MAINT - LINE DEPARTMENT</v>
          </cell>
          <cell r="C1930">
            <v>0</v>
          </cell>
          <cell r="D1930">
            <v>0</v>
          </cell>
        </row>
        <row r="1931">
          <cell r="A1931" t="str">
            <v>57003</v>
          </cell>
          <cell r="B1931" t="str">
            <v>TRANS MAINT - CASCADE EQUIPME</v>
          </cell>
          <cell r="C1931">
            <v>369.71</v>
          </cell>
          <cell r="D1931">
            <v>7893.73</v>
          </cell>
        </row>
        <row r="1932">
          <cell r="A1932" t="str">
            <v>57005</v>
          </cell>
          <cell r="B1932" t="str">
            <v>UNPLAN TRANS SUBSTA MAINT</v>
          </cell>
          <cell r="C1932">
            <v>0</v>
          </cell>
          <cell r="D1932">
            <v>0</v>
          </cell>
        </row>
        <row r="1933">
          <cell r="A1933" t="str">
            <v>57006</v>
          </cell>
          <cell r="B1933" t="str">
            <v>TRANS MAINT - STORM</v>
          </cell>
          <cell r="C1933">
            <v>5059.9399999999996</v>
          </cell>
          <cell r="D1933">
            <v>5059.9399999999996</v>
          </cell>
        </row>
        <row r="1934">
          <cell r="A1934" t="str">
            <v>570</v>
          </cell>
          <cell r="B1934" t="str">
            <v>ACCOUNT TOTAL</v>
          </cell>
          <cell r="C1934">
            <v>107898.33</v>
          </cell>
          <cell r="D1934">
            <v>598632.11</v>
          </cell>
        </row>
        <row r="1935">
          <cell r="A1935" t="str">
            <v>57100</v>
          </cell>
          <cell r="B1935" t="str">
            <v>TRANSMISSION MAINT-OVH LINE</v>
          </cell>
          <cell r="C1935">
            <v>53139.02</v>
          </cell>
          <cell r="D1935">
            <v>407763.11</v>
          </cell>
        </row>
        <row r="1936">
          <cell r="A1936" t="str">
            <v>57105</v>
          </cell>
          <cell r="B1936" t="str">
            <v>PLANNED TRANSMISSION MAINTENA</v>
          </cell>
          <cell r="C1936">
            <v>4025.7999999999997</v>
          </cell>
          <cell r="D1936">
            <v>4025.7999999999997</v>
          </cell>
        </row>
        <row r="1937">
          <cell r="A1937" t="str">
            <v>57106</v>
          </cell>
          <cell r="B1937" t="str">
            <v>TRANSMISSION MAITENANCE OVERH</v>
          </cell>
          <cell r="C1937">
            <v>8943.3700000000008</v>
          </cell>
          <cell r="D1937">
            <v>15386.53</v>
          </cell>
        </row>
        <row r="1938">
          <cell r="A1938" t="str">
            <v>57111</v>
          </cell>
          <cell r="B1938" t="str">
            <v>WOOD POLE INSPECTION PROGRAM</v>
          </cell>
          <cell r="C1938">
            <v>0</v>
          </cell>
          <cell r="D1938">
            <v>20864.8</v>
          </cell>
        </row>
        <row r="1939">
          <cell r="A1939" t="str">
            <v>57112</v>
          </cell>
          <cell r="B1939" t="str">
            <v>REPAIR WOOD POLES</v>
          </cell>
          <cell r="C1939">
            <v>0</v>
          </cell>
          <cell r="D1939">
            <v>0</v>
          </cell>
        </row>
        <row r="1940">
          <cell r="A1940" t="str">
            <v>57113</v>
          </cell>
          <cell r="B1940" t="str">
            <v>WOODPECKER WRAP FOR WOOD POLE</v>
          </cell>
          <cell r="C1940">
            <v>0</v>
          </cell>
          <cell r="D1940">
            <v>0</v>
          </cell>
        </row>
        <row r="1941">
          <cell r="A1941" t="str">
            <v>57114</v>
          </cell>
          <cell r="B1941" t="str">
            <v>STEEL TOWER LINE INSPECTION P</v>
          </cell>
          <cell r="C1941">
            <v>0</v>
          </cell>
          <cell r="D1941">
            <v>0</v>
          </cell>
        </row>
        <row r="1942">
          <cell r="A1942" t="str">
            <v>57115</v>
          </cell>
          <cell r="B1942" t="str">
            <v>PAINT STEEL TOWERS</v>
          </cell>
          <cell r="C1942">
            <v>0</v>
          </cell>
          <cell r="D1942">
            <v>0</v>
          </cell>
        </row>
        <row r="1943">
          <cell r="A1943" t="str">
            <v>57116</v>
          </cell>
          <cell r="B1943" t="str">
            <v>RIGHT-OF-WAY MAINTENANCE</v>
          </cell>
          <cell r="C1943">
            <v>117700.51</v>
          </cell>
          <cell r="D1943">
            <v>153330.32999999999</v>
          </cell>
        </row>
        <row r="1944">
          <cell r="A1944" t="str">
            <v>57117</v>
          </cell>
          <cell r="B1944" t="str">
            <v>ENVIRONMENTAL PERMITTING</v>
          </cell>
          <cell r="C1944">
            <v>632.02</v>
          </cell>
          <cell r="D1944">
            <v>6112.32</v>
          </cell>
        </row>
        <row r="1945">
          <cell r="A1945" t="str">
            <v>57119</v>
          </cell>
          <cell r="B1945" t="str">
            <v>TRANSMISSION MTCE-CONTRACT</v>
          </cell>
          <cell r="C1945">
            <v>0</v>
          </cell>
          <cell r="D1945">
            <v>0</v>
          </cell>
        </row>
        <row r="1946">
          <cell r="A1946" t="str">
            <v>57120</v>
          </cell>
          <cell r="B1946" t="str">
            <v>TECO TRANSMISSION MAINTENANCE</v>
          </cell>
          <cell r="C1946">
            <v>7044.5</v>
          </cell>
          <cell r="D1946">
            <v>4859.2599999999993</v>
          </cell>
        </row>
        <row r="1947">
          <cell r="A1947" t="str">
            <v>57125</v>
          </cell>
          <cell r="B1947" t="str">
            <v>SHELDON RD WIDENING (HILLS TO</v>
          </cell>
          <cell r="C1947">
            <v>0</v>
          </cell>
          <cell r="D1947">
            <v>0</v>
          </cell>
        </row>
        <row r="1948">
          <cell r="A1948" t="str">
            <v>57126</v>
          </cell>
          <cell r="B1948" t="str">
            <v>SHELDON RD WIDENING (HILLS TO</v>
          </cell>
          <cell r="C1948">
            <v>0</v>
          </cell>
          <cell r="D1948">
            <v>0</v>
          </cell>
        </row>
        <row r="1949">
          <cell r="A1949" t="str">
            <v>571</v>
          </cell>
          <cell r="B1949" t="str">
            <v>ACCOUNT TOTAL</v>
          </cell>
          <cell r="C1949">
            <v>191485.22</v>
          </cell>
          <cell r="D1949">
            <v>612342.15</v>
          </cell>
        </row>
        <row r="1950">
          <cell r="A1950" t="str">
            <v>57200</v>
          </cell>
          <cell r="B1950" t="str">
            <v>TRANSMISSION MAINT-UDG LINE</v>
          </cell>
          <cell r="C1950">
            <v>0</v>
          </cell>
          <cell r="D1950">
            <v>0</v>
          </cell>
        </row>
        <row r="1951">
          <cell r="A1951" t="str">
            <v>57205</v>
          </cell>
          <cell r="B1951" t="str">
            <v>TRANS EMER SUBSTA MAINT</v>
          </cell>
          <cell r="C1951">
            <v>0</v>
          </cell>
          <cell r="D1951">
            <v>0</v>
          </cell>
        </row>
        <row r="1952">
          <cell r="A1952" t="str">
            <v>572</v>
          </cell>
          <cell r="B1952" t="str">
            <v>ACCOUNT TOTAL</v>
          </cell>
          <cell r="C1952">
            <v>0</v>
          </cell>
          <cell r="D1952">
            <v>0</v>
          </cell>
        </row>
        <row r="1953">
          <cell r="A1953" t="str">
            <v>57300</v>
          </cell>
          <cell r="B1953" t="str">
            <v>TRANSMISSION MAINT-MISC PLANT</v>
          </cell>
          <cell r="C1953">
            <v>0</v>
          </cell>
          <cell r="D1953">
            <v>0</v>
          </cell>
        </row>
        <row r="1954">
          <cell r="A1954" t="str">
            <v>573</v>
          </cell>
          <cell r="B1954" t="str">
            <v>ACCOUNT TOTAL</v>
          </cell>
          <cell r="C1954">
            <v>0</v>
          </cell>
          <cell r="D1954">
            <v>0</v>
          </cell>
        </row>
        <row r="1955">
          <cell r="A1955" t="str">
            <v>58000</v>
          </cell>
          <cell r="B1955" t="str">
            <v>DIST OPER-BUDGET ONLY</v>
          </cell>
          <cell r="C1955">
            <v>22008.79</v>
          </cell>
          <cell r="D1955">
            <v>130061.95</v>
          </cell>
        </row>
        <row r="1956">
          <cell r="A1956" t="str">
            <v>58001</v>
          </cell>
          <cell r="B1956" t="str">
            <v>DIST OP SUP&amp;ENG-NORMAL OPERAT</v>
          </cell>
          <cell r="C1956">
            <v>71412.81</v>
          </cell>
          <cell r="D1956">
            <v>489926.31</v>
          </cell>
        </row>
        <row r="1957">
          <cell r="A1957" t="str">
            <v>58006</v>
          </cell>
          <cell r="B1957" t="str">
            <v>DIST OP SUP&amp;ENG-STORM DAMAGE</v>
          </cell>
          <cell r="C1957">
            <v>0</v>
          </cell>
          <cell r="D1957">
            <v>0</v>
          </cell>
        </row>
        <row r="1958">
          <cell r="A1958" t="str">
            <v>58010</v>
          </cell>
          <cell r="B1958" t="str">
            <v>UNDERGROUND CABLE LOCATING</v>
          </cell>
          <cell r="C1958">
            <v>0</v>
          </cell>
          <cell r="D1958">
            <v>0</v>
          </cell>
        </row>
        <row r="1959">
          <cell r="A1959" t="str">
            <v>58073</v>
          </cell>
          <cell r="B1959" t="str">
            <v>DIST OP SUP&amp;ENG FR APP EXP</v>
          </cell>
          <cell r="C1959">
            <v>0</v>
          </cell>
          <cell r="D1959">
            <v>0</v>
          </cell>
        </row>
        <row r="1960">
          <cell r="A1960" t="str">
            <v>580</v>
          </cell>
          <cell r="B1960" t="str">
            <v>ACCOUNT TOTAL</v>
          </cell>
          <cell r="C1960">
            <v>93421.599999999991</v>
          </cell>
          <cell r="D1960">
            <v>619988.26</v>
          </cell>
        </row>
        <row r="1961">
          <cell r="A1961" t="str">
            <v>58200</v>
          </cell>
          <cell r="B1961" t="str">
            <v>DIST OPER ST EXP</v>
          </cell>
          <cell r="C1961">
            <v>22657.48</v>
          </cell>
          <cell r="D1961">
            <v>115491.64</v>
          </cell>
        </row>
        <row r="1962">
          <cell r="A1962" t="str">
            <v>58201</v>
          </cell>
          <cell r="B1962" t="str">
            <v>DIST OP-STA EXP-NORMAL OPER</v>
          </cell>
          <cell r="C1962">
            <v>824.83999999999992</v>
          </cell>
          <cell r="D1962">
            <v>3107.9799999999996</v>
          </cell>
        </row>
        <row r="1963">
          <cell r="A1963" t="str">
            <v>58202</v>
          </cell>
          <cell r="B1963" t="str">
            <v>DIST OPER - LINE DEPARTMENT S</v>
          </cell>
          <cell r="C1963">
            <v>0</v>
          </cell>
          <cell r="D1963">
            <v>0</v>
          </cell>
        </row>
        <row r="1964">
          <cell r="A1964" t="str">
            <v>58203</v>
          </cell>
          <cell r="B1964" t="str">
            <v>DIST OPER - CASCADE EQP TRACK</v>
          </cell>
          <cell r="C1964">
            <v>0</v>
          </cell>
          <cell r="D1964">
            <v>0</v>
          </cell>
        </row>
        <row r="1965">
          <cell r="A1965" t="str">
            <v>58205</v>
          </cell>
          <cell r="B1965" t="str">
            <v>DIST OP-STATION EXP- PCB</v>
          </cell>
          <cell r="C1965">
            <v>1431.25</v>
          </cell>
          <cell r="D1965">
            <v>9463.73</v>
          </cell>
        </row>
        <row r="1966">
          <cell r="A1966" t="str">
            <v>58206</v>
          </cell>
          <cell r="B1966" t="str">
            <v>DIST OP-STA EXP-STORM DAMAGE</v>
          </cell>
          <cell r="C1966">
            <v>6493.7</v>
          </cell>
          <cell r="D1966">
            <v>7318.0099999999993</v>
          </cell>
        </row>
        <row r="1967">
          <cell r="A1967" t="str">
            <v>58207</v>
          </cell>
          <cell r="B1967" t="str">
            <v>DISTRIBUTION DOBLE TESTINGS</v>
          </cell>
          <cell r="C1967">
            <v>16081.16</v>
          </cell>
          <cell r="D1967">
            <v>44390.55</v>
          </cell>
        </row>
        <row r="1968">
          <cell r="A1968" t="str">
            <v>58208</v>
          </cell>
          <cell r="B1968" t="str">
            <v>DISTRIBUTION SUBSTATION INSPE</v>
          </cell>
          <cell r="C1968">
            <v>0</v>
          </cell>
          <cell r="D1968">
            <v>0</v>
          </cell>
        </row>
        <row r="1969">
          <cell r="A1969" t="str">
            <v>58209</v>
          </cell>
          <cell r="B1969" t="str">
            <v>DISTRIBUTION RELAY TESTING</v>
          </cell>
          <cell r="C1969">
            <v>0</v>
          </cell>
          <cell r="D1969">
            <v>0</v>
          </cell>
        </row>
        <row r="1970">
          <cell r="A1970" t="str">
            <v>58210</v>
          </cell>
          <cell r="B1970" t="str">
            <v>EXPENSE - EXHAUST HEAT</v>
          </cell>
          <cell r="C1970">
            <v>1119.6500000000001</v>
          </cell>
          <cell r="D1970">
            <v>9714.73</v>
          </cell>
        </row>
        <row r="1971">
          <cell r="A1971" t="str">
            <v>58212</v>
          </cell>
          <cell r="B1971" t="str">
            <v>MOSI SOLAR ARRAY</v>
          </cell>
          <cell r="C1971">
            <v>0</v>
          </cell>
          <cell r="D1971">
            <v>0</v>
          </cell>
        </row>
        <row r="1972">
          <cell r="A1972" t="str">
            <v>58217</v>
          </cell>
          <cell r="B1972" t="str">
            <v>ENVIRONMENTAL EXPENSES-DISTRI</v>
          </cell>
          <cell r="C1972">
            <v>3557.6299999999997</v>
          </cell>
          <cell r="D1972">
            <v>14882.75</v>
          </cell>
        </row>
        <row r="1973">
          <cell r="A1973" t="str">
            <v>58288</v>
          </cell>
          <cell r="B1973" t="str">
            <v>DIST OP-CARPET CLEANING</v>
          </cell>
          <cell r="C1973">
            <v>0</v>
          </cell>
          <cell r="D1973">
            <v>0</v>
          </cell>
        </row>
        <row r="1974">
          <cell r="A1974" t="str">
            <v>58289</v>
          </cell>
          <cell r="B1974" t="str">
            <v>DIST OP-GENERAL CLEANING</v>
          </cell>
          <cell r="C1974">
            <v>0</v>
          </cell>
          <cell r="D1974">
            <v>0</v>
          </cell>
        </row>
        <row r="1975">
          <cell r="A1975" t="str">
            <v>58290</v>
          </cell>
          <cell r="B1975" t="str">
            <v>DIST OP-ELECTRIC &amp; LIGHT</v>
          </cell>
          <cell r="C1975">
            <v>0</v>
          </cell>
          <cell r="D1975">
            <v>0</v>
          </cell>
        </row>
        <row r="1976">
          <cell r="A1976" t="str">
            <v>58291</v>
          </cell>
          <cell r="B1976" t="str">
            <v>DIST OP-EXTERIOR</v>
          </cell>
          <cell r="C1976">
            <v>0</v>
          </cell>
          <cell r="D1976">
            <v>0</v>
          </cell>
        </row>
        <row r="1977">
          <cell r="A1977" t="str">
            <v>58292</v>
          </cell>
          <cell r="B1977" t="str">
            <v>DIST OP-HVAC</v>
          </cell>
          <cell r="C1977">
            <v>0</v>
          </cell>
          <cell r="D1977">
            <v>0</v>
          </cell>
        </row>
        <row r="1978">
          <cell r="A1978" t="str">
            <v>58293</v>
          </cell>
          <cell r="B1978" t="str">
            <v>DIST OP-MISC STRUCTURES</v>
          </cell>
          <cell r="C1978">
            <v>0</v>
          </cell>
          <cell r="D1978">
            <v>0</v>
          </cell>
        </row>
        <row r="1979">
          <cell r="A1979" t="str">
            <v>58294</v>
          </cell>
          <cell r="B1979" t="str">
            <v>DIST OP-PAINTING</v>
          </cell>
          <cell r="C1979">
            <v>0</v>
          </cell>
          <cell r="D1979">
            <v>0</v>
          </cell>
        </row>
        <row r="1980">
          <cell r="A1980" t="str">
            <v>58295</v>
          </cell>
          <cell r="B1980" t="str">
            <v>DIST OP-PEST CONTROL</v>
          </cell>
          <cell r="C1980">
            <v>0</v>
          </cell>
          <cell r="D1980">
            <v>0</v>
          </cell>
        </row>
        <row r="1981">
          <cell r="A1981" t="str">
            <v>58296</v>
          </cell>
          <cell r="B1981" t="str">
            <v>DIST OP-PLUMBING</v>
          </cell>
          <cell r="C1981">
            <v>0</v>
          </cell>
          <cell r="D1981">
            <v>0</v>
          </cell>
        </row>
        <row r="1982">
          <cell r="A1982" t="str">
            <v>58297</v>
          </cell>
          <cell r="B1982" t="str">
            <v>DIST OP-SECURITY</v>
          </cell>
          <cell r="C1982">
            <v>0</v>
          </cell>
          <cell r="D1982">
            <v>0</v>
          </cell>
        </row>
        <row r="1983">
          <cell r="A1983" t="str">
            <v>58298</v>
          </cell>
          <cell r="B1983" t="str">
            <v>DIST OP-TRASH</v>
          </cell>
          <cell r="C1983">
            <v>0</v>
          </cell>
          <cell r="D1983">
            <v>0</v>
          </cell>
        </row>
        <row r="1984">
          <cell r="A1984" t="str">
            <v>58299</v>
          </cell>
          <cell r="B1984" t="str">
            <v>DIST OP-WATER</v>
          </cell>
          <cell r="C1984">
            <v>0</v>
          </cell>
          <cell r="D1984">
            <v>0</v>
          </cell>
        </row>
        <row r="1985">
          <cell r="A1985" t="str">
            <v>582</v>
          </cell>
          <cell r="B1985" t="str">
            <v>ACCOUNT TOTAL</v>
          </cell>
          <cell r="C1985">
            <v>52165.71</v>
          </cell>
          <cell r="D1985">
            <v>204369.39</v>
          </cell>
        </row>
        <row r="1986">
          <cell r="A1986" t="str">
            <v>58301</v>
          </cell>
          <cell r="B1986" t="str">
            <v>DIST OP OVHD LINE-NORMAL OPER</v>
          </cell>
          <cell r="C1986">
            <v>26170.29</v>
          </cell>
          <cell r="D1986">
            <v>261314.08</v>
          </cell>
        </row>
        <row r="1987">
          <cell r="A1987" t="str">
            <v>58302</v>
          </cell>
          <cell r="B1987" t="str">
            <v>DIST OP OVHD LINE - RES</v>
          </cell>
          <cell r="C1987">
            <v>579.42999999999995</v>
          </cell>
          <cell r="D1987">
            <v>839.63</v>
          </cell>
        </row>
        <row r="1988">
          <cell r="A1988" t="str">
            <v>58303</v>
          </cell>
          <cell r="B1988" t="str">
            <v>DIST OP OVHD LINE - COMM</v>
          </cell>
          <cell r="C1988">
            <v>930.2399999999999</v>
          </cell>
          <cell r="D1988">
            <v>1473.87</v>
          </cell>
        </row>
        <row r="1989">
          <cell r="A1989" t="str">
            <v>58304</v>
          </cell>
          <cell r="B1989" t="str">
            <v>OVHD SERVICES - RES</v>
          </cell>
          <cell r="C1989">
            <v>596.83000000000004</v>
          </cell>
          <cell r="D1989">
            <v>607.1099999999999</v>
          </cell>
        </row>
        <row r="1990">
          <cell r="A1990" t="str">
            <v>58305</v>
          </cell>
          <cell r="B1990" t="str">
            <v>OVHD SERVICES - COMM</v>
          </cell>
          <cell r="C1990">
            <v>1379.82</v>
          </cell>
          <cell r="D1990">
            <v>1631.9599999999998</v>
          </cell>
        </row>
        <row r="1991">
          <cell r="A1991" t="str">
            <v>58306</v>
          </cell>
          <cell r="B1991" t="str">
            <v>DIST OP OVHD LINE-STORM DAMAG</v>
          </cell>
          <cell r="C1991">
            <v>0</v>
          </cell>
          <cell r="D1991">
            <v>0</v>
          </cell>
        </row>
        <row r="1992">
          <cell r="A1992" t="str">
            <v>58307</v>
          </cell>
          <cell r="B1992" t="str">
            <v>DIST OP OVHD LINE - FEEDER</v>
          </cell>
          <cell r="C1992">
            <v>2503.5500000000002</v>
          </cell>
          <cell r="D1992">
            <v>10269.83</v>
          </cell>
        </row>
        <row r="1993">
          <cell r="A1993" t="str">
            <v>58308</v>
          </cell>
          <cell r="B1993" t="str">
            <v>OVHD REMOVE &amp; RECONSTRUCT</v>
          </cell>
          <cell r="C1993">
            <v>0</v>
          </cell>
          <cell r="D1993">
            <v>0</v>
          </cell>
        </row>
        <row r="1994">
          <cell r="A1994" t="str">
            <v>58309</v>
          </cell>
          <cell r="B1994" t="str">
            <v>OVHD MAINT (CORRECT)</v>
          </cell>
          <cell r="C1994">
            <v>0</v>
          </cell>
          <cell r="D1994">
            <v>0</v>
          </cell>
        </row>
        <row r="1995">
          <cell r="A1995" t="str">
            <v>583</v>
          </cell>
          <cell r="B1995" t="str">
            <v>ACCOUNT TOTAL</v>
          </cell>
          <cell r="C1995">
            <v>32160.16</v>
          </cell>
          <cell r="D1995">
            <v>276136.48</v>
          </cell>
        </row>
        <row r="1996">
          <cell r="A1996" t="str">
            <v>58401</v>
          </cell>
          <cell r="B1996" t="str">
            <v>UCD NML OPER OF DIST UNDG LIN</v>
          </cell>
          <cell r="C1996">
            <v>-3.31</v>
          </cell>
          <cell r="D1996">
            <v>127.08</v>
          </cell>
        </row>
        <row r="1997">
          <cell r="A1997" t="str">
            <v>58402</v>
          </cell>
          <cell r="B1997" t="str">
            <v>URD NML OPER OF DIST UNDG LIN</v>
          </cell>
          <cell r="C1997">
            <v>689.1099999999999</v>
          </cell>
          <cell r="D1997">
            <v>3682.1</v>
          </cell>
        </row>
        <row r="1998">
          <cell r="A1998" t="str">
            <v>58403</v>
          </cell>
          <cell r="B1998" t="str">
            <v>NETWK NML OPER DIST UNDG LIN</v>
          </cell>
          <cell r="C1998">
            <v>0</v>
          </cell>
          <cell r="D1998">
            <v>4.0599999999999996</v>
          </cell>
        </row>
        <row r="1999">
          <cell r="A1999" t="str">
            <v>58404</v>
          </cell>
          <cell r="B1999" t="str">
            <v>DIST UNDG LINE - RES</v>
          </cell>
          <cell r="C1999">
            <v>650.45000000000005</v>
          </cell>
          <cell r="D1999">
            <v>907.58999999999992</v>
          </cell>
        </row>
        <row r="2000">
          <cell r="A2000" t="str">
            <v>58405</v>
          </cell>
          <cell r="B2000" t="str">
            <v>DISY UNDG LINE - COMM</v>
          </cell>
          <cell r="C2000">
            <v>1060.7299999999998</v>
          </cell>
          <cell r="D2000">
            <v>1641.6499999999999</v>
          </cell>
        </row>
        <row r="2001">
          <cell r="A2001" t="str">
            <v>58406</v>
          </cell>
          <cell r="B2001" t="str">
            <v>UCD STM DMG OPER DIST UNDG LI</v>
          </cell>
          <cell r="C2001">
            <v>0</v>
          </cell>
          <cell r="D2001">
            <v>0</v>
          </cell>
        </row>
        <row r="2002">
          <cell r="A2002" t="str">
            <v>58407</v>
          </cell>
          <cell r="B2002" t="str">
            <v>URD STM DMG OPER DIST UNDG LN</v>
          </cell>
          <cell r="C2002">
            <v>0</v>
          </cell>
          <cell r="D2002">
            <v>0</v>
          </cell>
        </row>
        <row r="2003">
          <cell r="A2003" t="str">
            <v>58408</v>
          </cell>
          <cell r="B2003" t="str">
            <v>NETW STM DMG OPER DIST UDG LN</v>
          </cell>
          <cell r="C2003">
            <v>0</v>
          </cell>
          <cell r="D2003">
            <v>0</v>
          </cell>
        </row>
        <row r="2004">
          <cell r="A2004" t="str">
            <v>58409</v>
          </cell>
          <cell r="B2004" t="str">
            <v>DISY UNDG SERVICES - RES</v>
          </cell>
          <cell r="C2004">
            <v>998.15</v>
          </cell>
          <cell r="D2004">
            <v>1389.6399999999999</v>
          </cell>
        </row>
        <row r="2005">
          <cell r="A2005" t="str">
            <v>58410</v>
          </cell>
          <cell r="B2005" t="str">
            <v>DIST UNDG SERVICES - COMM</v>
          </cell>
          <cell r="C2005">
            <v>528.16</v>
          </cell>
          <cell r="D2005">
            <v>538.44000000000005</v>
          </cell>
        </row>
        <row r="2006">
          <cell r="A2006" t="str">
            <v>58411</v>
          </cell>
          <cell r="B2006" t="str">
            <v>DIST UNDG LINE - FEEDER</v>
          </cell>
          <cell r="C2006">
            <v>792.4</v>
          </cell>
          <cell r="D2006">
            <v>789.33999999999992</v>
          </cell>
        </row>
        <row r="2007">
          <cell r="A2007" t="str">
            <v>58412</v>
          </cell>
          <cell r="B2007" t="str">
            <v>UNDG REMOVE &amp; RECONSTRUCT</v>
          </cell>
          <cell r="C2007">
            <v>0</v>
          </cell>
          <cell r="D2007">
            <v>0</v>
          </cell>
        </row>
        <row r="2008">
          <cell r="A2008" t="str">
            <v>58413</v>
          </cell>
          <cell r="B2008" t="str">
            <v>UNDG MAINT (CORRECT)</v>
          </cell>
          <cell r="C2008">
            <v>0</v>
          </cell>
          <cell r="D2008">
            <v>0</v>
          </cell>
        </row>
        <row r="2009">
          <cell r="A2009" t="str">
            <v>584</v>
          </cell>
          <cell r="B2009" t="str">
            <v>ACCOUNT TOTAL</v>
          </cell>
          <cell r="C2009">
            <v>4715.6899999999996</v>
          </cell>
          <cell r="D2009">
            <v>9079.9</v>
          </cell>
        </row>
        <row r="2010">
          <cell r="A2010" t="str">
            <v>58501</v>
          </cell>
          <cell r="B2010" t="str">
            <v>DIST OP ST LIGHT-NORMAL OPERA</v>
          </cell>
          <cell r="C2010">
            <v>8953.5400000000009</v>
          </cell>
          <cell r="D2010">
            <v>42751.77</v>
          </cell>
        </row>
        <row r="2011">
          <cell r="A2011" t="str">
            <v>58502</v>
          </cell>
          <cell r="B2011" t="str">
            <v>DIST OP ST LIGHT INV PROJECT</v>
          </cell>
          <cell r="C2011">
            <v>0</v>
          </cell>
          <cell r="D2011">
            <v>0</v>
          </cell>
        </row>
        <row r="2012">
          <cell r="A2012" t="str">
            <v>58503</v>
          </cell>
          <cell r="B2012" t="str">
            <v>DIST OP ST LIGHT NORMAL DAMG</v>
          </cell>
          <cell r="C2012">
            <v>0</v>
          </cell>
          <cell r="D2012">
            <v>1343.7099999999998</v>
          </cell>
        </row>
        <row r="2013">
          <cell r="A2013" t="str">
            <v>58504</v>
          </cell>
          <cell r="B2013" t="str">
            <v>LIGHTING CUT INS/CUT OUTS</v>
          </cell>
          <cell r="C2013">
            <v>6441.25</v>
          </cell>
          <cell r="D2013">
            <v>17153.830000000002</v>
          </cell>
        </row>
        <row r="2014">
          <cell r="A2014" t="str">
            <v>58505</v>
          </cell>
          <cell r="B2014" t="str">
            <v>PREM AREA LT-OPERATIONS</v>
          </cell>
          <cell r="C2014">
            <v>0</v>
          </cell>
          <cell r="D2014">
            <v>0</v>
          </cell>
        </row>
        <row r="2015">
          <cell r="A2015" t="str">
            <v>58506</v>
          </cell>
          <cell r="B2015" t="str">
            <v>DIST OP ST LIGHT-STORM DAMAGE</v>
          </cell>
          <cell r="C2015">
            <v>0</v>
          </cell>
          <cell r="D2015">
            <v>0</v>
          </cell>
        </row>
        <row r="2016">
          <cell r="A2016" t="str">
            <v>58511</v>
          </cell>
          <cell r="B2016" t="str">
            <v>RELAMPING</v>
          </cell>
          <cell r="C2016">
            <v>23221.95</v>
          </cell>
          <cell r="D2016">
            <v>116732.5</v>
          </cell>
        </row>
        <row r="2017">
          <cell r="A2017" t="str">
            <v>585</v>
          </cell>
          <cell r="B2017" t="str">
            <v>ACCOUNT TOTAL</v>
          </cell>
          <cell r="C2017">
            <v>38616.74</v>
          </cell>
          <cell r="D2017">
            <v>177981.81</v>
          </cell>
        </row>
        <row r="2018">
          <cell r="A2018" t="str">
            <v>58601</v>
          </cell>
          <cell r="B2018" t="str">
            <v>DIST OP METER EXP-NORMAL OPER</v>
          </cell>
          <cell r="C2018">
            <v>285081.62</v>
          </cell>
          <cell r="D2018">
            <v>2289390.19</v>
          </cell>
        </row>
        <row r="2019">
          <cell r="A2019" t="str">
            <v>58602</v>
          </cell>
          <cell r="B2019" t="str">
            <v>TEMPORARY CONST POLE CONVERSI</v>
          </cell>
          <cell r="C2019">
            <v>0</v>
          </cell>
          <cell r="D2019">
            <v>0</v>
          </cell>
        </row>
        <row r="2020">
          <cell r="A2020" t="str">
            <v>58603</v>
          </cell>
          <cell r="B2020" t="str">
            <v>DST OP METER EXP SEL TEST 197</v>
          </cell>
          <cell r="C2020">
            <v>839.94999999999993</v>
          </cell>
          <cell r="D2020">
            <v>-3875.73</v>
          </cell>
        </row>
        <row r="2021">
          <cell r="A2021" t="str">
            <v>58605</v>
          </cell>
          <cell r="B2021" t="str">
            <v>METER CREDIT-INSTALL &amp; REM CO</v>
          </cell>
          <cell r="C2021">
            <v>-146752.29999999999</v>
          </cell>
          <cell r="D2021">
            <v>-798922.29</v>
          </cell>
        </row>
        <row r="2022">
          <cell r="A2022" t="str">
            <v>58606</v>
          </cell>
          <cell r="B2022" t="str">
            <v>DST OP METER EXP ***STORM DAM</v>
          </cell>
          <cell r="C2022">
            <v>185.70999999999998</v>
          </cell>
          <cell r="D2022">
            <v>307.69</v>
          </cell>
        </row>
        <row r="2023">
          <cell r="A2023" t="str">
            <v>58607</v>
          </cell>
          <cell r="B2023" t="str">
            <v>1977 METER SEAL PROGRAM</v>
          </cell>
          <cell r="C2023">
            <v>0</v>
          </cell>
          <cell r="D2023">
            <v>0</v>
          </cell>
        </row>
        <row r="2024">
          <cell r="A2024" t="str">
            <v>58608</v>
          </cell>
          <cell r="B2024" t="str">
            <v>TIME OF DAY METERING</v>
          </cell>
          <cell r="C2024">
            <v>0</v>
          </cell>
          <cell r="D2024">
            <v>0</v>
          </cell>
        </row>
        <row r="2025">
          <cell r="A2025" t="str">
            <v>58609</v>
          </cell>
          <cell r="B2025" t="str">
            <v>METER EXP DATA PULSE CUST USE</v>
          </cell>
          <cell r="C2025">
            <v>217.23</v>
          </cell>
          <cell r="D2025">
            <v>835.55</v>
          </cell>
        </row>
        <row r="2026">
          <cell r="A2026" t="str">
            <v>58610</v>
          </cell>
          <cell r="B2026" t="str">
            <v>DCI CENTURY PROJECT</v>
          </cell>
          <cell r="C2026">
            <v>-38.880000000000003</v>
          </cell>
          <cell r="D2026">
            <v>3482.52</v>
          </cell>
        </row>
        <row r="2027">
          <cell r="A2027" t="str">
            <v>58612</v>
          </cell>
          <cell r="B2027" t="str">
            <v>METER MAINTENANCE/TESTING</v>
          </cell>
          <cell r="C2027">
            <v>24574.63</v>
          </cell>
          <cell r="D2027">
            <v>137451.91</v>
          </cell>
        </row>
        <row r="2028">
          <cell r="A2028" t="str">
            <v>58613</v>
          </cell>
          <cell r="B2028" t="str">
            <v>METER SET</v>
          </cell>
          <cell r="C2028">
            <v>12489.28</v>
          </cell>
          <cell r="D2028">
            <v>87591.14</v>
          </cell>
        </row>
        <row r="2029">
          <cell r="A2029" t="str">
            <v>586</v>
          </cell>
          <cell r="B2029" t="str">
            <v>ACCOUNT TOTAL</v>
          </cell>
          <cell r="C2029">
            <v>176597.24</v>
          </cell>
          <cell r="D2029">
            <v>1716260.98</v>
          </cell>
        </row>
        <row r="2030">
          <cell r="A2030" t="str">
            <v>58701</v>
          </cell>
          <cell r="B2030" t="str">
            <v>DST OP CUST INST-TRBL EXP</v>
          </cell>
          <cell r="C2030">
            <v>113643.39</v>
          </cell>
          <cell r="D2030">
            <v>741594.55</v>
          </cell>
        </row>
        <row r="2031">
          <cell r="A2031" t="str">
            <v>58703</v>
          </cell>
          <cell r="B2031" t="str">
            <v>CUST INST-CUST PREMISE</v>
          </cell>
          <cell r="C2031">
            <v>33528.47</v>
          </cell>
          <cell r="D2031">
            <v>222867.93</v>
          </cell>
        </row>
        <row r="2032">
          <cell r="A2032" t="str">
            <v>58704</v>
          </cell>
          <cell r="B2032" t="str">
            <v>CUSTOMER COMPLAINT EXP</v>
          </cell>
          <cell r="C2032">
            <v>71169.899999999994</v>
          </cell>
          <cell r="D2032">
            <v>538212.80000000005</v>
          </cell>
        </row>
        <row r="2033">
          <cell r="A2033" t="str">
            <v>58705</v>
          </cell>
          <cell r="B2033" t="str">
            <v>CURRENT DIVERSION</v>
          </cell>
          <cell r="C2033">
            <v>23815.35</v>
          </cell>
          <cell r="D2033">
            <v>152925.14000000001</v>
          </cell>
        </row>
        <row r="2034">
          <cell r="A2034" t="str">
            <v>58773</v>
          </cell>
          <cell r="B2034" t="str">
            <v>CUST INST EXP FR APPLICATIONS</v>
          </cell>
          <cell r="C2034">
            <v>0</v>
          </cell>
          <cell r="D2034">
            <v>0</v>
          </cell>
        </row>
        <row r="2035">
          <cell r="A2035" t="str">
            <v>587</v>
          </cell>
          <cell r="B2035" t="str">
            <v>ACCOUNT TOTAL</v>
          </cell>
          <cell r="C2035">
            <v>242157.11</v>
          </cell>
          <cell r="D2035">
            <v>1655600.42</v>
          </cell>
        </row>
        <row r="2036">
          <cell r="A2036" t="str">
            <v>58801</v>
          </cell>
          <cell r="B2036" t="str">
            <v>DIST OP MISC EXP-NORMAL OPERA</v>
          </cell>
          <cell r="C2036">
            <v>1032053.92</v>
          </cell>
          <cell r="D2036">
            <v>6305837.4500000002</v>
          </cell>
        </row>
        <row r="2037">
          <cell r="A2037" t="str">
            <v>58805</v>
          </cell>
          <cell r="B2037" t="str">
            <v>DIST OP MISC EXP-PCB</v>
          </cell>
          <cell r="C2037">
            <v>4789.3799999999992</v>
          </cell>
          <cell r="D2037">
            <v>-27186.47</v>
          </cell>
        </row>
        <row r="2038">
          <cell r="A2038" t="str">
            <v>58806</v>
          </cell>
          <cell r="B2038" t="str">
            <v>DIST OP MISC EXP-STORM DAMAGE</v>
          </cell>
          <cell r="C2038">
            <v>0</v>
          </cell>
          <cell r="D2038">
            <v>5.52</v>
          </cell>
        </row>
        <row r="2039">
          <cell r="A2039" t="str">
            <v>58810</v>
          </cell>
          <cell r="B2039" t="str">
            <v>DISTRIBUTION POLE AUDIT</v>
          </cell>
          <cell r="C2039">
            <v>0</v>
          </cell>
          <cell r="D2039">
            <v>0</v>
          </cell>
        </row>
        <row r="2040">
          <cell r="A2040" t="str">
            <v>58884</v>
          </cell>
          <cell r="B2040" t="str">
            <v>MISC. DIST EXPENSE - MISCELLA</v>
          </cell>
          <cell r="C2040">
            <v>0</v>
          </cell>
          <cell r="D2040">
            <v>0</v>
          </cell>
        </row>
        <row r="2041">
          <cell r="A2041" t="str">
            <v>58885</v>
          </cell>
          <cell r="B2041" t="str">
            <v>MISC DIST EXPENSE - ROOFS.</v>
          </cell>
          <cell r="C2041">
            <v>0</v>
          </cell>
          <cell r="D2041">
            <v>0</v>
          </cell>
        </row>
        <row r="2042">
          <cell r="A2042" t="str">
            <v>58886</v>
          </cell>
          <cell r="B2042" t="str">
            <v>MISC DIST EXPENSE - CONSULTIN</v>
          </cell>
          <cell r="C2042">
            <v>0</v>
          </cell>
          <cell r="D2042">
            <v>0</v>
          </cell>
        </row>
        <row r="2043">
          <cell r="A2043" t="str">
            <v>58888</v>
          </cell>
          <cell r="B2043" t="str">
            <v>MISC DIST EXP - CARPET CLEANI</v>
          </cell>
          <cell r="C2043">
            <v>0</v>
          </cell>
          <cell r="D2043">
            <v>0</v>
          </cell>
        </row>
        <row r="2044">
          <cell r="A2044" t="str">
            <v>58889</v>
          </cell>
          <cell r="B2044" t="str">
            <v>MISC DIST EXP - GENERAL CLEAN</v>
          </cell>
          <cell r="C2044">
            <v>0</v>
          </cell>
          <cell r="D2044">
            <v>0</v>
          </cell>
        </row>
        <row r="2045">
          <cell r="A2045" t="str">
            <v>58890</v>
          </cell>
          <cell r="B2045" t="str">
            <v>MISC DIST EXP - ELECTRICAL</v>
          </cell>
          <cell r="C2045">
            <v>0</v>
          </cell>
          <cell r="D2045">
            <v>0</v>
          </cell>
        </row>
        <row r="2046">
          <cell r="A2046" t="str">
            <v>58891</v>
          </cell>
          <cell r="B2046" t="str">
            <v>MISC DIST EXPENSE - GROUND MA</v>
          </cell>
          <cell r="C2046">
            <v>0</v>
          </cell>
          <cell r="D2046">
            <v>0</v>
          </cell>
        </row>
        <row r="2047">
          <cell r="A2047" t="str">
            <v>58892</v>
          </cell>
          <cell r="B2047" t="str">
            <v>MISC DIST EXP - HVAC</v>
          </cell>
          <cell r="C2047">
            <v>0</v>
          </cell>
          <cell r="D2047">
            <v>0</v>
          </cell>
        </row>
        <row r="2048">
          <cell r="A2048" t="str">
            <v>58893</v>
          </cell>
          <cell r="B2048" t="str">
            <v>MISC DIST EXP - MISC STRUCTUR</v>
          </cell>
          <cell r="C2048">
            <v>502.5</v>
          </cell>
          <cell r="D2048">
            <v>2170.3000000000002</v>
          </cell>
        </row>
        <row r="2049">
          <cell r="A2049" t="str">
            <v>58894</v>
          </cell>
          <cell r="B2049" t="str">
            <v>MISC DIST EXP - PAINTING</v>
          </cell>
          <cell r="C2049">
            <v>0</v>
          </cell>
          <cell r="D2049">
            <v>0</v>
          </cell>
        </row>
        <row r="2050">
          <cell r="A2050" t="str">
            <v>58895</v>
          </cell>
          <cell r="B2050" t="str">
            <v>MISC DIST EXP - PEST CONTROL</v>
          </cell>
          <cell r="C2050">
            <v>0</v>
          </cell>
          <cell r="D2050">
            <v>0</v>
          </cell>
        </row>
        <row r="2051">
          <cell r="A2051" t="str">
            <v>58896</v>
          </cell>
          <cell r="B2051" t="str">
            <v>MISC DIST EXP - PLUMBING</v>
          </cell>
          <cell r="C2051">
            <v>0</v>
          </cell>
          <cell r="D2051">
            <v>0</v>
          </cell>
        </row>
        <row r="2052">
          <cell r="A2052" t="str">
            <v>58897</v>
          </cell>
          <cell r="B2052" t="str">
            <v>MISC DIST EXPENSE - WASTE - S</v>
          </cell>
          <cell r="C2052">
            <v>0</v>
          </cell>
          <cell r="D2052">
            <v>0</v>
          </cell>
        </row>
        <row r="2053">
          <cell r="A2053" t="str">
            <v>58898</v>
          </cell>
          <cell r="B2053" t="str">
            <v>MISC DIST EXP - TRASH</v>
          </cell>
          <cell r="C2053">
            <v>0</v>
          </cell>
          <cell r="D2053">
            <v>0</v>
          </cell>
        </row>
        <row r="2054">
          <cell r="A2054" t="str">
            <v>58899</v>
          </cell>
          <cell r="B2054" t="str">
            <v>MISC DIST EXP - WATER</v>
          </cell>
          <cell r="C2054">
            <v>0</v>
          </cell>
          <cell r="D2054">
            <v>0</v>
          </cell>
        </row>
        <row r="2055">
          <cell r="A2055" t="str">
            <v>588</v>
          </cell>
          <cell r="B2055" t="str">
            <v>ACCOUNT TOTAL</v>
          </cell>
          <cell r="C2055">
            <v>1037345.8</v>
          </cell>
          <cell r="D2055">
            <v>6280826.7999999998</v>
          </cell>
        </row>
        <row r="2056">
          <cell r="A2056" t="str">
            <v>58901</v>
          </cell>
          <cell r="B2056" t="str">
            <v>DIST OP-RENTS</v>
          </cell>
          <cell r="C2056">
            <v>1141.4799999999998</v>
          </cell>
          <cell r="D2056">
            <v>6848.8799999999992</v>
          </cell>
        </row>
        <row r="2057">
          <cell r="A2057" t="str">
            <v>58902</v>
          </cell>
          <cell r="B2057" t="str">
            <v>DIST OP RENTS WIRELINE</v>
          </cell>
          <cell r="C2057">
            <v>0</v>
          </cell>
          <cell r="D2057">
            <v>0</v>
          </cell>
        </row>
        <row r="2058">
          <cell r="A2058" t="str">
            <v>589</v>
          </cell>
          <cell r="B2058" t="str">
            <v>ACCOUNT TOTAL</v>
          </cell>
          <cell r="C2058">
            <v>1141.4799999999998</v>
          </cell>
          <cell r="D2058">
            <v>6848.8799999999992</v>
          </cell>
        </row>
        <row r="2059">
          <cell r="A2059" t="str">
            <v>59001</v>
          </cell>
          <cell r="B2059" t="str">
            <v>DIST MAINT SUP&amp;ENG-NORMAL</v>
          </cell>
          <cell r="C2059">
            <v>18051.55</v>
          </cell>
          <cell r="D2059">
            <v>196869.73</v>
          </cell>
        </row>
        <row r="2060">
          <cell r="A2060" t="str">
            <v>59006</v>
          </cell>
          <cell r="B2060" t="str">
            <v>DIST MAINT SUP&amp;ENG-STORM DAMG</v>
          </cell>
          <cell r="C2060">
            <v>0</v>
          </cell>
          <cell r="D2060">
            <v>0</v>
          </cell>
        </row>
        <row r="2061">
          <cell r="A2061" t="str">
            <v>590</v>
          </cell>
          <cell r="B2061" t="str">
            <v>ACCOUNT TOTAL</v>
          </cell>
          <cell r="C2061">
            <v>18051.55</v>
          </cell>
          <cell r="D2061">
            <v>196869.73</v>
          </cell>
        </row>
        <row r="2062">
          <cell r="A2062" t="str">
            <v>59101</v>
          </cell>
          <cell r="B2062" t="str">
            <v>DIST MAINT STRUC-NORMAL</v>
          </cell>
          <cell r="C2062">
            <v>0</v>
          </cell>
          <cell r="D2062">
            <v>68.08</v>
          </cell>
        </row>
        <row r="2063">
          <cell r="A2063" t="str">
            <v>59106</v>
          </cell>
          <cell r="B2063" t="str">
            <v>DIST MAINT STRUC-STORM DAMAGE</v>
          </cell>
          <cell r="C2063">
            <v>0</v>
          </cell>
          <cell r="D2063">
            <v>0</v>
          </cell>
        </row>
        <row r="2064">
          <cell r="A2064" t="str">
            <v>59184</v>
          </cell>
          <cell r="B2064" t="str">
            <v>DIST MAINT STRUCTURE - MISCEL</v>
          </cell>
          <cell r="C2064">
            <v>0</v>
          </cell>
          <cell r="D2064">
            <v>0</v>
          </cell>
        </row>
        <row r="2065">
          <cell r="A2065" t="str">
            <v>59185</v>
          </cell>
          <cell r="B2065" t="str">
            <v>DIST MAINT STRUCTURE - ROOFS.</v>
          </cell>
          <cell r="C2065">
            <v>0</v>
          </cell>
          <cell r="D2065">
            <v>0</v>
          </cell>
        </row>
        <row r="2066">
          <cell r="A2066" t="str">
            <v>59186</v>
          </cell>
          <cell r="B2066" t="str">
            <v>DIST MAINT STRUCTURE - CONSUL</v>
          </cell>
          <cell r="C2066">
            <v>0</v>
          </cell>
          <cell r="D2066">
            <v>0</v>
          </cell>
        </row>
        <row r="2067">
          <cell r="A2067" t="str">
            <v>59188</v>
          </cell>
          <cell r="B2067" t="str">
            <v>DIST MAINT STRUC-CARPET CLEAN</v>
          </cell>
          <cell r="C2067">
            <v>0</v>
          </cell>
          <cell r="D2067">
            <v>0</v>
          </cell>
        </row>
        <row r="2068">
          <cell r="A2068" t="str">
            <v>59189</v>
          </cell>
          <cell r="B2068" t="str">
            <v>DIST MAINT STRUC-GENERAL CLEA</v>
          </cell>
          <cell r="C2068">
            <v>0</v>
          </cell>
          <cell r="D2068">
            <v>0</v>
          </cell>
        </row>
        <row r="2069">
          <cell r="A2069" t="str">
            <v>59190</v>
          </cell>
          <cell r="B2069" t="str">
            <v>DIST MAINT STRUC-ELECTRICAL</v>
          </cell>
          <cell r="C2069">
            <v>0</v>
          </cell>
          <cell r="D2069">
            <v>0</v>
          </cell>
        </row>
        <row r="2070">
          <cell r="A2070" t="str">
            <v>59191</v>
          </cell>
          <cell r="B2070" t="str">
            <v>DIST MAINT STRUCTURE - GROUND</v>
          </cell>
          <cell r="C2070">
            <v>0</v>
          </cell>
          <cell r="D2070">
            <v>0</v>
          </cell>
        </row>
        <row r="2071">
          <cell r="A2071" t="str">
            <v>59192</v>
          </cell>
          <cell r="B2071" t="str">
            <v>DIST MAINT STRUC-HVAC</v>
          </cell>
          <cell r="C2071">
            <v>0</v>
          </cell>
          <cell r="D2071">
            <v>0</v>
          </cell>
        </row>
        <row r="2072">
          <cell r="A2072" t="str">
            <v>59193</v>
          </cell>
          <cell r="B2072" t="str">
            <v>DIST MAINT STRUC-MISC STRUCTU</v>
          </cell>
          <cell r="C2072">
            <v>0</v>
          </cell>
          <cell r="D2072">
            <v>0</v>
          </cell>
        </row>
        <row r="2073">
          <cell r="A2073" t="str">
            <v>59194</v>
          </cell>
          <cell r="B2073" t="str">
            <v>DIST MAINT STRUC-PAINTING</v>
          </cell>
          <cell r="C2073">
            <v>0</v>
          </cell>
          <cell r="D2073">
            <v>0</v>
          </cell>
        </row>
        <row r="2074">
          <cell r="A2074" t="str">
            <v>59195</v>
          </cell>
          <cell r="B2074" t="str">
            <v>DIST MAINT STRUC-PEST CONTROL</v>
          </cell>
          <cell r="C2074">
            <v>0</v>
          </cell>
          <cell r="D2074">
            <v>0</v>
          </cell>
        </row>
        <row r="2075">
          <cell r="A2075" t="str">
            <v>59196</v>
          </cell>
          <cell r="B2075" t="str">
            <v>DIST MAINT STRUC-PLUMBING</v>
          </cell>
          <cell r="C2075">
            <v>0</v>
          </cell>
          <cell r="D2075">
            <v>0</v>
          </cell>
        </row>
        <row r="2076">
          <cell r="A2076" t="str">
            <v>59197</v>
          </cell>
          <cell r="B2076" t="str">
            <v>DIST MAINT STRUCTURE - WASTE</v>
          </cell>
          <cell r="C2076">
            <v>0</v>
          </cell>
          <cell r="D2076">
            <v>0</v>
          </cell>
        </row>
        <row r="2077">
          <cell r="A2077" t="str">
            <v>59198</v>
          </cell>
          <cell r="B2077" t="str">
            <v>DIST MAINT STRUC-TRASH</v>
          </cell>
          <cell r="C2077">
            <v>0</v>
          </cell>
          <cell r="D2077">
            <v>0</v>
          </cell>
        </row>
        <row r="2078">
          <cell r="A2078" t="str">
            <v>59199</v>
          </cell>
          <cell r="B2078" t="str">
            <v>DIST MAINT STRUC-WATER</v>
          </cell>
          <cell r="C2078">
            <v>0</v>
          </cell>
          <cell r="D2078">
            <v>0</v>
          </cell>
        </row>
        <row r="2079">
          <cell r="A2079" t="str">
            <v>591</v>
          </cell>
          <cell r="B2079" t="str">
            <v>ACCOUNT TOTAL</v>
          </cell>
          <cell r="C2079">
            <v>0</v>
          </cell>
          <cell r="D2079">
            <v>68.08</v>
          </cell>
        </row>
        <row r="2080">
          <cell r="A2080" t="str">
            <v>59200</v>
          </cell>
          <cell r="B2080" t="str">
            <v>MAINT OF STATION &amp; ANIMAL PRO</v>
          </cell>
          <cell r="C2080">
            <v>55183.37</v>
          </cell>
          <cell r="D2080">
            <v>387132.15</v>
          </cell>
        </row>
        <row r="2081">
          <cell r="A2081" t="str">
            <v>59201</v>
          </cell>
          <cell r="B2081" t="str">
            <v>DIST MAINT STA EQUIP-NORMAL</v>
          </cell>
          <cell r="C2081">
            <v>964.75</v>
          </cell>
          <cell r="D2081">
            <v>3895.99</v>
          </cell>
        </row>
        <row r="2082">
          <cell r="A2082" t="str">
            <v>59202</v>
          </cell>
          <cell r="B2082" t="str">
            <v>MAINT OF STATION - LINE DEPT.</v>
          </cell>
          <cell r="C2082">
            <v>0</v>
          </cell>
          <cell r="D2082">
            <v>219.35</v>
          </cell>
        </row>
        <row r="2083">
          <cell r="A2083" t="str">
            <v>59203</v>
          </cell>
          <cell r="B2083" t="str">
            <v>MAINT OF STATION - CASCADE EQ</v>
          </cell>
          <cell r="C2083">
            <v>245.98999999999998</v>
          </cell>
          <cell r="D2083">
            <v>7793.3799999999992</v>
          </cell>
        </row>
        <row r="2084">
          <cell r="A2084" t="str">
            <v>59205</v>
          </cell>
          <cell r="B2084" t="str">
            <v>DISTR EMER SUBSTA MAINT</v>
          </cell>
          <cell r="C2084">
            <v>0</v>
          </cell>
          <cell r="D2084">
            <v>0</v>
          </cell>
        </row>
        <row r="2085">
          <cell r="A2085" t="str">
            <v>59206</v>
          </cell>
          <cell r="B2085" t="str">
            <v>DIST MAINT STA EQUIP-STORM DA</v>
          </cell>
          <cell r="C2085">
            <v>0</v>
          </cell>
          <cell r="D2085">
            <v>0</v>
          </cell>
        </row>
        <row r="2086">
          <cell r="A2086" t="str">
            <v>592</v>
          </cell>
          <cell r="B2086" t="str">
            <v>ACCOUNT TOTAL</v>
          </cell>
          <cell r="C2086">
            <v>56394.11</v>
          </cell>
          <cell r="D2086">
            <v>399040.87</v>
          </cell>
        </row>
        <row r="2087">
          <cell r="A2087" t="str">
            <v>59301</v>
          </cell>
          <cell r="B2087" t="str">
            <v>DIST MAINT OVHD LINE-NORMAL</v>
          </cell>
          <cell r="C2087">
            <v>527800.04</v>
          </cell>
          <cell r="D2087">
            <v>3412070.75</v>
          </cell>
        </row>
        <row r="2088">
          <cell r="A2088" t="str">
            <v>59302</v>
          </cell>
          <cell r="B2088" t="str">
            <v>DIST MA OVH</v>
          </cell>
          <cell r="C2088">
            <v>3639.9799999999996</v>
          </cell>
          <cell r="D2088">
            <v>9495.7699999999986</v>
          </cell>
        </row>
        <row r="2089">
          <cell r="A2089" t="str">
            <v>59303</v>
          </cell>
          <cell r="B2089" t="str">
            <v>OVHD SERV MAINT (CORRECT)</v>
          </cell>
          <cell r="C2089">
            <v>2294.62</v>
          </cell>
          <cell r="D2089">
            <v>16474.66</v>
          </cell>
        </row>
        <row r="2090">
          <cell r="A2090" t="str">
            <v>59304</v>
          </cell>
          <cell r="B2090" t="str">
            <v>OVHD SERV MAINT - COMM</v>
          </cell>
          <cell r="C2090">
            <v>664.83999999999992</v>
          </cell>
          <cell r="D2090">
            <v>3206.5699999999997</v>
          </cell>
        </row>
        <row r="2091">
          <cell r="A2091" t="str">
            <v>59305</v>
          </cell>
          <cell r="B2091" t="str">
            <v>DIST LINE INSPECTION &amp; REPAIR</v>
          </cell>
          <cell r="C2091">
            <v>89576.45</v>
          </cell>
          <cell r="D2091">
            <v>196861.21</v>
          </cell>
        </row>
        <row r="2092">
          <cell r="A2092" t="str">
            <v>59306</v>
          </cell>
          <cell r="B2092" t="str">
            <v>DIST MAINT OVHD LINE-STORM DA</v>
          </cell>
          <cell r="C2092">
            <v>189141.17</v>
          </cell>
          <cell r="D2092">
            <v>350438.21</v>
          </cell>
        </row>
        <row r="2093">
          <cell r="A2093" t="str">
            <v>59307</v>
          </cell>
          <cell r="B2093" t="str">
            <v>DIST MAINT OVHD - RES</v>
          </cell>
          <cell r="C2093">
            <v>2680.8799999999997</v>
          </cell>
          <cell r="D2093">
            <v>18975.560000000001</v>
          </cell>
        </row>
        <row r="2094">
          <cell r="A2094" t="str">
            <v>59308</v>
          </cell>
          <cell r="B2094" t="str">
            <v>DIST MAINT OVHD - COMM</v>
          </cell>
          <cell r="C2094">
            <v>6224.53</v>
          </cell>
          <cell r="D2094">
            <v>19155.150000000001</v>
          </cell>
        </row>
        <row r="2095">
          <cell r="A2095" t="str">
            <v>59309</v>
          </cell>
          <cell r="B2095" t="str">
            <v>DIST ADOPT A CIRCUIT</v>
          </cell>
          <cell r="C2095">
            <v>0</v>
          </cell>
          <cell r="D2095">
            <v>0</v>
          </cell>
        </row>
        <row r="2096">
          <cell r="A2096" t="str">
            <v>59310</v>
          </cell>
          <cell r="B2096" t="str">
            <v>LINE PATROL (OH)</v>
          </cell>
          <cell r="C2096">
            <v>144.07</v>
          </cell>
          <cell r="D2096">
            <v>1302.8499999999999</v>
          </cell>
        </row>
        <row r="2097">
          <cell r="A2097" t="str">
            <v>59311</v>
          </cell>
          <cell r="B2097" t="str">
            <v>THERMOVISION</v>
          </cell>
          <cell r="C2097">
            <v>0</v>
          </cell>
          <cell r="D2097">
            <v>2021.9499999999998</v>
          </cell>
        </row>
        <row r="2098">
          <cell r="A2098" t="str">
            <v>59312</v>
          </cell>
          <cell r="B2098" t="str">
            <v>CAPACITOR PATROL</v>
          </cell>
          <cell r="C2098">
            <v>5744.0899999999992</v>
          </cell>
          <cell r="D2098">
            <v>43450.86</v>
          </cell>
        </row>
        <row r="2099">
          <cell r="A2099" t="str">
            <v>59313</v>
          </cell>
          <cell r="B2099" t="str">
            <v>DIST MAINT OVHD - FEEDER</v>
          </cell>
          <cell r="C2099">
            <v>1098.1799999999998</v>
          </cell>
          <cell r="D2099">
            <v>6624.9699999999993</v>
          </cell>
        </row>
        <row r="2100">
          <cell r="A2100" t="str">
            <v>59315</v>
          </cell>
          <cell r="B2100" t="str">
            <v>OVHD REMOVE &amp; RECONSTRUCT</v>
          </cell>
          <cell r="C2100">
            <v>634.42999999999995</v>
          </cell>
          <cell r="D2100">
            <v>18920.03</v>
          </cell>
        </row>
        <row r="2101">
          <cell r="A2101" t="str">
            <v>59316</v>
          </cell>
          <cell r="B2101" t="str">
            <v>DIST MAINT OVHD (CORRECT)</v>
          </cell>
          <cell r="C2101">
            <v>0</v>
          </cell>
          <cell r="D2101">
            <v>0</v>
          </cell>
        </row>
        <row r="2102">
          <cell r="A2102" t="str">
            <v>59317</v>
          </cell>
          <cell r="B2102" t="str">
            <v>DIST DAMAGE REPL</v>
          </cell>
          <cell r="C2102">
            <v>0</v>
          </cell>
          <cell r="D2102">
            <v>-1272.8900000000001</v>
          </cell>
        </row>
        <row r="2103">
          <cell r="A2103" t="str">
            <v>59318</v>
          </cell>
          <cell r="B2103" t="str">
            <v>VOLTAGE CONVERSION</v>
          </cell>
          <cell r="C2103">
            <v>0</v>
          </cell>
          <cell r="D2103">
            <v>181.32</v>
          </cell>
        </row>
        <row r="2104">
          <cell r="A2104" t="str">
            <v>59319</v>
          </cell>
          <cell r="B2104" t="str">
            <v>MAINTENANCE OF OVERHEAD - COR</v>
          </cell>
          <cell r="C2104">
            <v>29648.53</v>
          </cell>
          <cell r="D2104">
            <v>113236.77</v>
          </cell>
        </row>
        <row r="2105">
          <cell r="A2105" t="str">
            <v>59326</v>
          </cell>
          <cell r="B2105" t="str">
            <v>DIST. RIGHT OF WAY</v>
          </cell>
          <cell r="C2105">
            <v>0</v>
          </cell>
          <cell r="D2105">
            <v>0</v>
          </cell>
        </row>
        <row r="2106">
          <cell r="A2106" t="str">
            <v>59330</v>
          </cell>
          <cell r="B2106" t="str">
            <v>DIST MAINT OVHD STORM DAMAGE-</v>
          </cell>
          <cell r="C2106">
            <v>0</v>
          </cell>
          <cell r="D2106">
            <v>0</v>
          </cell>
        </row>
        <row r="2107">
          <cell r="A2107" t="str">
            <v>59335</v>
          </cell>
          <cell r="B2107" t="str">
            <v>WORKPRO PAYROLL INTERFACE</v>
          </cell>
          <cell r="C2107">
            <v>0</v>
          </cell>
          <cell r="D2107">
            <v>0</v>
          </cell>
        </row>
        <row r="2108">
          <cell r="A2108" t="str">
            <v>593</v>
          </cell>
          <cell r="B2108" t="str">
            <v>ACCOUNT TOTAL</v>
          </cell>
          <cell r="C2108">
            <v>859291.81</v>
          </cell>
          <cell r="D2108">
            <v>4211143.74</v>
          </cell>
        </row>
        <row r="2109">
          <cell r="A2109" t="str">
            <v>59401</v>
          </cell>
          <cell r="B2109" t="str">
            <v>UCD NML MAINT DIST UNDG LINES</v>
          </cell>
          <cell r="C2109">
            <v>-3.41</v>
          </cell>
          <cell r="D2109">
            <v>626</v>
          </cell>
        </row>
        <row r="2110">
          <cell r="A2110" t="str">
            <v>59402</v>
          </cell>
          <cell r="B2110" t="str">
            <v>URD NML MAINT DIST UNDG LINES</v>
          </cell>
          <cell r="C2110">
            <v>97921.46</v>
          </cell>
          <cell r="D2110">
            <v>418396.17</v>
          </cell>
        </row>
        <row r="2111">
          <cell r="A2111" t="str">
            <v>59403</v>
          </cell>
          <cell r="B2111" t="str">
            <v>UNGD SERV MAINT (CORRECT)</v>
          </cell>
          <cell r="C2111">
            <v>2316.08</v>
          </cell>
          <cell r="D2111">
            <v>9772.8499999999985</v>
          </cell>
        </row>
        <row r="2112">
          <cell r="A2112" t="str">
            <v>59404</v>
          </cell>
          <cell r="B2112" t="str">
            <v>DISTRIBUTION NETWORK (PREVENT</v>
          </cell>
          <cell r="C2112">
            <v>18.02</v>
          </cell>
          <cell r="D2112">
            <v>301.52</v>
          </cell>
        </row>
        <row r="2113">
          <cell r="A2113" t="str">
            <v>59405</v>
          </cell>
          <cell r="B2113" t="str">
            <v>DISTRIBUTION NETWORK (CORRECT</v>
          </cell>
          <cell r="C2113">
            <v>2824.3399999999997</v>
          </cell>
          <cell r="D2113">
            <v>118622.08</v>
          </cell>
        </row>
        <row r="2114">
          <cell r="A2114" t="str">
            <v>59406</v>
          </cell>
          <cell r="B2114" t="str">
            <v>UCD STM DMG MAINT DST UNDG LI</v>
          </cell>
          <cell r="C2114">
            <v>58.08</v>
          </cell>
          <cell r="D2114">
            <v>148.19999999999999</v>
          </cell>
        </row>
        <row r="2115">
          <cell r="A2115" t="str">
            <v>59407</v>
          </cell>
          <cell r="B2115" t="str">
            <v>URD STM DMG MAINT DIST UNDG L</v>
          </cell>
          <cell r="C2115">
            <v>3125.87</v>
          </cell>
          <cell r="D2115">
            <v>3505.27</v>
          </cell>
        </row>
        <row r="2116">
          <cell r="A2116" t="str">
            <v>59408</v>
          </cell>
          <cell r="B2116" t="str">
            <v>NTWK STM DMG MT DIST UNDG LIN</v>
          </cell>
          <cell r="C2116">
            <v>0</v>
          </cell>
          <cell r="D2116">
            <v>0</v>
          </cell>
        </row>
        <row r="2117">
          <cell r="A2117" t="str">
            <v>59410</v>
          </cell>
          <cell r="B2117" t="str">
            <v>LINE PATROL (UG)</v>
          </cell>
          <cell r="C2117">
            <v>-2.02</v>
          </cell>
          <cell r="D2117">
            <v>840.29</v>
          </cell>
        </row>
        <row r="2118">
          <cell r="A2118" t="str">
            <v>59411</v>
          </cell>
          <cell r="B2118" t="str">
            <v>RESET FAULT INDICATORS</v>
          </cell>
          <cell r="C2118">
            <v>0</v>
          </cell>
          <cell r="D2118">
            <v>0</v>
          </cell>
        </row>
        <row r="2119">
          <cell r="A2119" t="str">
            <v>59412</v>
          </cell>
          <cell r="B2119" t="str">
            <v>UNDG MAINT - RES</v>
          </cell>
          <cell r="C2119">
            <v>744.57999999999993</v>
          </cell>
          <cell r="D2119">
            <v>3386.6499999999996</v>
          </cell>
        </row>
        <row r="2120">
          <cell r="A2120" t="str">
            <v>59413</v>
          </cell>
          <cell r="B2120" t="str">
            <v>UNDG MAINT - COMM</v>
          </cell>
          <cell r="C2120">
            <v>635.01</v>
          </cell>
          <cell r="D2120">
            <v>7529.94</v>
          </cell>
        </row>
        <row r="2121">
          <cell r="A2121" t="str">
            <v>59414</v>
          </cell>
          <cell r="B2121" t="str">
            <v>UNGD SERV MAINT - RES</v>
          </cell>
          <cell r="C2121">
            <v>-6200.79</v>
          </cell>
          <cell r="D2121">
            <v>69443.009999999995</v>
          </cell>
        </row>
        <row r="2122">
          <cell r="A2122" t="str">
            <v>59415</v>
          </cell>
          <cell r="B2122" t="str">
            <v>UNGD SERV MAINT - COMM</v>
          </cell>
          <cell r="C2122">
            <v>1545.7199999999998</v>
          </cell>
          <cell r="D2122">
            <v>15855.42</v>
          </cell>
        </row>
        <row r="2123">
          <cell r="A2123" t="str">
            <v>59416</v>
          </cell>
          <cell r="B2123" t="str">
            <v>UNGD MAINT - FEEDER</v>
          </cell>
          <cell r="C2123">
            <v>0</v>
          </cell>
          <cell r="D2123">
            <v>534.83999999999992</v>
          </cell>
        </row>
        <row r="2124">
          <cell r="A2124" t="str">
            <v>59418</v>
          </cell>
          <cell r="B2124" t="str">
            <v>UNGD REMOVE &amp; RECONSTRUCT</v>
          </cell>
          <cell r="C2124">
            <v>0</v>
          </cell>
          <cell r="D2124">
            <v>0</v>
          </cell>
        </row>
        <row r="2125">
          <cell r="A2125" t="str">
            <v>59419</v>
          </cell>
          <cell r="B2125" t="str">
            <v>UNGD MAINT (CORRECT)</v>
          </cell>
          <cell r="C2125">
            <v>7734.6299999999992</v>
          </cell>
          <cell r="D2125">
            <v>22340.880000000001</v>
          </cell>
        </row>
        <row r="2126">
          <cell r="A2126" t="str">
            <v>59420</v>
          </cell>
          <cell r="B2126" t="str">
            <v>UNGD MAINT (OREVENT)</v>
          </cell>
          <cell r="C2126">
            <v>-15.120000000000001</v>
          </cell>
          <cell r="D2126">
            <v>254.67999999999998</v>
          </cell>
        </row>
        <row r="2127">
          <cell r="A2127" t="str">
            <v>59421</v>
          </cell>
          <cell r="B2127" t="str">
            <v>DAMAGE REPL</v>
          </cell>
          <cell r="C2127">
            <v>0</v>
          </cell>
          <cell r="D2127">
            <v>947.31</v>
          </cell>
        </row>
        <row r="2128">
          <cell r="A2128" t="str">
            <v>594</v>
          </cell>
          <cell r="B2128" t="str">
            <v>ACCOUNT TOTAL</v>
          </cell>
          <cell r="C2128">
            <v>110702.45</v>
          </cell>
          <cell r="D2128">
            <v>672505.11</v>
          </cell>
        </row>
        <row r="2129">
          <cell r="A2129" t="str">
            <v>59501</v>
          </cell>
          <cell r="B2129" t="str">
            <v>UCD NML MT DIST UNDG TRANSFOR</v>
          </cell>
          <cell r="C2129">
            <v>0</v>
          </cell>
          <cell r="D2129">
            <v>-94.42</v>
          </cell>
        </row>
        <row r="2130">
          <cell r="A2130" t="str">
            <v>59502</v>
          </cell>
          <cell r="B2130" t="str">
            <v>URD NML MT DIST UNDG TRANSFOR</v>
          </cell>
          <cell r="C2130">
            <v>17060.150000000001</v>
          </cell>
          <cell r="D2130">
            <v>144168.59</v>
          </cell>
        </row>
        <row r="2131">
          <cell r="A2131" t="str">
            <v>59503</v>
          </cell>
          <cell r="B2131" t="str">
            <v>NETWORK NML MAINT DIST UNDG T</v>
          </cell>
          <cell r="C2131">
            <v>0</v>
          </cell>
          <cell r="D2131">
            <v>0</v>
          </cell>
        </row>
        <row r="2132">
          <cell r="A2132" t="str">
            <v>59504</v>
          </cell>
          <cell r="B2132" t="str">
            <v>OVHD NML MT DST OVHD TRANSFOR</v>
          </cell>
          <cell r="C2132">
            <v>218.61999999999998</v>
          </cell>
          <cell r="D2132">
            <v>55415.33</v>
          </cell>
        </row>
        <row r="2133">
          <cell r="A2133" t="str">
            <v>59506</v>
          </cell>
          <cell r="B2133" t="str">
            <v>UCD STM DMG MT DST UNDG TRNSF</v>
          </cell>
          <cell r="C2133">
            <v>0</v>
          </cell>
          <cell r="D2133">
            <v>0</v>
          </cell>
        </row>
        <row r="2134">
          <cell r="A2134" t="str">
            <v>59507</v>
          </cell>
          <cell r="B2134" t="str">
            <v>URD STM DMG MT DST UNDG TRNSF</v>
          </cell>
          <cell r="C2134">
            <v>0</v>
          </cell>
          <cell r="D2134">
            <v>0</v>
          </cell>
        </row>
        <row r="2135">
          <cell r="A2135" t="str">
            <v>59508</v>
          </cell>
          <cell r="B2135" t="str">
            <v>NTWK STM DMG MT DST UNDG TRSF</v>
          </cell>
          <cell r="C2135">
            <v>0</v>
          </cell>
          <cell r="D2135">
            <v>0</v>
          </cell>
        </row>
        <row r="2136">
          <cell r="A2136" t="str">
            <v>59509</v>
          </cell>
          <cell r="B2136" t="str">
            <v>OVH STM DMG MT DST OVHD TRANS</v>
          </cell>
          <cell r="C2136">
            <v>0</v>
          </cell>
          <cell r="D2136">
            <v>0</v>
          </cell>
        </row>
        <row r="2137">
          <cell r="A2137" t="str">
            <v>59510</v>
          </cell>
          <cell r="B2137" t="str">
            <v>TRANSFORMER PAINTING (PREVENT</v>
          </cell>
          <cell r="C2137">
            <v>0</v>
          </cell>
          <cell r="D2137">
            <v>0</v>
          </cell>
        </row>
        <row r="2138">
          <cell r="A2138" t="str">
            <v>59511</v>
          </cell>
          <cell r="B2138" t="str">
            <v>TRANSFORMER PAINTING (CORRECT</v>
          </cell>
          <cell r="C2138">
            <v>1242.5</v>
          </cell>
          <cell r="D2138">
            <v>26059.08</v>
          </cell>
        </row>
        <row r="2139">
          <cell r="A2139" t="str">
            <v>595</v>
          </cell>
          <cell r="B2139" t="str">
            <v>ACCOUNT TOTAL</v>
          </cell>
          <cell r="C2139">
            <v>18521.27</v>
          </cell>
          <cell r="D2139">
            <v>225548.58</v>
          </cell>
        </row>
        <row r="2140">
          <cell r="A2140" t="str">
            <v>59601</v>
          </cell>
          <cell r="B2140" t="str">
            <v>DIST MAINT ST LIGHT-NORMAL</v>
          </cell>
          <cell r="C2140">
            <v>124600.39</v>
          </cell>
          <cell r="D2140">
            <v>926727.02</v>
          </cell>
        </row>
        <row r="2141">
          <cell r="A2141" t="str">
            <v>59602</v>
          </cell>
          <cell r="B2141" t="str">
            <v>DIST MAINT ST LIGHT - UNDG</v>
          </cell>
          <cell r="C2141">
            <v>24801.24</v>
          </cell>
          <cell r="D2141">
            <v>143508.04999999999</v>
          </cell>
        </row>
        <row r="2142">
          <cell r="A2142" t="str">
            <v>59603</v>
          </cell>
          <cell r="B2142" t="str">
            <v>DST MA ST LIGHT-AREA LT NORM</v>
          </cell>
          <cell r="C2142">
            <v>54192.21</v>
          </cell>
          <cell r="D2142">
            <v>451119.19</v>
          </cell>
        </row>
        <row r="2143">
          <cell r="A2143" t="str">
            <v>59604</v>
          </cell>
          <cell r="B2143" t="str">
            <v>DIST MAINT AREA LIGHT - UNDG</v>
          </cell>
          <cell r="C2143">
            <v>11744.26</v>
          </cell>
          <cell r="D2143">
            <v>59333.46</v>
          </cell>
        </row>
        <row r="2144">
          <cell r="A2144" t="str">
            <v>59605</v>
          </cell>
          <cell r="B2144" t="str">
            <v>PREM AREA LT- MAINT</v>
          </cell>
          <cell r="C2144">
            <v>18059.72</v>
          </cell>
          <cell r="D2144">
            <v>123927.09</v>
          </cell>
        </row>
        <row r="2145">
          <cell r="A2145" t="str">
            <v>59606</v>
          </cell>
          <cell r="B2145" t="str">
            <v>DIST MAINT ST LIGHT-STORM DAM</v>
          </cell>
          <cell r="C2145">
            <v>0</v>
          </cell>
          <cell r="D2145">
            <v>0</v>
          </cell>
        </row>
        <row r="2146">
          <cell r="A2146" t="str">
            <v>59607</v>
          </cell>
          <cell r="B2146" t="str">
            <v>PREM AREA LT - MAINT (UNDG)</v>
          </cell>
          <cell r="C2146">
            <v>9951.6299999999992</v>
          </cell>
          <cell r="D2146">
            <v>71822.09</v>
          </cell>
        </row>
        <row r="2147">
          <cell r="A2147" t="str">
            <v>59608</v>
          </cell>
          <cell r="B2147" t="str">
            <v>DST MA ST LIGHT-AREA LT STORM</v>
          </cell>
          <cell r="C2147">
            <v>0</v>
          </cell>
          <cell r="D2147">
            <v>0</v>
          </cell>
        </row>
        <row r="2148">
          <cell r="A2148" t="str">
            <v>596</v>
          </cell>
          <cell r="B2148" t="str">
            <v>ACCOUNT TOTAL</v>
          </cell>
          <cell r="C2148">
            <v>243349.45</v>
          </cell>
          <cell r="D2148">
            <v>1776436.9</v>
          </cell>
        </row>
        <row r="2149">
          <cell r="A2149" t="str">
            <v>59701</v>
          </cell>
          <cell r="B2149" t="str">
            <v>DIST MAINT METERS-NORMAL</v>
          </cell>
          <cell r="C2149">
            <v>22834.21</v>
          </cell>
          <cell r="D2149">
            <v>160133.76000000001</v>
          </cell>
        </row>
        <row r="2150">
          <cell r="A2150" t="str">
            <v>59702</v>
          </cell>
          <cell r="B2150" t="str">
            <v>DEMAND REGISTER UPGRADE</v>
          </cell>
          <cell r="C2150">
            <v>0</v>
          </cell>
          <cell r="D2150">
            <v>0</v>
          </cell>
        </row>
        <row r="2151">
          <cell r="A2151" t="str">
            <v>59706</v>
          </cell>
          <cell r="B2151" t="str">
            <v>DIST MAINT METERS-STORM DAMAG</v>
          </cell>
          <cell r="C2151">
            <v>0</v>
          </cell>
          <cell r="D2151">
            <v>0</v>
          </cell>
        </row>
        <row r="2152">
          <cell r="A2152" t="str">
            <v>597</v>
          </cell>
          <cell r="B2152" t="str">
            <v>ACCOUNT TOTAL</v>
          </cell>
          <cell r="C2152">
            <v>22834.21</v>
          </cell>
          <cell r="D2152">
            <v>160133.76000000001</v>
          </cell>
        </row>
        <row r="2153">
          <cell r="A2153" t="str">
            <v>59801</v>
          </cell>
          <cell r="B2153" t="str">
            <v>DIST MAINT MISC PLANT-NORMAL</v>
          </cell>
          <cell r="C2153">
            <v>0</v>
          </cell>
          <cell r="D2153">
            <v>0</v>
          </cell>
        </row>
        <row r="2154">
          <cell r="A2154" t="str">
            <v>59806</v>
          </cell>
          <cell r="B2154" t="str">
            <v>DIST MAINT MISC PLANT-STORM D</v>
          </cell>
          <cell r="C2154">
            <v>0</v>
          </cell>
          <cell r="D2154">
            <v>0</v>
          </cell>
        </row>
        <row r="2155">
          <cell r="A2155" t="str">
            <v>598</v>
          </cell>
          <cell r="B2155" t="str">
            <v>ACCOUNT TOTAL</v>
          </cell>
          <cell r="C2155">
            <v>0</v>
          </cell>
          <cell r="D2155">
            <v>0</v>
          </cell>
        </row>
        <row r="2156">
          <cell r="A2156" t="str">
            <v>90100</v>
          </cell>
          <cell r="B2156" t="str">
            <v>CUST OPER EXPENSE SUPERVISION</v>
          </cell>
          <cell r="C2156">
            <v>322735.63</v>
          </cell>
          <cell r="D2156">
            <v>1936461.19</v>
          </cell>
        </row>
        <row r="2157">
          <cell r="A2157" t="str">
            <v>901</v>
          </cell>
          <cell r="B2157" t="str">
            <v>ACCOUNT TOTAL</v>
          </cell>
          <cell r="C2157">
            <v>322735.63</v>
          </cell>
          <cell r="D2157">
            <v>1936461.19</v>
          </cell>
        </row>
        <row r="2158">
          <cell r="A2158" t="str">
            <v>90200</v>
          </cell>
          <cell r="B2158" t="str">
            <v>CUST OPER EXP-METER READING</v>
          </cell>
          <cell r="C2158">
            <v>284904.57</v>
          </cell>
          <cell r="D2158">
            <v>1529100.06</v>
          </cell>
        </row>
        <row r="2159">
          <cell r="A2159" t="str">
            <v>90201</v>
          </cell>
          <cell r="B2159" t="str">
            <v>RE-READS DUE TO EQUIPMENT BRE</v>
          </cell>
          <cell r="C2159">
            <v>573</v>
          </cell>
          <cell r="D2159">
            <v>3681.58</v>
          </cell>
        </row>
        <row r="2160">
          <cell r="A2160" t="str">
            <v>90202</v>
          </cell>
          <cell r="B2160" t="str">
            <v>RE-READS DUE TO OPERATOR ERRO</v>
          </cell>
          <cell r="C2160">
            <v>0</v>
          </cell>
          <cell r="D2160">
            <v>2354.8000000000002</v>
          </cell>
        </row>
        <row r="2161">
          <cell r="A2161" t="str">
            <v>902</v>
          </cell>
          <cell r="B2161" t="str">
            <v>ACCOUNT TOTAL</v>
          </cell>
          <cell r="C2161">
            <v>285477.57</v>
          </cell>
          <cell r="D2161">
            <v>1535136.44</v>
          </cell>
        </row>
        <row r="2162">
          <cell r="A2162" t="str">
            <v>90300</v>
          </cell>
          <cell r="B2162" t="str">
            <v>CUST RECORD &amp; COLL-OPER</v>
          </cell>
          <cell r="C2162">
            <v>249887.41</v>
          </cell>
          <cell r="D2162">
            <v>1492389.08</v>
          </cell>
        </row>
        <row r="2163">
          <cell r="A2163" t="str">
            <v>90302</v>
          </cell>
          <cell r="B2163" t="str">
            <v>PAYMENT PROCESSING (REMITTANC</v>
          </cell>
          <cell r="C2163">
            <v>128758.8</v>
          </cell>
          <cell r="D2163">
            <v>747672.84</v>
          </cell>
        </row>
        <row r="2164">
          <cell r="A2164" t="str">
            <v>90303</v>
          </cell>
          <cell r="B2164" t="str">
            <v>CUST RECORD &amp; COLL-CLERICAL S</v>
          </cell>
          <cell r="C2164">
            <v>0</v>
          </cell>
          <cell r="D2164">
            <v>0</v>
          </cell>
        </row>
        <row r="2165">
          <cell r="A2165" t="str">
            <v>90304</v>
          </cell>
          <cell r="B2165" t="str">
            <v>CUST RCDS &amp; COLL - FIELD SUPP</v>
          </cell>
          <cell r="C2165">
            <v>72102.28</v>
          </cell>
          <cell r="D2165">
            <v>439556.85</v>
          </cell>
        </row>
        <row r="2166">
          <cell r="A2166" t="str">
            <v>90305</v>
          </cell>
          <cell r="B2166" t="str">
            <v>CUST RECORD &amp; COLL - BILLING</v>
          </cell>
          <cell r="C2166">
            <v>456790.74</v>
          </cell>
          <cell r="D2166">
            <v>2863047.52</v>
          </cell>
        </row>
        <row r="2167">
          <cell r="A2167" t="str">
            <v>90306</v>
          </cell>
          <cell r="B2167" t="str">
            <v>CUST RECORD &amp; COLL-CUSTOMER P</v>
          </cell>
          <cell r="C2167">
            <v>1051.2199999999998</v>
          </cell>
          <cell r="D2167">
            <v>6207.1699999999992</v>
          </cell>
        </row>
        <row r="2168">
          <cell r="A2168" t="str">
            <v>90307</v>
          </cell>
          <cell r="B2168" t="str">
            <v>CUST RCD &amp; COLL-INTERNAL CRED</v>
          </cell>
          <cell r="C2168">
            <v>118248.13</v>
          </cell>
          <cell r="D2168">
            <v>747332.51</v>
          </cell>
        </row>
        <row r="2169">
          <cell r="A2169" t="str">
            <v>90389</v>
          </cell>
          <cell r="B2169" t="str">
            <v>I/TE ALLOCATIONS</v>
          </cell>
          <cell r="C2169">
            <v>0</v>
          </cell>
          <cell r="D2169">
            <v>0</v>
          </cell>
        </row>
        <row r="2170">
          <cell r="A2170" t="str">
            <v>903</v>
          </cell>
          <cell r="B2170" t="str">
            <v>ACCOUNT TOTAL</v>
          </cell>
          <cell r="C2170">
            <v>1026838.58</v>
          </cell>
          <cell r="D2170">
            <v>6296205.9699999997</v>
          </cell>
        </row>
        <row r="2171">
          <cell r="A2171" t="str">
            <v>90410</v>
          </cell>
          <cell r="B2171" t="str">
            <v>UNCOLLECTIBLE ACCTS TAMPA</v>
          </cell>
          <cell r="C2171">
            <v>0</v>
          </cell>
          <cell r="D2171">
            <v>0</v>
          </cell>
        </row>
        <row r="2172">
          <cell r="A2172" t="str">
            <v>90411</v>
          </cell>
          <cell r="B2172" t="str">
            <v>UNCOLLECTIBLE ACCTS BRANDON</v>
          </cell>
          <cell r="C2172">
            <v>0</v>
          </cell>
          <cell r="D2172">
            <v>0</v>
          </cell>
        </row>
        <row r="2173">
          <cell r="A2173" t="str">
            <v>90412</v>
          </cell>
          <cell r="B2173" t="str">
            <v>UNCOLLECTIBLE ACCTS WINTER HA</v>
          </cell>
          <cell r="C2173">
            <v>0</v>
          </cell>
          <cell r="D2173">
            <v>0</v>
          </cell>
        </row>
        <row r="2174">
          <cell r="A2174" t="str">
            <v>90413</v>
          </cell>
          <cell r="B2174" t="str">
            <v>UNCOLLECTIBLE ACCTS MULBERRY</v>
          </cell>
          <cell r="C2174">
            <v>0</v>
          </cell>
          <cell r="D2174">
            <v>0</v>
          </cell>
        </row>
        <row r="2175">
          <cell r="A2175" t="str">
            <v>90414</v>
          </cell>
          <cell r="B2175" t="str">
            <v>UNCOLLECTIBLE ACCTS PLANT CIT</v>
          </cell>
          <cell r="C2175">
            <v>0</v>
          </cell>
          <cell r="D2175">
            <v>0</v>
          </cell>
        </row>
        <row r="2176">
          <cell r="A2176" t="str">
            <v>90415</v>
          </cell>
          <cell r="B2176" t="str">
            <v>UNCOLLECTIBLE ACCTS DADE CITY</v>
          </cell>
          <cell r="C2176">
            <v>0</v>
          </cell>
          <cell r="D2176">
            <v>0</v>
          </cell>
        </row>
        <row r="2177">
          <cell r="A2177" t="str">
            <v>90416</v>
          </cell>
          <cell r="B2177" t="str">
            <v>UNCOLLECTIBLE ACCTS SOUTH HIL</v>
          </cell>
          <cell r="C2177">
            <v>0</v>
          </cell>
          <cell r="D2177">
            <v>0</v>
          </cell>
        </row>
        <row r="2178">
          <cell r="A2178" t="str">
            <v>90421</v>
          </cell>
          <cell r="B2178" t="str">
            <v>BAD DEBT RESERVE ADJUSTMENT</v>
          </cell>
          <cell r="C2178">
            <v>327496</v>
          </cell>
          <cell r="D2178">
            <v>1642846</v>
          </cell>
        </row>
        <row r="2179">
          <cell r="A2179" t="str">
            <v>90422</v>
          </cell>
          <cell r="B2179" t="str">
            <v>BAD DEBT RESERVE ADJUSTMENT</v>
          </cell>
          <cell r="C2179">
            <v>0</v>
          </cell>
          <cell r="D2179">
            <v>0</v>
          </cell>
        </row>
        <row r="2180">
          <cell r="A2180" t="str">
            <v>904</v>
          </cell>
          <cell r="B2180" t="str">
            <v>ACCOUNT TOTAL</v>
          </cell>
          <cell r="C2180">
            <v>327496</v>
          </cell>
          <cell r="D2180">
            <v>1642846</v>
          </cell>
        </row>
        <row r="2181">
          <cell r="A2181" t="str">
            <v>90801</v>
          </cell>
          <cell r="B2181" t="str">
            <v>SMALL BUSINESS AND OTHER C&amp;I</v>
          </cell>
          <cell r="C2181">
            <v>97335.35</v>
          </cell>
          <cell r="D2181">
            <v>603704.19999999995</v>
          </cell>
        </row>
        <row r="2182">
          <cell r="A2182" t="str">
            <v>90803</v>
          </cell>
          <cell r="B2182" t="str">
            <v>C&amp;I STANDARD AND KEY ACCOUNTS</v>
          </cell>
          <cell r="C2182">
            <v>49817.399999999994</v>
          </cell>
          <cell r="D2182">
            <v>318993.36</v>
          </cell>
        </row>
        <row r="2183">
          <cell r="A2183" t="str">
            <v>90812</v>
          </cell>
          <cell r="B2183" t="str">
            <v>CONSUMER GROUP EXPENSE</v>
          </cell>
          <cell r="C2183">
            <v>0</v>
          </cell>
          <cell r="D2183">
            <v>0</v>
          </cell>
        </row>
        <row r="2184">
          <cell r="A2184" t="str">
            <v>90820</v>
          </cell>
          <cell r="B2184" t="str">
            <v>POWER QUALITY ANALYSIS SERVIC</v>
          </cell>
          <cell r="C2184">
            <v>0</v>
          </cell>
          <cell r="D2184">
            <v>0</v>
          </cell>
        </row>
        <row r="2185">
          <cell r="A2185" t="str">
            <v>90847</v>
          </cell>
          <cell r="B2185" t="str">
            <v>RECOVERABLE CONSERVATION BENE</v>
          </cell>
          <cell r="C2185">
            <v>-25107</v>
          </cell>
          <cell r="D2185">
            <v>-260121</v>
          </cell>
        </row>
        <row r="2186">
          <cell r="A2186" t="str">
            <v>90848</v>
          </cell>
          <cell r="B2186" t="str">
            <v>RECOVERABLE CONSERVATION BENE</v>
          </cell>
          <cell r="C2186">
            <v>25107</v>
          </cell>
          <cell r="D2186">
            <v>260121</v>
          </cell>
        </row>
        <row r="2187">
          <cell r="A2187" t="str">
            <v>90849</v>
          </cell>
          <cell r="B2187" t="str">
            <v>COMMON RECOVERABLE CONS COSTS</v>
          </cell>
          <cell r="C2187">
            <v>18636.71</v>
          </cell>
          <cell r="D2187">
            <v>77271.28</v>
          </cell>
        </row>
        <row r="2188">
          <cell r="A2188" t="str">
            <v>90850</v>
          </cell>
          <cell r="B2188" t="str">
            <v>HEATING &amp; COOLING PROGRAM</v>
          </cell>
          <cell r="C2188">
            <v>75719.39</v>
          </cell>
          <cell r="D2188">
            <v>346316.26</v>
          </cell>
        </row>
        <row r="2189">
          <cell r="A2189" t="str">
            <v>90851</v>
          </cell>
          <cell r="B2189" t="str">
            <v>PRIME TIME EXPENSES</v>
          </cell>
          <cell r="C2189">
            <v>865346.26</v>
          </cell>
          <cell r="D2189">
            <v>5645572.6299999999</v>
          </cell>
        </row>
        <row r="2190">
          <cell r="A2190" t="str">
            <v>90852</v>
          </cell>
          <cell r="B2190" t="str">
            <v>RES MAIL-IN AUDIT</v>
          </cell>
          <cell r="C2190">
            <v>17689.38</v>
          </cell>
          <cell r="D2190">
            <v>171160.1</v>
          </cell>
        </row>
        <row r="2191">
          <cell r="A2191" t="str">
            <v>90854</v>
          </cell>
          <cell r="B2191" t="str">
            <v>COMPREHENSIVE HOME SURVEY</v>
          </cell>
          <cell r="C2191">
            <v>0</v>
          </cell>
          <cell r="D2191">
            <v>0</v>
          </cell>
        </row>
        <row r="2192">
          <cell r="A2192" t="str">
            <v>90855</v>
          </cell>
          <cell r="B2192" t="str">
            <v>FREE HOME ENERGY CHECK</v>
          </cell>
          <cell r="C2192">
            <v>63439.62</v>
          </cell>
          <cell r="D2192">
            <v>392007.25</v>
          </cell>
        </row>
        <row r="2193">
          <cell r="A2193" t="str">
            <v>90856</v>
          </cell>
          <cell r="B2193" t="str">
            <v>COMPREHENSIVE C/I AUDIT</v>
          </cell>
          <cell r="C2193">
            <v>0</v>
          </cell>
          <cell r="D2193">
            <v>0</v>
          </cell>
        </row>
        <row r="2194">
          <cell r="A2194" t="str">
            <v>90857</v>
          </cell>
          <cell r="B2194" t="str">
            <v>FREE C/I AUDIT</v>
          </cell>
          <cell r="C2194">
            <v>7892.57</v>
          </cell>
          <cell r="D2194">
            <v>59461.63</v>
          </cell>
        </row>
        <row r="2195">
          <cell r="A2195" t="str">
            <v>90860</v>
          </cell>
          <cell r="B2195" t="str">
            <v>RES BERS AUDIT.</v>
          </cell>
          <cell r="C2195">
            <v>188.98</v>
          </cell>
          <cell r="D2195">
            <v>2257.77</v>
          </cell>
        </row>
        <row r="2196">
          <cell r="A2196" t="str">
            <v>90861</v>
          </cell>
          <cell r="B2196" t="str">
            <v>COGENERATION</v>
          </cell>
          <cell r="C2196">
            <v>16432.07</v>
          </cell>
          <cell r="D2196">
            <v>94887.14</v>
          </cell>
        </row>
        <row r="2197">
          <cell r="A2197" t="str">
            <v>90865</v>
          </cell>
          <cell r="B2197" t="str">
            <v>INDUSTRIAL LOAD MANAGEMENT</v>
          </cell>
          <cell r="C2197">
            <v>0</v>
          </cell>
          <cell r="D2197">
            <v>0</v>
          </cell>
        </row>
        <row r="2198">
          <cell r="A2198" t="str">
            <v>90866</v>
          </cell>
          <cell r="B2198" t="str">
            <v>CEILING INSULATIONS</v>
          </cell>
          <cell r="C2198">
            <v>39039.82</v>
          </cell>
          <cell r="D2198">
            <v>315479.69</v>
          </cell>
        </row>
        <row r="2199">
          <cell r="A2199" t="str">
            <v>90867</v>
          </cell>
          <cell r="B2199" t="str">
            <v>COMM &amp; INDUST LOAD MGMT</v>
          </cell>
          <cell r="C2199">
            <v>1976.6399999999999</v>
          </cell>
          <cell r="D2199">
            <v>7490.83</v>
          </cell>
        </row>
        <row r="2200">
          <cell r="A2200" t="str">
            <v>90868</v>
          </cell>
          <cell r="B2200" t="str">
            <v>COMMERCIAL LIGHTING PROGRAM.</v>
          </cell>
          <cell r="C2200">
            <v>-152.69999999999999</v>
          </cell>
          <cell r="D2200">
            <v>25066.68</v>
          </cell>
        </row>
        <row r="2201">
          <cell r="A2201" t="str">
            <v>90869</v>
          </cell>
          <cell r="B2201" t="str">
            <v>STANDBY GENERATION PROGRAM.</v>
          </cell>
          <cell r="C2201">
            <v>61739.83</v>
          </cell>
          <cell r="D2201">
            <v>341378.14</v>
          </cell>
        </row>
        <row r="2202">
          <cell r="A2202" t="str">
            <v>90870</v>
          </cell>
          <cell r="B2202" t="str">
            <v>CONSERVATION VALUE PROGRAM</v>
          </cell>
          <cell r="C2202">
            <v>-4.2100000000000009</v>
          </cell>
          <cell r="D2202">
            <v>1192.6999999999998</v>
          </cell>
        </row>
        <row r="2203">
          <cell r="A2203" t="str">
            <v>90871</v>
          </cell>
          <cell r="B2203" t="str">
            <v>RESIDENTIAL DUCT EFFICIENCY</v>
          </cell>
          <cell r="C2203">
            <v>58607.97</v>
          </cell>
          <cell r="D2203">
            <v>362810.35</v>
          </cell>
        </row>
        <row r="2204">
          <cell r="A2204" t="str">
            <v>90872</v>
          </cell>
          <cell r="B2204" t="str">
            <v>GREEN ENERGY INITIATIVE (PSC)</v>
          </cell>
          <cell r="C2204">
            <v>1486.62</v>
          </cell>
          <cell r="D2204">
            <v>21451.97</v>
          </cell>
        </row>
        <row r="2205">
          <cell r="A2205" t="str">
            <v>90877</v>
          </cell>
          <cell r="B2205" t="str">
            <v>DEFERRED CONSERVATION EXPENSE</v>
          </cell>
          <cell r="C2205">
            <v>0</v>
          </cell>
          <cell r="D2205">
            <v>0</v>
          </cell>
        </row>
        <row r="2206">
          <cell r="A2206" t="str">
            <v>90878</v>
          </cell>
          <cell r="B2206" t="str">
            <v>DEFERRED CONSERVATION INTERES</v>
          </cell>
          <cell r="C2206">
            <v>0</v>
          </cell>
          <cell r="D2206">
            <v>0</v>
          </cell>
        </row>
        <row r="2207">
          <cell r="A2207" t="str">
            <v>90879</v>
          </cell>
          <cell r="B2207" t="str">
            <v>AMORTIZED DEFERRED CONSV EXP</v>
          </cell>
          <cell r="C2207">
            <v>0</v>
          </cell>
          <cell r="D2207">
            <v>0</v>
          </cell>
        </row>
        <row r="2208">
          <cell r="A2208" t="str">
            <v>90885</v>
          </cell>
          <cell r="B2208" t="str">
            <v>R &amp; D LANDFILL GAS MICROTURBI</v>
          </cell>
          <cell r="C2208">
            <v>43.349999999999994</v>
          </cell>
          <cell r="D2208">
            <v>-402.61</v>
          </cell>
        </row>
        <row r="2209">
          <cell r="A2209" t="str">
            <v>90886</v>
          </cell>
          <cell r="B2209" t="str">
            <v>R &amp; D DAIS ANALYTIC MERV SYST</v>
          </cell>
          <cell r="C2209">
            <v>0</v>
          </cell>
          <cell r="D2209">
            <v>0</v>
          </cell>
        </row>
        <row r="2210">
          <cell r="A2210" t="str">
            <v>90887</v>
          </cell>
          <cell r="B2210" t="str">
            <v>R &amp; D SOLAR PHOTOVOLTAICS - S</v>
          </cell>
          <cell r="C2210">
            <v>-85.23</v>
          </cell>
          <cell r="D2210">
            <v>2063.4699999999998</v>
          </cell>
        </row>
        <row r="2211">
          <cell r="A2211" t="str">
            <v>90890</v>
          </cell>
          <cell r="B2211" t="str">
            <v>DSM COMMERCIAL R&amp;D</v>
          </cell>
          <cell r="C2211">
            <v>0</v>
          </cell>
          <cell r="D2211">
            <v>0</v>
          </cell>
        </row>
        <row r="2212">
          <cell r="A2212" t="str">
            <v>90891</v>
          </cell>
          <cell r="B2212" t="str">
            <v>DSM PROGRAM - COMMERCIAL COOL</v>
          </cell>
          <cell r="C2212">
            <v>938.4799999999999</v>
          </cell>
          <cell r="D2212">
            <v>9384.16</v>
          </cell>
        </row>
        <row r="2213">
          <cell r="A2213" t="str">
            <v>90892</v>
          </cell>
          <cell r="B2213" t="str">
            <v>DSM - RESIDENTIAL NEW CONSTRU</v>
          </cell>
          <cell r="C2213">
            <v>-140.27000000000001</v>
          </cell>
          <cell r="D2213">
            <v>1848.11</v>
          </cell>
        </row>
        <row r="2214">
          <cell r="A2214" t="str">
            <v>90893</v>
          </cell>
          <cell r="B2214" t="str">
            <v>PILOT - PRICE RESPONSIVE LOAD</v>
          </cell>
          <cell r="C2214">
            <v>0</v>
          </cell>
          <cell r="D2214">
            <v>0</v>
          </cell>
        </row>
        <row r="2215">
          <cell r="A2215" t="str">
            <v>908</v>
          </cell>
          <cell r="B2215" t="str">
            <v>ACCOUNT TOTAL</v>
          </cell>
          <cell r="C2215">
            <v>1375948.03</v>
          </cell>
          <cell r="D2215">
            <v>8799395.1099999994</v>
          </cell>
        </row>
        <row r="2216">
          <cell r="A2216" t="str">
            <v>90912</v>
          </cell>
          <cell r="B2216" t="str">
            <v>INFO/INSTRUCT ADVERTISE EXPEN</v>
          </cell>
          <cell r="C2216">
            <v>0</v>
          </cell>
          <cell r="D2216">
            <v>34733.61</v>
          </cell>
        </row>
        <row r="2217">
          <cell r="A2217" t="str">
            <v>90913</v>
          </cell>
          <cell r="B2217" t="str">
            <v>SAFETY ADVERTISING</v>
          </cell>
          <cell r="C2217">
            <v>0</v>
          </cell>
          <cell r="D2217">
            <v>0</v>
          </cell>
        </row>
        <row r="2218">
          <cell r="A2218" t="str">
            <v>90950</v>
          </cell>
          <cell r="B2218" t="str">
            <v>HEATING &amp; COOLING PROG ADVERT</v>
          </cell>
          <cell r="C2218">
            <v>1162.8599999999999</v>
          </cell>
          <cell r="D2218">
            <v>1497.31</v>
          </cell>
        </row>
        <row r="2219">
          <cell r="A2219" t="str">
            <v>90951</v>
          </cell>
          <cell r="B2219" t="str">
            <v>PRIME TIME ADVERTISING</v>
          </cell>
          <cell r="C2219">
            <v>5475.7199999999993</v>
          </cell>
          <cell r="D2219">
            <v>6569.1799999999994</v>
          </cell>
        </row>
        <row r="2220">
          <cell r="A2220" t="str">
            <v>90952</v>
          </cell>
          <cell r="B2220" t="str">
            <v>RES MAIL-IN AUDIT - ADVERTISI</v>
          </cell>
          <cell r="C2220">
            <v>3333.43</v>
          </cell>
          <cell r="D2220">
            <v>4187.99</v>
          </cell>
        </row>
        <row r="2221">
          <cell r="A2221" t="str">
            <v>90954</v>
          </cell>
          <cell r="B2221" t="str">
            <v>COMPREHENSIVE HOME SURVEY ADV</v>
          </cell>
          <cell r="C2221">
            <v>0</v>
          </cell>
          <cell r="D2221">
            <v>0</v>
          </cell>
        </row>
        <row r="2222">
          <cell r="A2222" t="str">
            <v>90955</v>
          </cell>
          <cell r="B2222" t="str">
            <v>FREE HOME ENERGY CHECK ADVERT</v>
          </cell>
          <cell r="C2222">
            <v>30416.57</v>
          </cell>
          <cell r="D2222">
            <v>44367.31</v>
          </cell>
        </row>
        <row r="2223">
          <cell r="A2223" t="str">
            <v>90957</v>
          </cell>
          <cell r="B2223" t="str">
            <v>FREE C/I AUDIT ADVERTISING</v>
          </cell>
          <cell r="C2223">
            <v>2184.9399999999996</v>
          </cell>
          <cell r="D2223">
            <v>7481.25</v>
          </cell>
        </row>
        <row r="2224">
          <cell r="A2224" t="str">
            <v>90965</v>
          </cell>
          <cell r="B2224" t="str">
            <v>INDUSTRIAL LOAD MANAGEMENT -</v>
          </cell>
          <cell r="C2224">
            <v>0</v>
          </cell>
          <cell r="D2224">
            <v>0</v>
          </cell>
        </row>
        <row r="2225">
          <cell r="A2225" t="str">
            <v>90966</v>
          </cell>
          <cell r="B2225" t="str">
            <v>CEILING INSULATION ADVERTISIN</v>
          </cell>
          <cell r="C2225">
            <v>1826.4299999999998</v>
          </cell>
          <cell r="D2225">
            <v>2180.89</v>
          </cell>
        </row>
        <row r="2226">
          <cell r="A2226" t="str">
            <v>90967</v>
          </cell>
          <cell r="B2226" t="str">
            <v>C&amp;I LOAD MGT ADVERTISING</v>
          </cell>
          <cell r="C2226">
            <v>0</v>
          </cell>
          <cell r="D2226">
            <v>0</v>
          </cell>
        </row>
        <row r="2227">
          <cell r="A2227" t="str">
            <v>90968</v>
          </cell>
          <cell r="B2227" t="str">
            <v>COMMERCIAL LIGHTING PROGRAM-A</v>
          </cell>
          <cell r="C2227">
            <v>581.42999999999995</v>
          </cell>
          <cell r="D2227">
            <v>1567.9599999999998</v>
          </cell>
        </row>
        <row r="2228">
          <cell r="A2228" t="str">
            <v>90969</v>
          </cell>
          <cell r="B2228" t="str">
            <v>STANDBY GENERATION PROGRAM-AD</v>
          </cell>
          <cell r="C2228">
            <v>0</v>
          </cell>
          <cell r="D2228">
            <v>0</v>
          </cell>
        </row>
        <row r="2229">
          <cell r="A2229" t="str">
            <v>90970</v>
          </cell>
          <cell r="B2229" t="str">
            <v>CONSERVATION VALUE PROGRAM-AD</v>
          </cell>
          <cell r="C2229">
            <v>0</v>
          </cell>
          <cell r="D2229">
            <v>0</v>
          </cell>
        </row>
        <row r="2230">
          <cell r="A2230" t="str">
            <v>90971</v>
          </cell>
          <cell r="B2230" t="str">
            <v>RES DUCT EFFICIENCY -ADVER</v>
          </cell>
          <cell r="C2230">
            <v>26939.07</v>
          </cell>
          <cell r="D2230">
            <v>34227.78</v>
          </cell>
        </row>
        <row r="2231">
          <cell r="A2231" t="str">
            <v>90972</v>
          </cell>
          <cell r="B2231" t="str">
            <v>SMART SOURCE - ADVERTISING</v>
          </cell>
          <cell r="C2231">
            <v>40</v>
          </cell>
          <cell r="D2231">
            <v>788</v>
          </cell>
        </row>
        <row r="2232">
          <cell r="A2232" t="str">
            <v>90991</v>
          </cell>
          <cell r="B2232" t="str">
            <v>COMMERCIAL COOLING ADVERTISIN</v>
          </cell>
          <cell r="C2232">
            <v>232.57</v>
          </cell>
          <cell r="D2232">
            <v>627.19000000000005</v>
          </cell>
        </row>
        <row r="2233">
          <cell r="A2233" t="str">
            <v>90992</v>
          </cell>
          <cell r="B2233" t="str">
            <v>ENERGY PLUS HOMES - ADVERTISI</v>
          </cell>
          <cell r="C2233">
            <v>0</v>
          </cell>
          <cell r="D2233">
            <v>224.85999999999999</v>
          </cell>
        </row>
        <row r="2234">
          <cell r="A2234" t="str">
            <v>909</v>
          </cell>
          <cell r="B2234" t="str">
            <v>ACCOUNT TOTAL</v>
          </cell>
          <cell r="C2234">
            <v>72193.02</v>
          </cell>
          <cell r="D2234">
            <v>138453.32999999999</v>
          </cell>
        </row>
        <row r="2235">
          <cell r="A2235" t="str">
            <v>91101</v>
          </cell>
          <cell r="B2235" t="str">
            <v>SALES EXPENSES - SUPERVISION</v>
          </cell>
          <cell r="C2235">
            <v>0</v>
          </cell>
          <cell r="D2235">
            <v>0</v>
          </cell>
        </row>
        <row r="2236">
          <cell r="A2236" t="str">
            <v>911</v>
          </cell>
          <cell r="B2236" t="str">
            <v>ACCOUNT TOTAL</v>
          </cell>
          <cell r="C2236">
            <v>0</v>
          </cell>
          <cell r="D2236">
            <v>0</v>
          </cell>
        </row>
        <row r="2237">
          <cell r="A2237" t="str">
            <v>91201</v>
          </cell>
          <cell r="B2237" t="str">
            <v>DEMONSTRATING AND SELLING EXP</v>
          </cell>
          <cell r="C2237">
            <v>87558.43</v>
          </cell>
          <cell r="D2237">
            <v>507022.58</v>
          </cell>
        </row>
        <row r="2238">
          <cell r="A2238" t="str">
            <v>91205</v>
          </cell>
          <cell r="B2238" t="str">
            <v>NEW PRODUCTS AND SERVICES DEV</v>
          </cell>
          <cell r="C2238">
            <v>0</v>
          </cell>
          <cell r="D2238">
            <v>0</v>
          </cell>
        </row>
        <row r="2239">
          <cell r="A2239" t="str">
            <v>91210</v>
          </cell>
          <cell r="B2239" t="str">
            <v>DEM &amp; SELL - RESIDENTIAL SECU</v>
          </cell>
          <cell r="C2239">
            <v>0</v>
          </cell>
          <cell r="D2239">
            <v>0</v>
          </cell>
        </row>
        <row r="2240">
          <cell r="A2240" t="str">
            <v>91212</v>
          </cell>
          <cell r="B2240" t="str">
            <v>DEM &amp; SELL - RESIDENTIAL POOL</v>
          </cell>
          <cell r="C2240">
            <v>0</v>
          </cell>
          <cell r="D2240">
            <v>0</v>
          </cell>
        </row>
        <row r="2241">
          <cell r="A2241" t="str">
            <v>91225</v>
          </cell>
          <cell r="B2241" t="str">
            <v>BRIGHT CHOICES</v>
          </cell>
          <cell r="C2241">
            <v>32.020000000000003</v>
          </cell>
          <cell r="D2241">
            <v>198.73999999999998</v>
          </cell>
        </row>
        <row r="2242">
          <cell r="A2242" t="str">
            <v>91250</v>
          </cell>
          <cell r="B2242" t="str">
            <v>ECONOMIC DEVELOPMENT</v>
          </cell>
          <cell r="C2242">
            <v>63142.35</v>
          </cell>
          <cell r="D2242">
            <v>287141.65999999997</v>
          </cell>
        </row>
        <row r="2243">
          <cell r="A2243" t="str">
            <v>912</v>
          </cell>
          <cell r="B2243" t="str">
            <v>ACCOUNT TOTAL</v>
          </cell>
          <cell r="C2243">
            <v>150732.79999999999</v>
          </cell>
          <cell r="D2243">
            <v>794362.98</v>
          </cell>
        </row>
        <row r="2244">
          <cell r="A2244" t="str">
            <v>91301</v>
          </cell>
          <cell r="B2244" t="str">
            <v>SALES-RELATED ADVERTISING EXP</v>
          </cell>
          <cell r="C2244">
            <v>2922.12</v>
          </cell>
          <cell r="D2244">
            <v>20164.349999999999</v>
          </cell>
        </row>
        <row r="2245">
          <cell r="A2245" t="str">
            <v>91310</v>
          </cell>
          <cell r="B2245" t="str">
            <v>ADVERTISING-RESIDENTIAL SECUR</v>
          </cell>
          <cell r="C2245">
            <v>0</v>
          </cell>
          <cell r="D2245">
            <v>0</v>
          </cell>
        </row>
        <row r="2246">
          <cell r="A2246" t="str">
            <v>91314</v>
          </cell>
          <cell r="B2246" t="str">
            <v>ADVERTISING-BRIGHT CHOICES</v>
          </cell>
          <cell r="C2246">
            <v>0</v>
          </cell>
          <cell r="D2246">
            <v>0</v>
          </cell>
        </row>
        <row r="2247">
          <cell r="A2247" t="str">
            <v>913</v>
          </cell>
          <cell r="B2247" t="str">
            <v>ACCOUNT TOTAL</v>
          </cell>
          <cell r="C2247">
            <v>2922.12</v>
          </cell>
          <cell r="D2247">
            <v>20164.349999999999</v>
          </cell>
        </row>
        <row r="2248">
          <cell r="A2248" t="str">
            <v>91601</v>
          </cell>
          <cell r="B2248" t="str">
            <v>GYPSUM SALES EXPENSE</v>
          </cell>
          <cell r="C2248">
            <v>3194.6</v>
          </cell>
          <cell r="D2248">
            <v>20549.36</v>
          </cell>
        </row>
        <row r="2249">
          <cell r="A2249" t="str">
            <v>91602</v>
          </cell>
          <cell r="B2249" t="str">
            <v>RESIDUALS SLAG/ASH SALES EXP</v>
          </cell>
          <cell r="C2249">
            <v>4236.7599999999993</v>
          </cell>
          <cell r="D2249">
            <v>22321.439999999999</v>
          </cell>
        </row>
        <row r="2250">
          <cell r="A2250" t="str">
            <v>91603</v>
          </cell>
          <cell r="B2250" t="str">
            <v>SULFURIC ACID SALES EXPENSE.</v>
          </cell>
          <cell r="C2250">
            <v>0</v>
          </cell>
          <cell r="D2250">
            <v>61.879999999999995</v>
          </cell>
        </row>
        <row r="2251">
          <cell r="A2251" t="str">
            <v>91604</v>
          </cell>
          <cell r="B2251" t="str">
            <v>BRINE SALES EXPENSE.</v>
          </cell>
          <cell r="C2251">
            <v>0</v>
          </cell>
          <cell r="D2251">
            <v>0</v>
          </cell>
        </row>
        <row r="2252">
          <cell r="A2252" t="str">
            <v>916</v>
          </cell>
          <cell r="B2252" t="str">
            <v>ACCOUNT TOTAL</v>
          </cell>
          <cell r="C2252">
            <v>7431.36</v>
          </cell>
          <cell r="D2252">
            <v>42932.68</v>
          </cell>
        </row>
        <row r="2253">
          <cell r="A2253" t="str">
            <v>92001</v>
          </cell>
          <cell r="B2253" t="str">
            <v>ADMIN GENL SALARIES-REGULAR</v>
          </cell>
          <cell r="C2253">
            <v>820532.98</v>
          </cell>
          <cell r="D2253">
            <v>6087742.9299999997</v>
          </cell>
        </row>
        <row r="2254">
          <cell r="A2254" t="str">
            <v>92010</v>
          </cell>
          <cell r="B2254" t="str">
            <v>SNACK BAR OPERATIONS</v>
          </cell>
          <cell r="C2254">
            <v>0</v>
          </cell>
          <cell r="D2254">
            <v>945.95999999999992</v>
          </cell>
        </row>
        <row r="2255">
          <cell r="A2255" t="str">
            <v>92012</v>
          </cell>
          <cell r="B2255" t="str">
            <v>TEMPORARY PAYROLL ACCOUNT</v>
          </cell>
          <cell r="C2255">
            <v>0</v>
          </cell>
          <cell r="D2255">
            <v>0</v>
          </cell>
        </row>
        <row r="2256">
          <cell r="A2256" t="str">
            <v>92018</v>
          </cell>
          <cell r="B2256" t="str">
            <v>SMALL BUSINESS INITIATIVE</v>
          </cell>
          <cell r="C2256">
            <v>-17.829999999999998</v>
          </cell>
          <cell r="D2256">
            <v>19515.47</v>
          </cell>
        </row>
        <row r="2257">
          <cell r="A2257" t="str">
            <v>92020</v>
          </cell>
          <cell r="B2257" t="str">
            <v>MILITARY CALL UP 2001</v>
          </cell>
          <cell r="C2257">
            <v>0</v>
          </cell>
          <cell r="D2257">
            <v>431.92999999999995</v>
          </cell>
        </row>
        <row r="2258">
          <cell r="A2258" t="str">
            <v>92025</v>
          </cell>
          <cell r="B2258" t="str">
            <v>A &amp; G - BRIGHT CHOICES - SALA</v>
          </cell>
          <cell r="C2258">
            <v>96.059999999999988</v>
          </cell>
          <cell r="D2258">
            <v>-72.580000000000013</v>
          </cell>
        </row>
        <row r="2259">
          <cell r="A2259" t="str">
            <v>92084</v>
          </cell>
          <cell r="B2259" t="str">
            <v>ADMIN &amp; GEN SALARIES - MISC</v>
          </cell>
          <cell r="C2259">
            <v>0</v>
          </cell>
          <cell r="D2259">
            <v>0</v>
          </cell>
        </row>
        <row r="2260">
          <cell r="A2260" t="str">
            <v>92087</v>
          </cell>
          <cell r="B2260" t="str">
            <v>ADMIN &amp; GEN SALARIES - TENANT</v>
          </cell>
          <cell r="C2260">
            <v>0</v>
          </cell>
          <cell r="D2260">
            <v>0</v>
          </cell>
        </row>
        <row r="2261">
          <cell r="A2261" t="str">
            <v>92090</v>
          </cell>
          <cell r="B2261" t="str">
            <v>ADMIN &amp; GEN SALARIES - ELECTR</v>
          </cell>
          <cell r="C2261">
            <v>0</v>
          </cell>
          <cell r="D2261">
            <v>0</v>
          </cell>
        </row>
        <row r="2262">
          <cell r="A2262" t="str">
            <v>92092</v>
          </cell>
          <cell r="B2262" t="str">
            <v>ADMIN &amp; GEN SALARIES - HVAC</v>
          </cell>
          <cell r="C2262">
            <v>0</v>
          </cell>
          <cell r="D2262">
            <v>0</v>
          </cell>
        </row>
        <row r="2263">
          <cell r="A2263" t="str">
            <v>92093</v>
          </cell>
          <cell r="B2263" t="str">
            <v>ADMIN &amp; GEN SALARIES - MISC S</v>
          </cell>
          <cell r="C2263">
            <v>0</v>
          </cell>
          <cell r="D2263">
            <v>0</v>
          </cell>
        </row>
        <row r="2264">
          <cell r="A2264" t="str">
            <v>92096</v>
          </cell>
          <cell r="B2264" t="str">
            <v>ADMIN &amp; GEN SALARIES - PLUMBI</v>
          </cell>
          <cell r="C2264">
            <v>0</v>
          </cell>
          <cell r="D2264">
            <v>0</v>
          </cell>
        </row>
        <row r="2265">
          <cell r="A2265" t="str">
            <v>92097</v>
          </cell>
          <cell r="B2265" t="str">
            <v>ADMIN &amp; GEN SALARIES - WASTE/</v>
          </cell>
          <cell r="C2265">
            <v>0</v>
          </cell>
          <cell r="D2265">
            <v>0</v>
          </cell>
        </row>
        <row r="2266">
          <cell r="A2266" t="str">
            <v>920</v>
          </cell>
          <cell r="B2266" t="str">
            <v>ACCOUNT TOTAL</v>
          </cell>
          <cell r="C2266">
            <v>820611.21</v>
          </cell>
          <cell r="D2266">
            <v>6108563.71</v>
          </cell>
        </row>
        <row r="2267">
          <cell r="A2267" t="str">
            <v>92101</v>
          </cell>
          <cell r="B2267" t="str">
            <v>OFFICE EXPENSES</v>
          </cell>
          <cell r="C2267">
            <v>-305480.46000000002</v>
          </cell>
          <cell r="D2267">
            <v>1034362.36</v>
          </cell>
        </row>
        <row r="2268">
          <cell r="A2268" t="str">
            <v>92102</v>
          </cell>
          <cell r="B2268" t="str">
            <v>OFF EXP EMPL DUES</v>
          </cell>
          <cell r="C2268">
            <v>395</v>
          </cell>
          <cell r="D2268">
            <v>3678.24</v>
          </cell>
        </row>
        <row r="2269">
          <cell r="A2269" t="str">
            <v>92103</v>
          </cell>
          <cell r="B2269" t="str">
            <v>MATL MGM EXP OTHER THAN COMP</v>
          </cell>
          <cell r="C2269">
            <v>0</v>
          </cell>
          <cell r="D2269">
            <v>250</v>
          </cell>
        </row>
        <row r="2270">
          <cell r="A2270" t="str">
            <v>92105</v>
          </cell>
          <cell r="B2270" t="str">
            <v>PLT VISITS EXPENSE</v>
          </cell>
          <cell r="C2270">
            <v>0</v>
          </cell>
          <cell r="D2270">
            <v>0</v>
          </cell>
        </row>
        <row r="2271">
          <cell r="A2271" t="str">
            <v>92106</v>
          </cell>
          <cell r="B2271" t="str">
            <v>EMPLOYEE MOVING EXPENSE</v>
          </cell>
          <cell r="C2271">
            <v>0</v>
          </cell>
          <cell r="D2271">
            <v>0</v>
          </cell>
        </row>
        <row r="2272">
          <cell r="A2272" t="str">
            <v>92107</v>
          </cell>
          <cell r="B2272" t="str">
            <v>RECRUIT ADVERTISING EXP</v>
          </cell>
          <cell r="C2272">
            <v>60452.7</v>
          </cell>
          <cell r="D2272">
            <v>60728.23</v>
          </cell>
        </row>
        <row r="2273">
          <cell r="A2273" t="str">
            <v>92108</v>
          </cell>
          <cell r="B2273" t="str">
            <v>JANIT SUPPLIES M.O.</v>
          </cell>
          <cell r="C2273">
            <v>429.28</v>
          </cell>
          <cell r="D2273">
            <v>1174.8</v>
          </cell>
        </row>
        <row r="2274">
          <cell r="A2274" t="str">
            <v>92109</v>
          </cell>
          <cell r="B2274" t="str">
            <v>SUBSCRIPTIONS EXPENSE</v>
          </cell>
          <cell r="C2274">
            <v>1289.9499999999998</v>
          </cell>
          <cell r="D2274">
            <v>9481.8399999999983</v>
          </cell>
        </row>
        <row r="2275">
          <cell r="A2275" t="str">
            <v>92110</v>
          </cell>
          <cell r="B2275" t="str">
            <v>SNACK BAR OPER EXP M.O.</v>
          </cell>
          <cell r="C2275">
            <v>0</v>
          </cell>
          <cell r="D2275">
            <v>0</v>
          </cell>
        </row>
        <row r="2276">
          <cell r="A2276" t="str">
            <v>92111</v>
          </cell>
          <cell r="B2276" t="str">
            <v>M.O. SERVICES-POSTAGE</v>
          </cell>
          <cell r="C2276">
            <v>0</v>
          </cell>
          <cell r="D2276">
            <v>0</v>
          </cell>
        </row>
        <row r="2277">
          <cell r="A2277" t="str">
            <v>92112</v>
          </cell>
          <cell r="B2277" t="str">
            <v>SECURITY</v>
          </cell>
          <cell r="C2277">
            <v>43152.49</v>
          </cell>
          <cell r="D2277">
            <v>328689.90999999997</v>
          </cell>
        </row>
        <row r="2278">
          <cell r="A2278" t="str">
            <v>92113</v>
          </cell>
          <cell r="B2278" t="str">
            <v>PARKING OPERATIONS DOWNTOWN</v>
          </cell>
          <cell r="C2278">
            <v>0</v>
          </cell>
          <cell r="D2278">
            <v>0</v>
          </cell>
        </row>
        <row r="2279">
          <cell r="A2279" t="str">
            <v>92114</v>
          </cell>
          <cell r="B2279" t="str">
            <v>TECO PLAZA OPERATIONS</v>
          </cell>
          <cell r="C2279">
            <v>61097</v>
          </cell>
          <cell r="D2279">
            <v>376181.9</v>
          </cell>
        </row>
        <row r="2280">
          <cell r="A2280" t="str">
            <v>92118</v>
          </cell>
          <cell r="B2280" t="str">
            <v>SMALL BUSINESS INITIATIVE</v>
          </cell>
          <cell r="C2280">
            <v>1822.53</v>
          </cell>
          <cell r="D2280">
            <v>13589.98</v>
          </cell>
        </row>
        <row r="2281">
          <cell r="A2281" t="str">
            <v>92125</v>
          </cell>
          <cell r="B2281" t="str">
            <v>A &amp; G - BRIGHT CHOICES - MISC</v>
          </cell>
          <cell r="C2281">
            <v>0</v>
          </cell>
          <cell r="D2281">
            <v>0</v>
          </cell>
        </row>
        <row r="2282">
          <cell r="A2282" t="str">
            <v>92184</v>
          </cell>
          <cell r="B2282" t="str">
            <v>OFFICE SUPPLY &amp; EXP - MISCELL</v>
          </cell>
          <cell r="C2282">
            <v>0</v>
          </cell>
          <cell r="D2282">
            <v>0</v>
          </cell>
        </row>
        <row r="2283">
          <cell r="A2283" t="str">
            <v>92187</v>
          </cell>
          <cell r="B2283" t="str">
            <v>OFFICE SUPP &amp; EXP- TENANT COS</v>
          </cell>
          <cell r="C2283">
            <v>-2243</v>
          </cell>
          <cell r="D2283">
            <v>-3543.19</v>
          </cell>
        </row>
        <row r="2284">
          <cell r="A2284" t="str">
            <v>92189</v>
          </cell>
          <cell r="B2284" t="str">
            <v>OFFICE SUPP &amp; EXP - CLEANING</v>
          </cell>
          <cell r="C2284">
            <v>0</v>
          </cell>
          <cell r="D2284">
            <v>0</v>
          </cell>
        </row>
        <row r="2285">
          <cell r="A2285" t="str">
            <v>92190</v>
          </cell>
          <cell r="B2285" t="str">
            <v>OFFICE SUPP &amp; EXP - ELECTRICA</v>
          </cell>
          <cell r="C2285">
            <v>0</v>
          </cell>
          <cell r="D2285">
            <v>0</v>
          </cell>
        </row>
        <row r="2286">
          <cell r="A2286" t="str">
            <v>92191</v>
          </cell>
          <cell r="B2286" t="str">
            <v>OFFICE SUPP &amp; EXP - GROUND MA</v>
          </cell>
          <cell r="C2286">
            <v>0</v>
          </cell>
          <cell r="D2286">
            <v>-23998.31</v>
          </cell>
        </row>
        <row r="2287">
          <cell r="A2287" t="str">
            <v>92192</v>
          </cell>
          <cell r="B2287" t="str">
            <v>OFFICE SUPP &amp; EXP - HVAC</v>
          </cell>
          <cell r="C2287">
            <v>0</v>
          </cell>
          <cell r="D2287">
            <v>0</v>
          </cell>
        </row>
        <row r="2288">
          <cell r="A2288" t="str">
            <v>92193</v>
          </cell>
          <cell r="B2288" t="str">
            <v>OFFICE SUPP &amp; EXP - MISC STRU</v>
          </cell>
          <cell r="C2288">
            <v>168.17</v>
          </cell>
          <cell r="D2288">
            <v>265.29999999999995</v>
          </cell>
        </row>
        <row r="2289">
          <cell r="A2289" t="str">
            <v>92194</v>
          </cell>
          <cell r="B2289" t="str">
            <v>OFFICE SUPP &amp; EXP - PAINTING</v>
          </cell>
          <cell r="C2289">
            <v>0</v>
          </cell>
          <cell r="D2289">
            <v>0</v>
          </cell>
        </row>
        <row r="2290">
          <cell r="A2290" t="str">
            <v>92195</v>
          </cell>
          <cell r="B2290" t="str">
            <v>OFFICE SUPP &amp; EXP - PEST CONT</v>
          </cell>
          <cell r="C2290">
            <v>0</v>
          </cell>
          <cell r="D2290">
            <v>0</v>
          </cell>
        </row>
        <row r="2291">
          <cell r="A2291" t="str">
            <v>92196</v>
          </cell>
          <cell r="B2291" t="str">
            <v>OFFICE SUPP &amp; EXP - PLUMBING</v>
          </cell>
          <cell r="C2291">
            <v>0</v>
          </cell>
          <cell r="D2291">
            <v>0</v>
          </cell>
        </row>
        <row r="2292">
          <cell r="A2292" t="str">
            <v>92197</v>
          </cell>
          <cell r="B2292" t="str">
            <v>OFFICE SUPPLY &amp; EXP - WASTE -</v>
          </cell>
          <cell r="C2292">
            <v>121759.53</v>
          </cell>
          <cell r="D2292">
            <v>606859.86</v>
          </cell>
        </row>
        <row r="2293">
          <cell r="A2293" t="str">
            <v>92198</v>
          </cell>
          <cell r="B2293" t="str">
            <v>OFFICE SUPP &amp; EXP - TRASH</v>
          </cell>
          <cell r="C2293">
            <v>0</v>
          </cell>
          <cell r="D2293">
            <v>0</v>
          </cell>
        </row>
        <row r="2294">
          <cell r="A2294" t="str">
            <v>92199</v>
          </cell>
          <cell r="B2294" t="str">
            <v>OFFICE SUPP &amp; EXP - WATER</v>
          </cell>
          <cell r="C2294">
            <v>0</v>
          </cell>
          <cell r="D2294">
            <v>0</v>
          </cell>
        </row>
        <row r="2295">
          <cell r="A2295" t="str">
            <v>921</v>
          </cell>
          <cell r="B2295" t="str">
            <v>ACCOUNT TOTAL</v>
          </cell>
          <cell r="C2295">
            <v>-17156.810000000001</v>
          </cell>
          <cell r="D2295">
            <v>2407720.92</v>
          </cell>
        </row>
        <row r="2296">
          <cell r="A2296" t="str">
            <v>92200</v>
          </cell>
          <cell r="B2296" t="str">
            <v>ADMIN EXP TRANSFERRED</v>
          </cell>
          <cell r="C2296">
            <v>-112720.54</v>
          </cell>
          <cell r="D2296">
            <v>-762078.26</v>
          </cell>
        </row>
        <row r="2297">
          <cell r="A2297" t="str">
            <v>922</v>
          </cell>
          <cell r="B2297" t="str">
            <v>ACCOUNT TOTAL</v>
          </cell>
          <cell r="C2297">
            <v>-112720.54</v>
          </cell>
          <cell r="D2297">
            <v>-762078.26</v>
          </cell>
        </row>
        <row r="2298">
          <cell r="A2298" t="str">
            <v>92301</v>
          </cell>
          <cell r="B2298" t="str">
            <v>MANAGEMENT CONSULTANTS</v>
          </cell>
          <cell r="C2298">
            <v>126001.15</v>
          </cell>
          <cell r="D2298">
            <v>162658.32</v>
          </cell>
        </row>
        <row r="2299">
          <cell r="A2299" t="str">
            <v>92302</v>
          </cell>
          <cell r="B2299" t="str">
            <v>AUDITING CONSULTANTS</v>
          </cell>
          <cell r="C2299">
            <v>110.52</v>
          </cell>
          <cell r="D2299">
            <v>-9494.4500000000007</v>
          </cell>
        </row>
        <row r="2300">
          <cell r="A2300" t="str">
            <v>92303</v>
          </cell>
          <cell r="B2300" t="str">
            <v>LEGAL CONSULTANTS</v>
          </cell>
          <cell r="C2300">
            <v>48489.84</v>
          </cell>
          <cell r="D2300">
            <v>194035.41</v>
          </cell>
        </row>
        <row r="2301">
          <cell r="A2301" t="str">
            <v>92304</v>
          </cell>
          <cell r="B2301" t="str">
            <v>CONSULT PSYCHOLOGIST</v>
          </cell>
          <cell r="C2301">
            <v>0</v>
          </cell>
          <cell r="D2301">
            <v>0</v>
          </cell>
        </row>
        <row r="2302">
          <cell r="A2302" t="str">
            <v>92305</v>
          </cell>
          <cell r="B2302" t="str">
            <v>OTHER OUTSIDE SERV</v>
          </cell>
          <cell r="C2302">
            <v>8.3000000000000007</v>
          </cell>
          <cell r="D2302">
            <v>238.73</v>
          </cell>
        </row>
        <row r="2303">
          <cell r="A2303" t="str">
            <v>92306</v>
          </cell>
          <cell r="B2303" t="str">
            <v>ENVIRONMENTAL LEGISLATION REV</v>
          </cell>
          <cell r="C2303">
            <v>4428.91</v>
          </cell>
          <cell r="D2303">
            <v>12795.15</v>
          </cell>
        </row>
        <row r="2304">
          <cell r="A2304" t="str">
            <v>923</v>
          </cell>
          <cell r="B2304" t="str">
            <v>ACCOUNT TOTAL</v>
          </cell>
          <cell r="C2304">
            <v>179038.72</v>
          </cell>
          <cell r="D2304">
            <v>360233.16</v>
          </cell>
        </row>
        <row r="2305">
          <cell r="A2305" t="str">
            <v>92401</v>
          </cell>
          <cell r="B2305" t="str">
            <v>PROP INS - GENERAL PROPERTY</v>
          </cell>
          <cell r="C2305">
            <v>109497.46</v>
          </cell>
          <cell r="D2305">
            <v>1674449.36</v>
          </cell>
        </row>
        <row r="2306">
          <cell r="A2306" t="str">
            <v>92402</v>
          </cell>
          <cell r="B2306" t="str">
            <v>PROP INS - CRIME &amp; FIDELITY</v>
          </cell>
          <cell r="C2306">
            <v>2197.9199999999996</v>
          </cell>
          <cell r="D2306">
            <v>11355.11</v>
          </cell>
        </row>
        <row r="2307">
          <cell r="A2307" t="str">
            <v>92412</v>
          </cell>
          <cell r="B2307" t="str">
            <v>PROP INS - T &amp; D PROPERTY</v>
          </cell>
          <cell r="C2307">
            <v>333333.33</v>
          </cell>
          <cell r="D2307">
            <v>1999999.98</v>
          </cell>
        </row>
        <row r="2308">
          <cell r="A2308" t="str">
            <v>924</v>
          </cell>
          <cell r="B2308" t="str">
            <v>ACCOUNT TOTAL</v>
          </cell>
          <cell r="C2308">
            <v>445028.71</v>
          </cell>
          <cell r="D2308">
            <v>3685804.45</v>
          </cell>
        </row>
        <row r="2309">
          <cell r="A2309" t="str">
            <v>92503</v>
          </cell>
          <cell r="B2309" t="str">
            <v>LIAB INS-ERRORS &amp; OMISSIONS.</v>
          </cell>
          <cell r="C2309">
            <v>0</v>
          </cell>
          <cell r="D2309">
            <v>0</v>
          </cell>
        </row>
        <row r="2310">
          <cell r="A2310" t="str">
            <v>92504</v>
          </cell>
          <cell r="B2310" t="str">
            <v>LIAB INS - DIRECTORS &amp; OFFICE</v>
          </cell>
          <cell r="C2310">
            <v>77615.58</v>
          </cell>
          <cell r="D2310">
            <v>469237.25</v>
          </cell>
        </row>
        <row r="2311">
          <cell r="A2311" t="str">
            <v>92505</v>
          </cell>
          <cell r="B2311" t="str">
            <v>LIAB INS - SPECIAL RISK</v>
          </cell>
          <cell r="C2311">
            <v>43.43</v>
          </cell>
          <cell r="D2311">
            <v>260.58999999999997</v>
          </cell>
        </row>
        <row r="2312">
          <cell r="A2312" t="str">
            <v>92508</v>
          </cell>
          <cell r="B2312" t="str">
            <v>LIAB INS - GENERAL LIABILITY</v>
          </cell>
          <cell r="C2312">
            <v>164751.67000000001</v>
          </cell>
          <cell r="D2312">
            <v>985418.16</v>
          </cell>
        </row>
        <row r="2313">
          <cell r="A2313" t="str">
            <v>92509</v>
          </cell>
          <cell r="B2313" t="str">
            <v>LIAB INS - WORKERS COMP</v>
          </cell>
          <cell r="C2313">
            <v>79590.55</v>
          </cell>
          <cell r="D2313">
            <v>196991.31</v>
          </cell>
        </row>
        <row r="2314">
          <cell r="A2314" t="str">
            <v>92510</v>
          </cell>
          <cell r="B2314" t="str">
            <v>LIAB INS - FIDUCIARY</v>
          </cell>
          <cell r="C2314">
            <v>9736.7999999999993</v>
          </cell>
          <cell r="D2314">
            <v>58475.799999999996</v>
          </cell>
        </row>
        <row r="2315">
          <cell r="A2315" t="str">
            <v>92511</v>
          </cell>
          <cell r="B2315" t="str">
            <v>I&amp;D CLM SECT ADM &amp; ACC PRV UC</v>
          </cell>
          <cell r="C2315">
            <v>0</v>
          </cell>
          <cell r="D2315">
            <v>0</v>
          </cell>
        </row>
        <row r="2316">
          <cell r="A2316" t="str">
            <v>92512</v>
          </cell>
          <cell r="B2316" t="str">
            <v>I&amp;D CLM SECT ADM &amp; ACC PRV UR</v>
          </cell>
          <cell r="C2316">
            <v>0</v>
          </cell>
          <cell r="D2316">
            <v>0</v>
          </cell>
        </row>
        <row r="2317">
          <cell r="A2317" t="str">
            <v>92513</v>
          </cell>
          <cell r="B2317" t="str">
            <v>I&amp;D CLM SEC ADM &amp; ACC PRV NTW</v>
          </cell>
          <cell r="C2317">
            <v>0</v>
          </cell>
          <cell r="D2317">
            <v>0</v>
          </cell>
        </row>
        <row r="2318">
          <cell r="A2318" t="str">
            <v>92514</v>
          </cell>
          <cell r="B2318" t="str">
            <v>I&amp;D CLM SECT ADM &amp; ACC PRV O/</v>
          </cell>
          <cell r="C2318">
            <v>0</v>
          </cell>
          <cell r="D2318">
            <v>0</v>
          </cell>
        </row>
        <row r="2319">
          <cell r="A2319" t="str">
            <v>92515</v>
          </cell>
          <cell r="B2319" t="str">
            <v>I&amp;D CLM SECT ADM &amp; ACC PRV OT</v>
          </cell>
          <cell r="C2319">
            <v>0</v>
          </cell>
          <cell r="D2319">
            <v>0</v>
          </cell>
        </row>
        <row r="2320">
          <cell r="A2320" t="str">
            <v>92516</v>
          </cell>
          <cell r="B2320" t="str">
            <v>PROP INS - TECO PLAZA LIABILI</v>
          </cell>
          <cell r="C2320">
            <v>0</v>
          </cell>
          <cell r="D2320">
            <v>0</v>
          </cell>
        </row>
        <row r="2321">
          <cell r="A2321" t="str">
            <v>92520</v>
          </cell>
          <cell r="B2321" t="str">
            <v>I&amp;D PROVISION ACCRUAL - GEN L</v>
          </cell>
          <cell r="C2321">
            <v>169764.99</v>
          </cell>
          <cell r="D2321">
            <v>1211431.6399999999</v>
          </cell>
        </row>
        <row r="2322">
          <cell r="A2322" t="str">
            <v>92521</v>
          </cell>
          <cell r="B2322" t="str">
            <v>I&amp;D PROVISION ACCRUAL - W/COM</v>
          </cell>
          <cell r="C2322">
            <v>2456401.8199999998</v>
          </cell>
          <cell r="D2322">
            <v>3498068.47</v>
          </cell>
        </row>
        <row r="2323">
          <cell r="A2323" t="str">
            <v>92590</v>
          </cell>
          <cell r="B2323" t="str">
            <v>ADMIN &amp; GEN EXP TRANSFER</v>
          </cell>
          <cell r="C2323">
            <v>-243139.77</v>
          </cell>
          <cell r="D2323">
            <v>-527714.37</v>
          </cell>
        </row>
        <row r="2324">
          <cell r="A2324" t="str">
            <v>925</v>
          </cell>
          <cell r="B2324" t="str">
            <v>ACCOUNT TOTAL</v>
          </cell>
          <cell r="C2324">
            <v>2714765.07</v>
          </cell>
          <cell r="D2324">
            <v>5892168.8499999996</v>
          </cell>
        </row>
        <row r="2325">
          <cell r="A2325" t="str">
            <v>92600</v>
          </cell>
          <cell r="B2325" t="str">
            <v>EMP PEN &amp; BENEFITS</v>
          </cell>
          <cell r="C2325">
            <v>0</v>
          </cell>
          <cell r="D2325">
            <v>452.54999999999995</v>
          </cell>
        </row>
        <row r="2326">
          <cell r="A2326" t="str">
            <v>92601</v>
          </cell>
          <cell r="B2326" t="str">
            <v>EMPL PEN&amp;BEN REGULAR-ADMIN EX</v>
          </cell>
          <cell r="C2326">
            <v>2591.9399999999996</v>
          </cell>
          <cell r="D2326">
            <v>17503.89</v>
          </cell>
        </row>
        <row r="2327">
          <cell r="A2327" t="str">
            <v>92602</v>
          </cell>
          <cell r="B2327" t="str">
            <v>PENSIONS-QUALIFIED PLAN</v>
          </cell>
          <cell r="C2327">
            <v>286398</v>
          </cell>
          <cell r="D2327">
            <v>1718388</v>
          </cell>
        </row>
        <row r="2328">
          <cell r="A2328" t="str">
            <v>92603</v>
          </cell>
          <cell r="B2328" t="str">
            <v>PEN&amp;BEN CREDIT FOR CAPITALIZA</v>
          </cell>
          <cell r="C2328">
            <v>-570001.43000000005</v>
          </cell>
          <cell r="D2328">
            <v>-3603439.91</v>
          </cell>
        </row>
        <row r="2329">
          <cell r="A2329" t="str">
            <v>92605</v>
          </cell>
          <cell r="B2329" t="str">
            <v>PEN&amp;BEN EDUC REFUNDS</v>
          </cell>
          <cell r="C2329">
            <v>23512.77</v>
          </cell>
          <cell r="D2329">
            <v>146908.14000000001</v>
          </cell>
        </row>
        <row r="2330">
          <cell r="A2330" t="str">
            <v>92606</v>
          </cell>
          <cell r="B2330" t="str">
            <v>PEN&amp;BEN PARTIES</v>
          </cell>
          <cell r="C2330">
            <v>0</v>
          </cell>
          <cell r="D2330">
            <v>-35.1</v>
          </cell>
        </row>
        <row r="2331">
          <cell r="A2331" t="str">
            <v>92607</v>
          </cell>
          <cell r="B2331" t="str">
            <v>PEN&amp;BEN GR LIFE INSURANCE.</v>
          </cell>
          <cell r="C2331">
            <v>1127.27</v>
          </cell>
          <cell r="D2331">
            <v>308522.93</v>
          </cell>
        </row>
        <row r="2332">
          <cell r="A2332" t="str">
            <v>92608</v>
          </cell>
          <cell r="B2332" t="str">
            <v>PEN&amp;BEN GR HOSP INS-ACTIVE</v>
          </cell>
          <cell r="C2332">
            <v>1125151</v>
          </cell>
          <cell r="D2332">
            <v>6750906</v>
          </cell>
        </row>
        <row r="2333">
          <cell r="A2333" t="str">
            <v>92609</v>
          </cell>
          <cell r="B2333" t="str">
            <v>PEN&amp;BEN RECREATION</v>
          </cell>
          <cell r="C2333">
            <v>0</v>
          </cell>
          <cell r="D2333">
            <v>0</v>
          </cell>
        </row>
        <row r="2334">
          <cell r="A2334" t="str">
            <v>92610</v>
          </cell>
          <cell r="B2334" t="str">
            <v>PEN&amp;BEN PHYS EXAM</v>
          </cell>
          <cell r="C2334">
            <v>0</v>
          </cell>
          <cell r="D2334">
            <v>0</v>
          </cell>
        </row>
        <row r="2335">
          <cell r="A2335" t="str">
            <v>92611</v>
          </cell>
          <cell r="B2335" t="str">
            <v>PEN&amp;BEN VACATIONS</v>
          </cell>
          <cell r="C2335">
            <v>26446.12</v>
          </cell>
          <cell r="D2335">
            <v>370448.66</v>
          </cell>
        </row>
        <row r="2336">
          <cell r="A2336" t="str">
            <v>92612</v>
          </cell>
          <cell r="B2336" t="str">
            <v>PENSION NON-QUALIFIED PLANS</v>
          </cell>
          <cell r="C2336">
            <v>32425</v>
          </cell>
          <cell r="D2336">
            <v>266870</v>
          </cell>
        </row>
        <row r="2337">
          <cell r="A2337" t="str">
            <v>92613</v>
          </cell>
          <cell r="B2337" t="str">
            <v>PEN&amp;BEN SHT TERM DISAB</v>
          </cell>
          <cell r="C2337">
            <v>52124.27</v>
          </cell>
          <cell r="D2337">
            <v>232024.4</v>
          </cell>
        </row>
        <row r="2338">
          <cell r="A2338" t="str">
            <v>92615</v>
          </cell>
          <cell r="B2338" t="str">
            <v>WELLNESS PROGRAM EXPENSES</v>
          </cell>
          <cell r="C2338">
            <v>127.53999999999999</v>
          </cell>
          <cell r="D2338">
            <v>43073.83</v>
          </cell>
        </row>
        <row r="2339">
          <cell r="A2339" t="str">
            <v>92616</v>
          </cell>
          <cell r="B2339" t="str">
            <v>PEN&amp;BEN MEDICAL REIMBURSEMENT</v>
          </cell>
          <cell r="C2339">
            <v>0</v>
          </cell>
          <cell r="D2339">
            <v>3660</v>
          </cell>
        </row>
        <row r="2340">
          <cell r="A2340" t="str">
            <v>92619</v>
          </cell>
          <cell r="B2340" t="str">
            <v>PENSIONS &amp; BENEFITS - LONG TE</v>
          </cell>
          <cell r="C2340">
            <v>9283.2000000000007</v>
          </cell>
          <cell r="D2340">
            <v>48490.58</v>
          </cell>
        </row>
        <row r="2341">
          <cell r="A2341" t="str">
            <v>92620</v>
          </cell>
          <cell r="B2341" t="str">
            <v>RETIREMENT SAVINGS COMPANY MA</v>
          </cell>
          <cell r="C2341">
            <v>0</v>
          </cell>
          <cell r="D2341">
            <v>0</v>
          </cell>
        </row>
        <row r="2342">
          <cell r="A2342" t="str">
            <v>92621</v>
          </cell>
          <cell r="B2342" t="str">
            <v>RETIREMENT SAVINGS MATCH - CA</v>
          </cell>
          <cell r="C2342">
            <v>0</v>
          </cell>
          <cell r="D2342">
            <v>0</v>
          </cell>
        </row>
        <row r="2343">
          <cell r="A2343" t="str">
            <v>92622</v>
          </cell>
          <cell r="B2343" t="str">
            <v>PROFIT SAVINGS PLAN</v>
          </cell>
          <cell r="C2343">
            <v>155548.14000000001</v>
          </cell>
          <cell r="D2343">
            <v>2246934.77</v>
          </cell>
        </row>
        <row r="2344">
          <cell r="A2344" t="str">
            <v>92623</v>
          </cell>
          <cell r="B2344" t="str">
            <v>RESTRICTED STOCK GRANTS</v>
          </cell>
          <cell r="C2344">
            <v>-73132.09</v>
          </cell>
          <cell r="D2344">
            <v>73468.460000000006</v>
          </cell>
        </row>
        <row r="2345">
          <cell r="A2345" t="str">
            <v>92625</v>
          </cell>
          <cell r="B2345" t="str">
            <v>TRASOP.</v>
          </cell>
          <cell r="C2345">
            <v>0</v>
          </cell>
          <cell r="D2345">
            <v>0</v>
          </cell>
        </row>
        <row r="2346">
          <cell r="A2346" t="str">
            <v>92626</v>
          </cell>
          <cell r="B2346" t="str">
            <v>SUBSIDIARY FRINGE BENEFITS</v>
          </cell>
          <cell r="C2346">
            <v>18052.96</v>
          </cell>
          <cell r="D2346">
            <v>131409.32</v>
          </cell>
        </row>
        <row r="2347">
          <cell r="A2347" t="str">
            <v>92628</v>
          </cell>
          <cell r="B2347" t="str">
            <v>EMPLOYEE SERVICE AWARDS</v>
          </cell>
          <cell r="C2347">
            <v>1597.7399999999998</v>
          </cell>
          <cell r="D2347">
            <v>14784.28</v>
          </cell>
        </row>
        <row r="2348">
          <cell r="A2348" t="str">
            <v>92629</v>
          </cell>
          <cell r="B2348" t="str">
            <v>EMPLOYEE ASSISTANCE PROGRAM</v>
          </cell>
          <cell r="C2348">
            <v>19885.38</v>
          </cell>
          <cell r="D2348">
            <v>109419.32</v>
          </cell>
        </row>
        <row r="2349">
          <cell r="A2349" t="str">
            <v>92631</v>
          </cell>
          <cell r="B2349" t="str">
            <v>P&amp;B GROUP HOSP INS/PRB-RETIRE</v>
          </cell>
          <cell r="C2349">
            <v>688156</v>
          </cell>
          <cell r="D2349">
            <v>4128936</v>
          </cell>
        </row>
        <row r="2350">
          <cell r="A2350" t="str">
            <v>92632</v>
          </cell>
          <cell r="B2350" t="str">
            <v>P&amp;B FAS 106 / PRB-ACTIVE</v>
          </cell>
          <cell r="C2350">
            <v>571034</v>
          </cell>
          <cell r="D2350">
            <v>3426204</v>
          </cell>
        </row>
        <row r="2351">
          <cell r="A2351" t="str">
            <v>92633</v>
          </cell>
          <cell r="B2351" t="str">
            <v>STD EXPENSES</v>
          </cell>
          <cell r="C2351">
            <v>1003.68</v>
          </cell>
          <cell r="D2351">
            <v>8663.7000000000007</v>
          </cell>
        </row>
        <row r="2352">
          <cell r="A2352" t="str">
            <v>92636</v>
          </cell>
          <cell r="B2352" t="str">
            <v>LTD EXPENSES</v>
          </cell>
          <cell r="C2352">
            <v>81392.740000000005</v>
          </cell>
          <cell r="D2352">
            <v>575603.93000000005</v>
          </cell>
        </row>
        <row r="2353">
          <cell r="A2353" t="str">
            <v>92640</v>
          </cell>
          <cell r="B2353" t="str">
            <v>RESTRUCTURING CHARGES-PENSION</v>
          </cell>
          <cell r="C2353">
            <v>0</v>
          </cell>
          <cell r="D2353">
            <v>1223.08</v>
          </cell>
        </row>
        <row r="2354">
          <cell r="A2354" t="str">
            <v>92642</v>
          </cell>
          <cell r="B2354" t="str">
            <v>GENERAL BENEFIT PROGRAM ENHAN</v>
          </cell>
          <cell r="C2354">
            <v>0</v>
          </cell>
          <cell r="D2354">
            <v>0</v>
          </cell>
        </row>
        <row r="2355">
          <cell r="A2355" t="str">
            <v>92644</v>
          </cell>
          <cell r="B2355" t="str">
            <v>OTHER RESTRUCTURING COSTS</v>
          </cell>
          <cell r="C2355">
            <v>0</v>
          </cell>
          <cell r="D2355">
            <v>0</v>
          </cell>
        </row>
        <row r="2356">
          <cell r="A2356" t="str">
            <v>926</v>
          </cell>
          <cell r="B2356" t="str">
            <v>ACCOUNT TOTAL</v>
          </cell>
          <cell r="C2356">
            <v>2452724.23</v>
          </cell>
          <cell r="D2356">
            <v>17020420.829999998</v>
          </cell>
        </row>
        <row r="2357">
          <cell r="A2357" t="str">
            <v>92800</v>
          </cell>
          <cell r="B2357" t="str">
            <v>REGULATORY COMMISSION EXP</v>
          </cell>
          <cell r="C2357">
            <v>217498.26</v>
          </cell>
          <cell r="D2357">
            <v>820533.31</v>
          </cell>
        </row>
        <row r="2358">
          <cell r="A2358" t="str">
            <v>92801</v>
          </cell>
          <cell r="B2358" t="str">
            <v>MISC FERC DOCKETS</v>
          </cell>
          <cell r="C2358">
            <v>53403.799999999996</v>
          </cell>
          <cell r="D2358">
            <v>176221.63</v>
          </cell>
        </row>
        <row r="2359">
          <cell r="A2359" t="str">
            <v>92802</v>
          </cell>
          <cell r="B2359" t="str">
            <v>FUEL, OBO AND GPIF ONGOING DO</v>
          </cell>
          <cell r="C2359">
            <v>3812.3999999999996</v>
          </cell>
          <cell r="D2359">
            <v>45871.56</v>
          </cell>
        </row>
        <row r="2360">
          <cell r="A2360" t="str">
            <v>92803</v>
          </cell>
          <cell r="B2360" t="str">
            <v>CONSERVATION ONGOING DOCKET</v>
          </cell>
          <cell r="C2360">
            <v>0</v>
          </cell>
          <cell r="D2360">
            <v>251.1</v>
          </cell>
        </row>
        <row r="2361">
          <cell r="A2361" t="str">
            <v>92804</v>
          </cell>
          <cell r="B2361" t="str">
            <v>COGENERATION DOCKETS</v>
          </cell>
          <cell r="C2361">
            <v>569.44000000000005</v>
          </cell>
          <cell r="D2361">
            <v>3456.9799999999996</v>
          </cell>
        </row>
        <row r="2362">
          <cell r="A2362" t="str">
            <v>92807</v>
          </cell>
          <cell r="B2362" t="str">
            <v>FPL TRANSMISSION DOCKET EXP</v>
          </cell>
          <cell r="C2362">
            <v>62</v>
          </cell>
          <cell r="D2362">
            <v>5125.6000000000004</v>
          </cell>
        </row>
        <row r="2363">
          <cell r="A2363" t="str">
            <v>92808</v>
          </cell>
          <cell r="B2363" t="str">
            <v>TRANSMISSION ACCESS DOCKETS</v>
          </cell>
          <cell r="C2363">
            <v>0</v>
          </cell>
          <cell r="D2363">
            <v>0</v>
          </cell>
        </row>
        <row r="2364">
          <cell r="A2364" t="str">
            <v>92809</v>
          </cell>
          <cell r="B2364" t="str">
            <v>ENVIRONMENTAL ONGOING DOCKET</v>
          </cell>
          <cell r="C2364">
            <v>0</v>
          </cell>
          <cell r="D2364">
            <v>79.5</v>
          </cell>
        </row>
        <row r="2365">
          <cell r="A2365" t="str">
            <v>92810</v>
          </cell>
          <cell r="B2365" t="str">
            <v>GANNON RE-POWERING PROJECT</v>
          </cell>
          <cell r="C2365">
            <v>0</v>
          </cell>
          <cell r="D2365">
            <v>0</v>
          </cell>
        </row>
        <row r="2366">
          <cell r="A2366" t="str">
            <v>92811</v>
          </cell>
          <cell r="B2366" t="str">
            <v>REGIONAL TRANSMISSION ORGANIZ</v>
          </cell>
          <cell r="C2366">
            <v>0</v>
          </cell>
          <cell r="D2366">
            <v>5712.79</v>
          </cell>
        </row>
        <row r="2367">
          <cell r="A2367" t="str">
            <v>92812</v>
          </cell>
          <cell r="B2367" t="str">
            <v>FLORIDA ENERGY 2020 STUDY</v>
          </cell>
          <cell r="C2367">
            <v>0</v>
          </cell>
          <cell r="D2367">
            <v>0</v>
          </cell>
        </row>
        <row r="2368">
          <cell r="A2368" t="str">
            <v>92813</v>
          </cell>
          <cell r="B2368" t="str">
            <v>GRIDFLORIDA (RTO)</v>
          </cell>
          <cell r="C2368">
            <v>0</v>
          </cell>
          <cell r="D2368">
            <v>0</v>
          </cell>
        </row>
        <row r="2369">
          <cell r="A2369" t="str">
            <v>92814</v>
          </cell>
          <cell r="B2369" t="str">
            <v>FLORIDA GAS TRANSMISSION CO.(</v>
          </cell>
          <cell r="C2369">
            <v>36055.550000000003</v>
          </cell>
          <cell r="D2369">
            <v>200576.12</v>
          </cell>
        </row>
        <row r="2370">
          <cell r="A2370" t="str">
            <v>928</v>
          </cell>
          <cell r="B2370" t="str">
            <v>ACCOUNT TOTAL</v>
          </cell>
          <cell r="C2370">
            <v>311401.45</v>
          </cell>
          <cell r="D2370">
            <v>1257828.5900000001</v>
          </cell>
        </row>
        <row r="2371">
          <cell r="A2371" t="str">
            <v>92901</v>
          </cell>
          <cell r="B2371" t="str">
            <v>FRINGE ALLOCATION</v>
          </cell>
          <cell r="C2371">
            <v>-947958.49</v>
          </cell>
          <cell r="D2371">
            <v>-4336544.0999999996</v>
          </cell>
        </row>
        <row r="2372">
          <cell r="A2372" t="str">
            <v>929</v>
          </cell>
          <cell r="B2372" t="str">
            <v>ACCOUNT TOTAL</v>
          </cell>
          <cell r="C2372">
            <v>-947958.49</v>
          </cell>
          <cell r="D2372">
            <v>-4336544.0999999996</v>
          </cell>
        </row>
        <row r="2373">
          <cell r="A2373" t="str">
            <v>93001</v>
          </cell>
          <cell r="B2373" t="str">
            <v>MISC EXP REGULAR</v>
          </cell>
          <cell r="C2373">
            <v>5193.3500000000004</v>
          </cell>
          <cell r="D2373">
            <v>20200.82</v>
          </cell>
        </row>
        <row r="2374">
          <cell r="A2374" t="str">
            <v>93002</v>
          </cell>
          <cell r="B2374" t="str">
            <v>MISC EXP COMPANY DUES</v>
          </cell>
          <cell r="C2374">
            <v>87904.21</v>
          </cell>
          <cell r="D2374">
            <v>403533.02</v>
          </cell>
        </row>
        <row r="2375">
          <cell r="A2375" t="str">
            <v>93003</v>
          </cell>
          <cell r="B2375" t="str">
            <v>MISC EXP DIRECTORS EXP</v>
          </cell>
          <cell r="C2375">
            <v>-76600.56</v>
          </cell>
          <cell r="D2375">
            <v>-6471.89</v>
          </cell>
        </row>
        <row r="2376">
          <cell r="A2376" t="str">
            <v>93004</v>
          </cell>
          <cell r="B2376" t="str">
            <v>MISC EXP TRANSFER AGENT</v>
          </cell>
          <cell r="C2376">
            <v>0</v>
          </cell>
          <cell r="D2376">
            <v>0</v>
          </cell>
        </row>
        <row r="2377">
          <cell r="A2377" t="str">
            <v>93006</v>
          </cell>
          <cell r="B2377" t="str">
            <v>MISC EXP TRUSTEES EXP</v>
          </cell>
          <cell r="C2377">
            <v>3513</v>
          </cell>
          <cell r="D2377">
            <v>4294</v>
          </cell>
        </row>
        <row r="2378">
          <cell r="A2378" t="str">
            <v>93020</v>
          </cell>
          <cell r="B2378" t="str">
            <v>MISC EXP MISC RSCH</v>
          </cell>
          <cell r="C2378">
            <v>1598.4899999999998</v>
          </cell>
          <cell r="D2378">
            <v>21467.21</v>
          </cell>
        </row>
        <row r="2379">
          <cell r="A2379" t="str">
            <v>93022</v>
          </cell>
          <cell r="B2379" t="str">
            <v>FINANCIAL REPORTS</v>
          </cell>
          <cell r="C2379">
            <v>0</v>
          </cell>
          <cell r="D2379">
            <v>0</v>
          </cell>
        </row>
        <row r="2380">
          <cell r="A2380" t="str">
            <v>93023</v>
          </cell>
          <cell r="B2380" t="str">
            <v>AUDIO VISUAL SUPPLIES/SUPPLIE</v>
          </cell>
          <cell r="C2380">
            <v>0</v>
          </cell>
          <cell r="D2380">
            <v>0</v>
          </cell>
        </row>
        <row r="2381">
          <cell r="A2381" t="str">
            <v>93024</v>
          </cell>
          <cell r="B2381" t="str">
            <v>EMPLOYEE COMMUNICATIONS</v>
          </cell>
          <cell r="C2381">
            <v>2742.5699999999997</v>
          </cell>
          <cell r="D2381">
            <v>2967.5699999999997</v>
          </cell>
        </row>
        <row r="2382">
          <cell r="A2382" t="str">
            <v>93026</v>
          </cell>
          <cell r="B2382" t="str">
            <v>EMPLOYEE MEETING EXP</v>
          </cell>
          <cell r="C2382">
            <v>0</v>
          </cell>
          <cell r="D2382">
            <v>0</v>
          </cell>
        </row>
        <row r="2383">
          <cell r="A2383" t="str">
            <v>93028</v>
          </cell>
          <cell r="B2383" t="str">
            <v>ENVIRONMENTAL EXPENSES-GENERA</v>
          </cell>
          <cell r="C2383">
            <v>105982.48</v>
          </cell>
          <cell r="D2383">
            <v>409427.35</v>
          </cell>
        </row>
        <row r="2384">
          <cell r="A2384" t="str">
            <v>93029</v>
          </cell>
          <cell r="B2384" t="str">
            <v>NEWS MEDIA INFO</v>
          </cell>
          <cell r="C2384">
            <v>283.5</v>
          </cell>
          <cell r="D2384">
            <v>562.5</v>
          </cell>
        </row>
        <row r="2385">
          <cell r="A2385" t="str">
            <v>93030</v>
          </cell>
          <cell r="B2385" t="str">
            <v>MISC. EXPENSE - BRANDING</v>
          </cell>
          <cell r="C2385">
            <v>0</v>
          </cell>
          <cell r="D2385">
            <v>0</v>
          </cell>
        </row>
        <row r="2386">
          <cell r="A2386" t="str">
            <v>93031</v>
          </cell>
          <cell r="B2386" t="str">
            <v>MISC EXP INSTITUTIONAL COMM</v>
          </cell>
          <cell r="C2386">
            <v>0</v>
          </cell>
          <cell r="D2386">
            <v>66.739999999999995</v>
          </cell>
        </row>
        <row r="2387">
          <cell r="A2387" t="str">
            <v>93036</v>
          </cell>
          <cell r="B2387" t="str">
            <v>MANATEE FACILITY</v>
          </cell>
          <cell r="C2387">
            <v>12950.21</v>
          </cell>
          <cell r="D2387">
            <v>172355.12</v>
          </cell>
        </row>
        <row r="2388">
          <cell r="A2388" t="str">
            <v>93046</v>
          </cell>
          <cell r="B2388" t="str">
            <v>TECO ENERGY ALLOCATION</v>
          </cell>
          <cell r="C2388">
            <v>1354904.66</v>
          </cell>
          <cell r="D2388">
            <v>5888059.9500000002</v>
          </cell>
        </row>
        <row r="2389">
          <cell r="A2389" t="str">
            <v>930</v>
          </cell>
          <cell r="B2389" t="str">
            <v>ACCOUNT TOTAL</v>
          </cell>
          <cell r="C2389">
            <v>1498471.91</v>
          </cell>
          <cell r="D2389">
            <v>6916462.3899999997</v>
          </cell>
        </row>
        <row r="2390">
          <cell r="A2390" t="str">
            <v>93100</v>
          </cell>
          <cell r="B2390" t="str">
            <v>RENTS</v>
          </cell>
          <cell r="C2390">
            <v>179538.1</v>
          </cell>
          <cell r="D2390">
            <v>1067285.82</v>
          </cell>
        </row>
        <row r="2391">
          <cell r="A2391" t="str">
            <v>931</v>
          </cell>
          <cell r="B2391" t="str">
            <v>ACCOUNT TOTAL</v>
          </cell>
          <cell r="C2391">
            <v>179538.1</v>
          </cell>
          <cell r="D2391">
            <v>1067285.82</v>
          </cell>
        </row>
        <row r="2392">
          <cell r="A2392" t="str">
            <v>93201</v>
          </cell>
          <cell r="B2392" t="str">
            <v>ADMIN MAINT-MISC EQUIP</v>
          </cell>
          <cell r="C2392">
            <v>4573.91</v>
          </cell>
          <cell r="D2392">
            <v>33273.18</v>
          </cell>
        </row>
        <row r="2393">
          <cell r="A2393" t="str">
            <v>93202</v>
          </cell>
          <cell r="B2393" t="str">
            <v>ADMIN MAINT-BUILDINGS</v>
          </cell>
          <cell r="C2393">
            <v>0</v>
          </cell>
          <cell r="D2393">
            <v>0</v>
          </cell>
        </row>
        <row r="2394">
          <cell r="A2394" t="str">
            <v>93203</v>
          </cell>
          <cell r="B2394" t="str">
            <v>ADMIN MAINT-OFF EQUIP</v>
          </cell>
          <cell r="C2394">
            <v>1328.9399999999998</v>
          </cell>
          <cell r="D2394">
            <v>25852.67</v>
          </cell>
        </row>
        <row r="2395">
          <cell r="A2395" t="str">
            <v>93204</v>
          </cell>
          <cell r="B2395" t="str">
            <v>ADMIN MAINT-COMMUN EQUIP</v>
          </cell>
          <cell r="C2395">
            <v>1284.83</v>
          </cell>
          <cell r="D2395">
            <v>1699.6599999999999</v>
          </cell>
        </row>
        <row r="2396">
          <cell r="A2396" t="str">
            <v>93205</v>
          </cell>
          <cell r="B2396" t="str">
            <v>ADMIN MAINT-CONTROL EQUIPMENT</v>
          </cell>
          <cell r="C2396">
            <v>61784.78</v>
          </cell>
          <cell r="D2396">
            <v>378729.95</v>
          </cell>
        </row>
        <row r="2397">
          <cell r="A2397" t="str">
            <v>93210</v>
          </cell>
          <cell r="B2397" t="str">
            <v>STORM REPAIR &amp; MAINT-BLDG SER</v>
          </cell>
          <cell r="C2397">
            <v>0</v>
          </cell>
          <cell r="D2397">
            <v>0</v>
          </cell>
        </row>
        <row r="2398">
          <cell r="A2398" t="str">
            <v>93212</v>
          </cell>
          <cell r="B2398" t="str">
            <v>TELECOMMUNICATION SERVICES</v>
          </cell>
          <cell r="C2398">
            <v>200181.1</v>
          </cell>
          <cell r="D2398">
            <v>1210011.17</v>
          </cell>
        </row>
        <row r="2399">
          <cell r="A2399" t="str">
            <v>93213</v>
          </cell>
          <cell r="B2399" t="str">
            <v>TELECOMMUNICATIONS-VOICE &amp; DA</v>
          </cell>
          <cell r="C2399">
            <v>0</v>
          </cell>
          <cell r="D2399">
            <v>0</v>
          </cell>
        </row>
        <row r="2400">
          <cell r="A2400" t="str">
            <v>93214</v>
          </cell>
          <cell r="B2400" t="str">
            <v>TELECOMMUNICATIONS-TRANSMISSI</v>
          </cell>
          <cell r="C2400">
            <v>0</v>
          </cell>
          <cell r="D2400">
            <v>0</v>
          </cell>
        </row>
        <row r="2401">
          <cell r="A2401" t="str">
            <v>93215</v>
          </cell>
          <cell r="B2401" t="str">
            <v>METRO LINK-DIRECT COSTS</v>
          </cell>
          <cell r="C2401">
            <v>28227.71</v>
          </cell>
          <cell r="D2401">
            <v>77274.5</v>
          </cell>
        </row>
        <row r="2402">
          <cell r="A2402" t="str">
            <v>93216</v>
          </cell>
          <cell r="B2402" t="str">
            <v>METRO LINK-INDIRECT COSTS</v>
          </cell>
          <cell r="C2402">
            <v>31.68</v>
          </cell>
          <cell r="D2402">
            <v>218.26999999999998</v>
          </cell>
        </row>
        <row r="2403">
          <cell r="A2403" t="str">
            <v>93221</v>
          </cell>
          <cell r="B2403" t="str">
            <v>GRAY ST SUBSTATION AND 69 KV</v>
          </cell>
          <cell r="C2403">
            <v>0</v>
          </cell>
          <cell r="D2403">
            <v>0</v>
          </cell>
        </row>
        <row r="2404">
          <cell r="A2404" t="str">
            <v>93249</v>
          </cell>
          <cell r="B2404" t="str">
            <v>MAINTENANCE-TELECOM CABLE ROU</v>
          </cell>
          <cell r="C2404">
            <v>0</v>
          </cell>
          <cell r="D2404">
            <v>0</v>
          </cell>
        </row>
        <row r="2405">
          <cell r="A2405" t="str">
            <v>93284</v>
          </cell>
          <cell r="B2405" t="str">
            <v>ADMIN. MAINTENANCE - MISCELLA</v>
          </cell>
          <cell r="C2405">
            <v>0</v>
          </cell>
          <cell r="D2405">
            <v>0</v>
          </cell>
        </row>
        <row r="2406">
          <cell r="A2406" t="str">
            <v>93286</v>
          </cell>
          <cell r="B2406" t="str">
            <v>ADMIN. MAINTENNANCE - CONSULT</v>
          </cell>
          <cell r="C2406">
            <v>0</v>
          </cell>
          <cell r="D2406">
            <v>0</v>
          </cell>
        </row>
        <row r="2407">
          <cell r="A2407" t="str">
            <v>93289</v>
          </cell>
          <cell r="B2407" t="str">
            <v>ADMIN MAINT-CLEANING GENERAL</v>
          </cell>
          <cell r="C2407">
            <v>0</v>
          </cell>
          <cell r="D2407">
            <v>0</v>
          </cell>
        </row>
        <row r="2408">
          <cell r="A2408" t="str">
            <v>93290</v>
          </cell>
          <cell r="B2408" t="str">
            <v>ADMIN MAINT-ELECTRICAL</v>
          </cell>
          <cell r="C2408">
            <v>0</v>
          </cell>
          <cell r="D2408">
            <v>0</v>
          </cell>
        </row>
        <row r="2409">
          <cell r="A2409" t="str">
            <v>93291</v>
          </cell>
          <cell r="B2409" t="str">
            <v>ADMIN MAINT - GROUND MAINTENA</v>
          </cell>
          <cell r="C2409">
            <v>0</v>
          </cell>
          <cell r="D2409">
            <v>0</v>
          </cell>
        </row>
        <row r="2410">
          <cell r="A2410" t="str">
            <v>93292</v>
          </cell>
          <cell r="B2410" t="str">
            <v>ADMIN MAINT-HVAC</v>
          </cell>
          <cell r="C2410">
            <v>0</v>
          </cell>
          <cell r="D2410">
            <v>0</v>
          </cell>
        </row>
        <row r="2411">
          <cell r="A2411" t="str">
            <v>93293</v>
          </cell>
          <cell r="B2411" t="str">
            <v>ADMIN MAINT-MISC STRUCTURES</v>
          </cell>
          <cell r="C2411">
            <v>0</v>
          </cell>
          <cell r="D2411">
            <v>405.19</v>
          </cell>
        </row>
        <row r="2412">
          <cell r="A2412" t="str">
            <v>93294</v>
          </cell>
          <cell r="B2412" t="str">
            <v>ADMIN MAINT-PAINTING</v>
          </cell>
          <cell r="C2412">
            <v>0</v>
          </cell>
          <cell r="D2412">
            <v>0</v>
          </cell>
        </row>
        <row r="2413">
          <cell r="A2413" t="str">
            <v>93295</v>
          </cell>
          <cell r="B2413" t="str">
            <v>ADMIN MAINT-PEST CONTROL</v>
          </cell>
          <cell r="C2413">
            <v>0</v>
          </cell>
          <cell r="D2413">
            <v>0</v>
          </cell>
        </row>
        <row r="2414">
          <cell r="A2414" t="str">
            <v>93296</v>
          </cell>
          <cell r="B2414" t="str">
            <v>ADMIN MAINT-PLUMBING</v>
          </cell>
          <cell r="C2414">
            <v>0</v>
          </cell>
          <cell r="D2414">
            <v>0</v>
          </cell>
        </row>
        <row r="2415">
          <cell r="A2415" t="str">
            <v>93299</v>
          </cell>
          <cell r="B2415" t="str">
            <v>ADMIN MAINT-WATER</v>
          </cell>
          <cell r="C2415">
            <v>0</v>
          </cell>
          <cell r="D2415">
            <v>0</v>
          </cell>
        </row>
        <row r="2416">
          <cell r="A2416" t="str">
            <v>932</v>
          </cell>
          <cell r="B2416" t="str">
            <v>ACCOUNT TOTAL</v>
          </cell>
          <cell r="C2416">
            <v>297412.95</v>
          </cell>
          <cell r="D2416">
            <v>1727464.59</v>
          </cell>
        </row>
        <row r="2417">
          <cell r="A2417" t="str">
            <v>99999</v>
          </cell>
          <cell r="B2417" t="str">
            <v>XYZ</v>
          </cell>
          <cell r="C2417">
            <v>0</v>
          </cell>
          <cell r="D2417">
            <v>4.0199999999999996</v>
          </cell>
        </row>
        <row r="2418">
          <cell r="A2418" t="str">
            <v>999</v>
          </cell>
          <cell r="B2418" t="str">
            <v>ACCOUNT TOTAL</v>
          </cell>
          <cell r="C2418">
            <v>0</v>
          </cell>
          <cell r="D2418">
            <v>4.0199999999999996</v>
          </cell>
        </row>
        <row r="2423">
          <cell r="A2423" t="str">
            <v>- - -  additional data line to separate the "g/l" download from the "groupings" download  - - -</v>
          </cell>
        </row>
        <row r="2424">
          <cell r="A2424" t="str">
            <v>601</v>
          </cell>
          <cell r="B2424" t="str">
            <v>SUM OF 14311-14337 &amp; 14344</v>
          </cell>
          <cell r="C2424">
            <v>489647.70999999996</v>
          </cell>
          <cell r="D2424">
            <v>4345135.38</v>
          </cell>
        </row>
        <row r="2425">
          <cell r="A2425" t="str">
            <v>602</v>
          </cell>
          <cell r="B2425" t="str">
            <v>SUM OF 143-(14311THRU14339+14341+14342)+171</v>
          </cell>
          <cell r="C2425">
            <v>-126270.73999999998</v>
          </cell>
          <cell r="D2425">
            <v>3426072.0999999996</v>
          </cell>
        </row>
        <row r="2426">
          <cell r="A2426" t="str">
            <v>603</v>
          </cell>
          <cell r="B2426" t="str">
            <v>SUM 18200 THRU 18229+184+188</v>
          </cell>
          <cell r="C2426">
            <v>346197.19</v>
          </cell>
          <cell r="D2426">
            <v>72081.81</v>
          </cell>
        </row>
        <row r="2427">
          <cell r="A2427" t="str">
            <v>604</v>
          </cell>
          <cell r="B2427" t="str">
            <v>SUM 18231THRU18288</v>
          </cell>
          <cell r="C2427">
            <v>9500228.8399999999</v>
          </cell>
          <cell r="D2427">
            <v>53523140.18999999</v>
          </cell>
        </row>
        <row r="2428">
          <cell r="A2428" t="str">
            <v>605</v>
          </cell>
          <cell r="B2428" t="str">
            <v>SUM 18284THRU18299</v>
          </cell>
          <cell r="C2428">
            <v>-212351.75999999998</v>
          </cell>
          <cell r="D2428">
            <v>25780615.330000002</v>
          </cell>
        </row>
        <row r="2429">
          <cell r="A2429" t="str">
            <v>606</v>
          </cell>
          <cell r="B2429" t="str">
            <v>SUM 221+226+225-(22157THRU22168)</v>
          </cell>
          <cell r="C2429">
            <v>-33198.259999999995</v>
          </cell>
          <cell r="D2429">
            <v>-1345639185.45</v>
          </cell>
        </row>
        <row r="2430">
          <cell r="A2430" t="str">
            <v>607</v>
          </cell>
          <cell r="B2430" t="str">
            <v>18271+(186-18601-18612-18646)</v>
          </cell>
          <cell r="C2430">
            <v>-1388738.41</v>
          </cell>
          <cell r="D2430">
            <v>639568.82999999996</v>
          </cell>
        </row>
        <row r="2431">
          <cell r="A2431" t="str">
            <v>608</v>
          </cell>
          <cell r="B2431" t="str">
            <v>SUM 23609 THRU 23629    PAGE 11</v>
          </cell>
          <cell r="C2431">
            <v>-3800000</v>
          </cell>
          <cell r="D2431">
            <v>-22800704.370000001</v>
          </cell>
        </row>
        <row r="2432">
          <cell r="A2432" t="str">
            <v>609</v>
          </cell>
          <cell r="B2432" t="str">
            <v>SUM 23670 THRU 23682    PAGE 11</v>
          </cell>
          <cell r="C2432">
            <v>-486268</v>
          </cell>
          <cell r="D2432">
            <v>-3038505</v>
          </cell>
        </row>
        <row r="2433">
          <cell r="A2433" t="str">
            <v>610</v>
          </cell>
          <cell r="B2433" t="str">
            <v>SUM 23650 THRU 23664    PAGE 11</v>
          </cell>
          <cell r="C2433">
            <v>0</v>
          </cell>
          <cell r="D2433">
            <v>0</v>
          </cell>
        </row>
        <row r="2434">
          <cell r="A2434" t="str">
            <v>612</v>
          </cell>
          <cell r="B2434" t="str">
            <v>SUM OF 25478-25494</v>
          </cell>
          <cell r="C2434">
            <v>46365.159999999996</v>
          </cell>
          <cell r="D2434">
            <v>-1663745.2900000003</v>
          </cell>
        </row>
        <row r="2435">
          <cell r="A2435" t="str">
            <v>613</v>
          </cell>
          <cell r="B2435" t="str">
            <v>OPERATING REVENUES</v>
          </cell>
          <cell r="C2435">
            <v>-161027263.56000003</v>
          </cell>
          <cell r="D2435">
            <v>-800437439.11000013</v>
          </cell>
        </row>
        <row r="2436">
          <cell r="A2436" t="str">
            <v>Preferred Dividend</v>
          </cell>
          <cell r="B2436" t="str">
            <v>Preferred Dividend Requirement</v>
          </cell>
          <cell r="C2436">
            <v>0</v>
          </cell>
          <cell r="D2436" t="str">
            <v>YTD Not Needed</v>
          </cell>
        </row>
        <row r="2437">
          <cell r="A2437" t="str">
            <v>184-09</v>
          </cell>
          <cell r="B2437" t="str">
            <v>MEDIUM VEH DEPRE JE 90001</v>
          </cell>
          <cell r="C2437">
            <v>162.58999999999997</v>
          </cell>
          <cell r="D2437" t="str">
            <v>YTD Not Needed</v>
          </cell>
        </row>
        <row r="2438">
          <cell r="A2438" t="str">
            <v>184-10</v>
          </cell>
          <cell r="B2438" t="str">
            <v>LIGHT VEH DEPRE JE 90001</v>
          </cell>
          <cell r="C2438">
            <v>40946.75</v>
          </cell>
          <cell r="D2438" t="str">
            <v>YTD Not Needed</v>
          </cell>
        </row>
        <row r="2439">
          <cell r="A2439" t="str">
            <v>184-11</v>
          </cell>
          <cell r="B2439" t="str">
            <v>HEAVY VEH DEPRE JE 90001</v>
          </cell>
          <cell r="C2439">
            <v>109684.36</v>
          </cell>
          <cell r="D2439" t="str">
            <v>YTD Not Needed</v>
          </cell>
        </row>
        <row r="2440">
          <cell r="A2440" t="str">
            <v>184-18</v>
          </cell>
          <cell r="B2440" t="str">
            <v>ES VEH DIRECT EXP  JE 90001</v>
          </cell>
          <cell r="C2440">
            <v>13697.23</v>
          </cell>
          <cell r="D2440" t="str">
            <v>YTD Not Needed</v>
          </cell>
        </row>
        <row r="2441">
          <cell r="A2441" t="str">
            <v>CF121</v>
          </cell>
          <cell r="B2441" t="str">
            <v>Zap Cap Retirements-Business (Non-utility)</v>
          </cell>
          <cell r="C2441">
            <v>-28267.38</v>
          </cell>
          <cell r="D2441">
            <v>-65401.289999999994</v>
          </cell>
        </row>
        <row r="2442">
          <cell r="A2442" t="str">
            <v>611</v>
          </cell>
          <cell r="B2442" t="str">
            <v>ACTUAL ENDING SHARES END OF MONTH</v>
          </cell>
          <cell r="C2442">
            <v>188487304</v>
          </cell>
          <cell r="D2442" t="str">
            <v>YTD Not Needed</v>
          </cell>
        </row>
        <row r="2443">
          <cell r="A2443" t="str">
            <v>6111</v>
          </cell>
          <cell r="B2443" t="str">
            <v>ACTUAL ENDING SHARES END OF MONTH - PRE STOCK BUY BACK</v>
          </cell>
          <cell r="C2443">
            <v>0</v>
          </cell>
          <cell r="D2443" t="str">
            <v>YTD Not Needed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B-1"/>
      <sheetName val="B-2"/>
      <sheetName val="B-3"/>
      <sheetName val="B-5"/>
      <sheetName val="C-1"/>
      <sheetName val="C-2"/>
      <sheetName val="C-3"/>
      <sheetName val="C-18"/>
      <sheetName val="C-23"/>
      <sheetName val="C-44"/>
      <sheetName val="D-1a"/>
      <sheetName val="D-1b"/>
      <sheetName val="D-2"/>
      <sheetName val="D-3"/>
    </sheetNames>
    <sheetDataSet>
      <sheetData sheetId="0">
        <row r="11">
          <cell r="B11" t="str">
            <v>Witness:</v>
          </cell>
        </row>
        <row r="15">
          <cell r="B15">
            <v>2008</v>
          </cell>
        </row>
        <row r="16">
          <cell r="B16">
            <v>2007</v>
          </cell>
        </row>
        <row r="17">
          <cell r="B17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4a "/>
      <sheetName val="DL 1207"/>
      <sheetName val="Sheet1"/>
      <sheetName val="LTD Principal"/>
      <sheetName val="LTD (Prem)_Disc Calc"/>
      <sheetName val="LTD (Prem)_Disc"/>
      <sheetName val="Bond Life"/>
      <sheetName val="2008 BS Accts"/>
      <sheetName val="2009 BS Ac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6"/>
      <sheetName val="07"/>
      <sheetName val="08"/>
      <sheetName val="09"/>
      <sheetName val="Template"/>
      <sheetName val="O&amp;M Info"/>
      <sheetName val="Other Info"/>
      <sheetName val="Inputs "/>
      <sheetName val="O&amp;M Other"/>
      <sheetName val="Documentation"/>
      <sheetName val="WP pp1-3"/>
      <sheetName val="WP pp4-13"/>
      <sheetName val="WP pp14-21"/>
      <sheetName val="04 "/>
      <sheetName val="Misc O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 refreshError="1"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 refreshError="1"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 refreshError="1"/>
      <sheetData sheetId="1" refreshError="1"/>
      <sheetData sheetId="2" refreshError="1">
        <row r="25">
          <cell r="C25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40.849999999999994</v>
          </cell>
          <cell r="C92">
            <v>40.849999999999994</v>
          </cell>
          <cell r="D92">
            <v>40.849999999999994</v>
          </cell>
          <cell r="E92">
            <v>40.849999999999994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10.729999999999999</v>
          </cell>
          <cell r="C120">
            <v>10.729999999999999</v>
          </cell>
          <cell r="D120">
            <v>10.729999999999999</v>
          </cell>
          <cell r="E120">
            <v>10.729999999999999</v>
          </cell>
          <cell r="F120">
            <v>10.729999999999999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40.849999999999994</v>
          </cell>
          <cell r="C92">
            <v>40.849999999999994</v>
          </cell>
          <cell r="D92">
            <v>40.849999999999994</v>
          </cell>
          <cell r="E92">
            <v>40.849999999999994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10.729999999999999</v>
          </cell>
          <cell r="C120">
            <v>10.729999999999999</v>
          </cell>
          <cell r="D120">
            <v>10.729999999999999</v>
          </cell>
          <cell r="E120">
            <v>10.729999999999999</v>
          </cell>
          <cell r="F120">
            <v>10.729999999999999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</sheetNames>
    <sheetDataSet>
      <sheetData sheetId="0" refreshError="1">
        <row r="10">
          <cell r="B10" t="str">
            <v>Historical Prior Year Ended 12/31/2007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w-1.1 "/>
      <sheetName val="jrw-2.1"/>
      <sheetName val="jrw-2.2"/>
      <sheetName val="JRW-2.3"/>
      <sheetName val="JRW-2.4"/>
      <sheetName val="JRW-3.1"/>
      <sheetName val="JRW-4.1 "/>
      <sheetName val="JRW-5.1a"/>
      <sheetName val="JRW-5.2a"/>
      <sheetName val="JRW-5.3a"/>
      <sheetName val="JRW-13.4 (2)"/>
      <sheetName val="JRW-6.1"/>
      <sheetName val="JRW-6.2"/>
      <sheetName val="JRW-7.1 "/>
      <sheetName val="JRW-7.2"/>
      <sheetName val="JRW-7.3"/>
      <sheetName val="JRW-8.1"/>
      <sheetName val="JRW-9.1"/>
      <sheetName val="JRW-10.1"/>
      <sheetName val="JRW-10.2"/>
      <sheetName val="JRW 10.3"/>
      <sheetName val="JRW-10.4"/>
      <sheetName val="JRW-10.5"/>
      <sheetName val="JRW-10.6"/>
      <sheetName val="JRW-11.1"/>
      <sheetName val="JRW-11.2"/>
      <sheetName val="JRW-11.3"/>
      <sheetName val="JRW-11.4"/>
      <sheetName val="JRW-11.5"/>
      <sheetName val="JRW-11.6"/>
      <sheetName val="JRW-11.7 (2)"/>
      <sheetName val="JRW-11.8"/>
      <sheetName val="JRW-11.9"/>
      <sheetName val="JRW-11.10"/>
      <sheetName val="JRW-11.11 (2)"/>
      <sheetName val="JRW-12.1 "/>
      <sheetName val="JRW-12.2"/>
      <sheetName val="JRW-12.3"/>
      <sheetName val="JRW-12.4"/>
      <sheetName val="JRW-13.1"/>
      <sheetName val="JRW-13.2"/>
      <sheetName val="JRW-13.3"/>
      <sheetName val="JRW-13.4"/>
      <sheetName val="JRW-13.5"/>
      <sheetName val="jrw-14.1"/>
      <sheetName val="JRW-15.1"/>
      <sheetName val="JRW-15.2"/>
      <sheetName val="JRW-15.3"/>
      <sheetName val="JRW-15.4"/>
      <sheetName val="JRW-15.5"/>
      <sheetName val="JRW-16.1"/>
      <sheetName val="JRW-16.2"/>
      <sheetName val="JRW-16.3 "/>
      <sheetName val="JRW-16.4 "/>
      <sheetName val="JRW-16.5"/>
      <sheetName val="JRW-16.6"/>
      <sheetName val="JRW-17.1 "/>
      <sheetName val="Sheet1"/>
      <sheetName val="Sheet2"/>
      <sheetName val="Sheet5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2 (1)"/>
      <sheetName val="2 (2)"/>
      <sheetName val="3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 (1)"/>
      <sheetName val="8 (2)"/>
      <sheetName val="9"/>
      <sheetName val="10 (1)"/>
      <sheetName val="10 (2)"/>
      <sheetName val="10 (3)"/>
      <sheetName val="Utility Proxy Group"/>
      <sheetName val="Proxy Group Risk Measures"/>
      <sheetName val="Stock Price (Electric)"/>
      <sheetName val="Stock Price (Non-Utility)"/>
      <sheetName val="2013 07 Market DCF"/>
      <sheetName val="Bond Yields"/>
      <sheetName val="Size Premium"/>
      <sheetName val="Ordinal Ratings"/>
      <sheetName val="Electric Utility Data"/>
      <sheetName val="C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EXC</v>
          </cell>
          <cell r="U1" t="str">
            <v>FE</v>
          </cell>
          <cell r="V1" t="str">
            <v>GXP</v>
          </cell>
          <cell r="W1" t="str">
            <v>HE</v>
          </cell>
          <cell r="X1" t="str">
            <v>IDA</v>
          </cell>
          <cell r="Y1" t="str">
            <v>TEG</v>
          </cell>
          <cell r="Z1" t="str">
            <v>ITC</v>
          </cell>
          <cell r="AA1" t="str">
            <v>MGEE</v>
          </cell>
          <cell r="AB1" t="str">
            <v>NEE</v>
          </cell>
          <cell r="AC1" t="str">
            <v>NU</v>
          </cell>
          <cell r="AD1" t="str">
            <v>NWE</v>
          </cell>
          <cell r="AE1" t="str">
            <v>NVE</v>
          </cell>
          <cell r="AF1" t="str">
            <v>OGE</v>
          </cell>
          <cell r="AG1" t="str">
            <v>OTTR</v>
          </cell>
          <cell r="AH1" t="str">
            <v>POM</v>
          </cell>
          <cell r="AI1" t="str">
            <v>PCG</v>
          </cell>
          <cell r="AJ1" t="str">
            <v>PNW</v>
          </cell>
          <cell r="AK1" t="str">
            <v>PNM</v>
          </cell>
          <cell r="AL1" t="str">
            <v>POR</v>
          </cell>
          <cell r="AM1" t="str">
            <v>PPL</v>
          </cell>
          <cell r="AN1" t="str">
            <v>PEG</v>
          </cell>
          <cell r="AO1" t="str">
            <v>SCG</v>
          </cell>
          <cell r="AP1" t="str">
            <v>SRE</v>
          </cell>
          <cell r="AQ1" t="str">
            <v>SO</v>
          </cell>
          <cell r="AR1" t="str">
            <v>TE</v>
          </cell>
          <cell r="AS1" t="str">
            <v>UIL</v>
          </cell>
          <cell r="AT1" t="str">
            <v>UNS</v>
          </cell>
          <cell r="AU1" t="str">
            <v>VVC</v>
          </cell>
          <cell r="AV1" t="str">
            <v>WR</v>
          </cell>
          <cell r="AW1" t="str">
            <v>WEC</v>
          </cell>
          <cell r="AX1" t="str">
            <v>XEL</v>
          </cell>
        </row>
        <row r="2">
          <cell r="C2">
            <v>47.8</v>
          </cell>
          <cell r="D2">
            <v>50.589999999999996</v>
          </cell>
          <cell r="E2">
            <v>33.86</v>
          </cell>
          <cell r="F2">
            <v>43.16</v>
          </cell>
          <cell r="G2">
            <v>26.759999999999998</v>
          </cell>
          <cell r="H2">
            <v>49.48</v>
          </cell>
          <cell r="I2">
            <v>23.169999999999998</v>
          </cell>
          <cell r="J2">
            <v>45.879999999999995</v>
          </cell>
          <cell r="K2">
            <v>26.939999999999998</v>
          </cell>
          <cell r="L2">
            <v>56.589999999999996</v>
          </cell>
          <cell r="M2">
            <v>58.86</v>
          </cell>
          <cell r="N2">
            <v>67.38</v>
          </cell>
          <cell r="O2">
            <v>66.349999999999994</v>
          </cell>
          <cell r="P2">
            <v>46.48</v>
          </cell>
          <cell r="Q2">
            <v>34.75</v>
          </cell>
          <cell r="R2">
            <v>21.979999999999997</v>
          </cell>
          <cell r="S2">
            <v>63.94</v>
          </cell>
          <cell r="T2">
            <v>30.959999999999997</v>
          </cell>
          <cell r="U2">
            <v>38.130000000000003</v>
          </cell>
          <cell r="V2">
            <v>22.599999999999998</v>
          </cell>
          <cell r="W2">
            <v>25.24</v>
          </cell>
          <cell r="X2">
            <v>48.61</v>
          </cell>
          <cell r="Y2">
            <v>57.529999999999994</v>
          </cell>
          <cell r="Z2">
            <v>89.36999999999999</v>
          </cell>
          <cell r="AA2">
            <v>55.339999999999996</v>
          </cell>
          <cell r="AB2">
            <v>81.41</v>
          </cell>
          <cell r="AC2">
            <v>41.709999999999994</v>
          </cell>
          <cell r="AD2">
            <v>40.950000000000003</v>
          </cell>
          <cell r="AE2">
            <v>23.74</v>
          </cell>
          <cell r="AF2">
            <v>36.209999999999994</v>
          </cell>
          <cell r="AG2">
            <v>27.909999999999997</v>
          </cell>
          <cell r="AH2">
            <v>19.13</v>
          </cell>
          <cell r="AI2">
            <v>41.51</v>
          </cell>
          <cell r="AJ2">
            <v>54.769999999999996</v>
          </cell>
          <cell r="AK2">
            <v>22.849999999999998</v>
          </cell>
          <cell r="AL2">
            <v>28.869999999999997</v>
          </cell>
          <cell r="AM2">
            <v>30.88</v>
          </cell>
          <cell r="AN2">
            <v>32.76</v>
          </cell>
          <cell r="AO2">
            <v>48.919999999999995</v>
          </cell>
          <cell r="AP2">
            <v>84</v>
          </cell>
          <cell r="AQ2">
            <v>42.23</v>
          </cell>
          <cell r="AR2">
            <v>30.299999999999997</v>
          </cell>
          <cell r="AS2">
            <v>37.309999999999995</v>
          </cell>
          <cell r="AT2">
            <v>46.839999999999996</v>
          </cell>
          <cell r="AU2">
            <v>33.630000000000003</v>
          </cell>
          <cell r="AV2">
            <v>31.509999999999998</v>
          </cell>
          <cell r="AW2">
            <v>41.29</v>
          </cell>
          <cell r="AX2">
            <v>27.919999999999998</v>
          </cell>
        </row>
        <row r="3">
          <cell r="C3">
            <v>47.58</v>
          </cell>
          <cell r="D3">
            <v>50.209999999999994</v>
          </cell>
          <cell r="E3">
            <v>33.61</v>
          </cell>
          <cell r="F3">
            <v>42.69</v>
          </cell>
          <cell r="G3">
            <v>26.47</v>
          </cell>
          <cell r="H3">
            <v>49.4</v>
          </cell>
          <cell r="I3">
            <v>23.009999999999998</v>
          </cell>
          <cell r="J3">
            <v>45.54</v>
          </cell>
          <cell r="K3">
            <v>26.75</v>
          </cell>
          <cell r="L3">
            <v>56.05</v>
          </cell>
          <cell r="M3">
            <v>57.76</v>
          </cell>
          <cell r="N3">
            <v>66.930000000000007</v>
          </cell>
          <cell r="O3">
            <v>65.94</v>
          </cell>
          <cell r="P3">
            <v>46.19</v>
          </cell>
          <cell r="Q3">
            <v>34.569999999999993</v>
          </cell>
          <cell r="R3">
            <v>21.83</v>
          </cell>
          <cell r="S3">
            <v>63.339999999999996</v>
          </cell>
          <cell r="T3">
            <v>30.72</v>
          </cell>
          <cell r="U3">
            <v>38.18</v>
          </cell>
          <cell r="V3">
            <v>22.4</v>
          </cell>
          <cell r="W3">
            <v>25.119999999999997</v>
          </cell>
          <cell r="X3">
            <v>48.519999999999996</v>
          </cell>
          <cell r="Y3">
            <v>57.209999999999994</v>
          </cell>
          <cell r="Z3">
            <v>90.169999999999987</v>
          </cell>
          <cell r="AA3">
            <v>55.349999999999994</v>
          </cell>
          <cell r="AB3">
            <v>80.97</v>
          </cell>
          <cell r="AC3">
            <v>41.239999999999995</v>
          </cell>
          <cell r="AD3">
            <v>40.450000000000003</v>
          </cell>
          <cell r="AE3">
            <v>23.729999999999997</v>
          </cell>
          <cell r="AF3">
            <v>35.919999999999995</v>
          </cell>
          <cell r="AG3">
            <v>27.81</v>
          </cell>
          <cell r="AH3">
            <v>18.899999999999999</v>
          </cell>
          <cell r="AI3">
            <v>41.43</v>
          </cell>
          <cell r="AJ3">
            <v>54.36</v>
          </cell>
          <cell r="AK3">
            <v>22.58</v>
          </cell>
          <cell r="AL3">
            <v>28.72</v>
          </cell>
          <cell r="AM3">
            <v>30.56</v>
          </cell>
          <cell r="AN3">
            <v>32.51</v>
          </cell>
          <cell r="AO3">
            <v>48.529999999999994</v>
          </cell>
          <cell r="AP3">
            <v>83.339999999999989</v>
          </cell>
          <cell r="AQ3">
            <v>41.93</v>
          </cell>
          <cell r="AR3">
            <v>30.319999999999997</v>
          </cell>
          <cell r="AS3">
            <v>37.119999999999997</v>
          </cell>
          <cell r="AT3">
            <v>46.599999999999994</v>
          </cell>
          <cell r="AU3">
            <v>33.489999999999995</v>
          </cell>
          <cell r="AV3">
            <v>31.33</v>
          </cell>
          <cell r="AW3">
            <v>40.869999999999997</v>
          </cell>
          <cell r="AX3">
            <v>27.7</v>
          </cell>
        </row>
        <row r="4">
          <cell r="C4">
            <v>47.43</v>
          </cell>
          <cell r="D4">
            <v>50.16</v>
          </cell>
          <cell r="E4">
            <v>33.43</v>
          </cell>
          <cell r="F4">
            <v>42.37</v>
          </cell>
          <cell r="G4">
            <v>26.419999999999998</v>
          </cell>
          <cell r="H4">
            <v>49.68</v>
          </cell>
          <cell r="I4">
            <v>23</v>
          </cell>
          <cell r="J4">
            <v>45.26</v>
          </cell>
          <cell r="K4">
            <v>26.639999999999997</v>
          </cell>
          <cell r="L4">
            <v>55.73</v>
          </cell>
          <cell r="M4">
            <v>57.29</v>
          </cell>
          <cell r="N4">
            <v>66.779999999999987</v>
          </cell>
          <cell r="O4">
            <v>65.809999999999988</v>
          </cell>
          <cell r="P4">
            <v>46.19</v>
          </cell>
          <cell r="Q4">
            <v>34.309999999999995</v>
          </cell>
          <cell r="R4">
            <v>21.61</v>
          </cell>
          <cell r="S4">
            <v>62.949999999999996</v>
          </cell>
          <cell r="T4">
            <v>29.86</v>
          </cell>
          <cell r="U4">
            <v>37.559999999999995</v>
          </cell>
          <cell r="V4">
            <v>22.36</v>
          </cell>
          <cell r="W4">
            <v>24.959999999999997</v>
          </cell>
          <cell r="X4">
            <v>48.76</v>
          </cell>
          <cell r="Y4">
            <v>57.08</v>
          </cell>
          <cell r="Z4">
            <v>88</v>
          </cell>
          <cell r="AA4">
            <v>54.809999999999995</v>
          </cell>
          <cell r="AB4">
            <v>80.779999999999987</v>
          </cell>
          <cell r="AC4">
            <v>41.01</v>
          </cell>
          <cell r="AD4">
            <v>40.340000000000003</v>
          </cell>
          <cell r="AE4">
            <v>23.709999999999997</v>
          </cell>
          <cell r="AF4">
            <v>35.709999999999994</v>
          </cell>
          <cell r="AG4">
            <v>27.63</v>
          </cell>
          <cell r="AH4">
            <v>18.84</v>
          </cell>
          <cell r="AI4">
            <v>42.04</v>
          </cell>
          <cell r="AJ4">
            <v>54.139999999999993</v>
          </cell>
          <cell r="AK4">
            <v>22.479999999999997</v>
          </cell>
          <cell r="AL4">
            <v>28.509999999999998</v>
          </cell>
          <cell r="AM4">
            <v>30.38</v>
          </cell>
          <cell r="AN4">
            <v>32.130000000000003</v>
          </cell>
          <cell r="AO4">
            <v>48.22</v>
          </cell>
          <cell r="AP4">
            <v>82.46</v>
          </cell>
          <cell r="AQ4">
            <v>41.669999999999995</v>
          </cell>
          <cell r="AR4">
            <v>30.319999999999997</v>
          </cell>
          <cell r="AS4">
            <v>36.93</v>
          </cell>
          <cell r="AT4">
            <v>46.65</v>
          </cell>
          <cell r="AU4">
            <v>33.340000000000003</v>
          </cell>
          <cell r="AV4">
            <v>31.159999999999997</v>
          </cell>
          <cell r="AW4">
            <v>40.569999999999993</v>
          </cell>
          <cell r="AX4">
            <v>27.439999999999998</v>
          </cell>
        </row>
        <row r="5">
          <cell r="C5">
            <v>47.919999999999995</v>
          </cell>
          <cell r="D5">
            <v>50.91</v>
          </cell>
          <cell r="E5">
            <v>33.75</v>
          </cell>
          <cell r="F5">
            <v>42.819999999999993</v>
          </cell>
          <cell r="G5">
            <v>26.849999999999998</v>
          </cell>
          <cell r="H5">
            <v>50.419999999999995</v>
          </cell>
          <cell r="I5">
            <v>23.31</v>
          </cell>
          <cell r="J5">
            <v>45.919999999999995</v>
          </cell>
          <cell r="K5">
            <v>27</v>
          </cell>
          <cell r="L5">
            <v>56.419999999999995</v>
          </cell>
          <cell r="M5">
            <v>57.879999999999995</v>
          </cell>
          <cell r="N5">
            <v>67.589999999999989</v>
          </cell>
          <cell r="O5">
            <v>66.790000000000006</v>
          </cell>
          <cell r="P5">
            <v>46.739999999999995</v>
          </cell>
          <cell r="Q5">
            <v>34.950000000000003</v>
          </cell>
          <cell r="R5">
            <v>21.849999999999998</v>
          </cell>
          <cell r="S5">
            <v>63.989999999999995</v>
          </cell>
          <cell r="T5">
            <v>30.119999999999997</v>
          </cell>
          <cell r="U5">
            <v>37.229999999999997</v>
          </cell>
          <cell r="V5">
            <v>22.72</v>
          </cell>
          <cell r="W5">
            <v>25.439999999999998</v>
          </cell>
          <cell r="X5">
            <v>49.58</v>
          </cell>
          <cell r="Y5">
            <v>58.019999999999996</v>
          </cell>
          <cell r="Z5">
            <v>88</v>
          </cell>
          <cell r="AA5">
            <v>55.75</v>
          </cell>
          <cell r="AB5">
            <v>82.19</v>
          </cell>
          <cell r="AC5">
            <v>41.569999999999993</v>
          </cell>
          <cell r="AD5">
            <v>40.72</v>
          </cell>
          <cell r="AE5">
            <v>23.759999999999998</v>
          </cell>
          <cell r="AF5">
            <v>35.93</v>
          </cell>
          <cell r="AG5">
            <v>27.95</v>
          </cell>
          <cell r="AH5">
            <v>19.13</v>
          </cell>
          <cell r="AI5">
            <v>42.769999999999996</v>
          </cell>
          <cell r="AJ5">
            <v>55.11</v>
          </cell>
          <cell r="AK5">
            <v>22.97</v>
          </cell>
          <cell r="AL5">
            <v>28.7</v>
          </cell>
          <cell r="AM5">
            <v>30.75</v>
          </cell>
          <cell r="AN5">
            <v>32.549999999999997</v>
          </cell>
          <cell r="AO5">
            <v>48.91</v>
          </cell>
          <cell r="AP5">
            <v>83.21</v>
          </cell>
          <cell r="AQ5">
            <v>42.25</v>
          </cell>
          <cell r="AR5">
            <v>30.639999999999997</v>
          </cell>
          <cell r="AS5">
            <v>37.599999999999994</v>
          </cell>
          <cell r="AT5">
            <v>47.099999999999994</v>
          </cell>
          <cell r="AU5">
            <v>33.849999999999994</v>
          </cell>
          <cell r="AV5">
            <v>31.619999999999997</v>
          </cell>
          <cell r="AW5">
            <v>41.16</v>
          </cell>
          <cell r="AX5">
            <v>27.819999999999997</v>
          </cell>
        </row>
        <row r="6">
          <cell r="C6">
            <v>47.73</v>
          </cell>
          <cell r="D6">
            <v>50.4</v>
          </cell>
          <cell r="E6">
            <v>33.340000000000003</v>
          </cell>
          <cell r="F6">
            <v>42.68</v>
          </cell>
          <cell r="G6">
            <v>26.869999999999997</v>
          </cell>
          <cell r="H6">
            <v>49.919999999999995</v>
          </cell>
          <cell r="I6">
            <v>22.93</v>
          </cell>
          <cell r="J6">
            <v>45.5</v>
          </cell>
          <cell r="K6">
            <v>26.75</v>
          </cell>
          <cell r="L6">
            <v>56.099999999999994</v>
          </cell>
          <cell r="M6">
            <v>57.379999999999995</v>
          </cell>
          <cell r="N6">
            <v>67.16</v>
          </cell>
          <cell r="O6">
            <v>66.33</v>
          </cell>
          <cell r="P6">
            <v>46.589999999999996</v>
          </cell>
          <cell r="Q6">
            <v>34.58</v>
          </cell>
          <cell r="R6">
            <v>21.619999999999997</v>
          </cell>
          <cell r="S6">
            <v>63.54</v>
          </cell>
          <cell r="T6">
            <v>29.86</v>
          </cell>
          <cell r="U6">
            <v>36.389999999999993</v>
          </cell>
          <cell r="V6">
            <v>22.459999999999997</v>
          </cell>
          <cell r="W6">
            <v>25.38</v>
          </cell>
          <cell r="X6">
            <v>49.239999999999995</v>
          </cell>
          <cell r="Y6">
            <v>57.819999999999993</v>
          </cell>
          <cell r="Z6">
            <v>86.309999999999988</v>
          </cell>
          <cell r="AA6">
            <v>55.129999999999995</v>
          </cell>
          <cell r="AB6">
            <v>81.540000000000006</v>
          </cell>
          <cell r="AC6">
            <v>41.22</v>
          </cell>
          <cell r="AD6">
            <v>40.229999999999997</v>
          </cell>
          <cell r="AE6">
            <v>23.729999999999997</v>
          </cell>
          <cell r="AF6">
            <v>35.51</v>
          </cell>
          <cell r="AG6">
            <v>27.25</v>
          </cell>
          <cell r="AH6">
            <v>19.100000000000001</v>
          </cell>
          <cell r="AI6">
            <v>42.41</v>
          </cell>
          <cell r="AJ6">
            <v>54.54</v>
          </cell>
          <cell r="AK6">
            <v>22.5</v>
          </cell>
          <cell r="AL6">
            <v>28.509999999999998</v>
          </cell>
          <cell r="AM6">
            <v>30.549999999999997</v>
          </cell>
          <cell r="AN6">
            <v>32.26</v>
          </cell>
          <cell r="AO6">
            <v>48.41</v>
          </cell>
          <cell r="AP6">
            <v>82.1</v>
          </cell>
          <cell r="AQ6">
            <v>42.05</v>
          </cell>
          <cell r="AR6">
            <v>30.77</v>
          </cell>
          <cell r="AS6">
            <v>37.309999999999995</v>
          </cell>
          <cell r="AT6">
            <v>46.4</v>
          </cell>
          <cell r="AU6">
            <v>33.549999999999997</v>
          </cell>
          <cell r="AV6">
            <v>31.49</v>
          </cell>
          <cell r="AW6">
            <v>40.909999999999997</v>
          </cell>
          <cell r="AX6">
            <v>27.7</v>
          </cell>
        </row>
        <row r="7">
          <cell r="C7">
            <v>48.569999999999993</v>
          </cell>
          <cell r="D7">
            <v>50.79</v>
          </cell>
          <cell r="E7">
            <v>33.630000000000003</v>
          </cell>
          <cell r="F7">
            <v>43.309999999999995</v>
          </cell>
          <cell r="G7">
            <v>27.11</v>
          </cell>
          <cell r="H7">
            <v>50.589999999999996</v>
          </cell>
          <cell r="I7">
            <v>23.18</v>
          </cell>
          <cell r="J7">
            <v>45.97</v>
          </cell>
          <cell r="K7">
            <v>26.869999999999997</v>
          </cell>
          <cell r="L7">
            <v>56.639999999999993</v>
          </cell>
          <cell r="M7">
            <v>57.44</v>
          </cell>
          <cell r="N7">
            <v>67.589999999999989</v>
          </cell>
          <cell r="O7">
            <v>67.05</v>
          </cell>
          <cell r="P7">
            <v>46.98</v>
          </cell>
          <cell r="Q7">
            <v>35.099999999999994</v>
          </cell>
          <cell r="R7">
            <v>22.049999999999997</v>
          </cell>
          <cell r="S7">
            <v>64.589999999999989</v>
          </cell>
          <cell r="T7">
            <v>30.159999999999997</v>
          </cell>
          <cell r="U7">
            <v>36.809999999999995</v>
          </cell>
          <cell r="V7">
            <v>22.75</v>
          </cell>
          <cell r="W7">
            <v>25.959999999999997</v>
          </cell>
          <cell r="X7">
            <v>49.709999999999994</v>
          </cell>
          <cell r="Y7">
            <v>58.72</v>
          </cell>
          <cell r="Z7">
            <v>86.559999999999988</v>
          </cell>
          <cell r="AA7">
            <v>55.629999999999995</v>
          </cell>
          <cell r="AB7">
            <v>82.149999999999991</v>
          </cell>
          <cell r="AC7">
            <v>41.3</v>
          </cell>
          <cell r="AD7">
            <v>40.83</v>
          </cell>
          <cell r="AE7">
            <v>23.759999999999998</v>
          </cell>
          <cell r="AF7">
            <v>36.049999999999997</v>
          </cell>
          <cell r="AG7">
            <v>27.77</v>
          </cell>
          <cell r="AH7">
            <v>19.22</v>
          </cell>
          <cell r="AI7">
            <v>42.639999999999993</v>
          </cell>
          <cell r="AJ7">
            <v>55.12</v>
          </cell>
          <cell r="AK7">
            <v>22.54</v>
          </cell>
          <cell r="AL7">
            <v>28.919999999999998</v>
          </cell>
          <cell r="AM7">
            <v>30.549999999999997</v>
          </cell>
          <cell r="AN7">
            <v>32.58</v>
          </cell>
          <cell r="AO7">
            <v>48.919999999999995</v>
          </cell>
          <cell r="AP7">
            <v>82.86999999999999</v>
          </cell>
          <cell r="AQ7">
            <v>42.389999999999993</v>
          </cell>
          <cell r="AR7">
            <v>30.93</v>
          </cell>
          <cell r="AS7">
            <v>37.94</v>
          </cell>
          <cell r="AT7">
            <v>46.699999999999996</v>
          </cell>
          <cell r="AU7">
            <v>33.65</v>
          </cell>
          <cell r="AV7">
            <v>31.819999999999997</v>
          </cell>
          <cell r="AW7">
            <v>41.23</v>
          </cell>
          <cell r="AX7">
            <v>27.95</v>
          </cell>
        </row>
        <row r="8">
          <cell r="C8">
            <v>49.44</v>
          </cell>
          <cell r="D8">
            <v>51.54</v>
          </cell>
          <cell r="E8">
            <v>34.069999999999993</v>
          </cell>
          <cell r="F8">
            <v>43.779999999999994</v>
          </cell>
          <cell r="G8">
            <v>27.54</v>
          </cell>
          <cell r="H8">
            <v>50.83</v>
          </cell>
          <cell r="I8">
            <v>23.29</v>
          </cell>
          <cell r="J8">
            <v>46.739999999999995</v>
          </cell>
          <cell r="K8">
            <v>26.919999999999998</v>
          </cell>
          <cell r="L8">
            <v>57.389999999999993</v>
          </cell>
          <cell r="M8">
            <v>57.91</v>
          </cell>
          <cell r="N8">
            <v>68.459999999999994</v>
          </cell>
          <cell r="O8">
            <v>67.91</v>
          </cell>
          <cell r="P8">
            <v>47.22</v>
          </cell>
          <cell r="Q8">
            <v>35.739999999999995</v>
          </cell>
          <cell r="R8">
            <v>22.299999999999997</v>
          </cell>
          <cell r="S8">
            <v>65.760000000000005</v>
          </cell>
          <cell r="T8">
            <v>30.47</v>
          </cell>
          <cell r="U8">
            <v>37.119999999999997</v>
          </cell>
          <cell r="V8">
            <v>23.11</v>
          </cell>
          <cell r="W8">
            <v>26.11</v>
          </cell>
          <cell r="X8">
            <v>50.569999999999993</v>
          </cell>
          <cell r="Y8">
            <v>59.169999999999995</v>
          </cell>
          <cell r="Z8">
            <v>88.149999999999991</v>
          </cell>
          <cell r="AA8">
            <v>56.639999999999993</v>
          </cell>
          <cell r="AB8">
            <v>83</v>
          </cell>
          <cell r="AC8">
            <v>41.87</v>
          </cell>
          <cell r="AD8">
            <v>41.199999999999996</v>
          </cell>
          <cell r="AE8">
            <v>23.709999999999997</v>
          </cell>
          <cell r="AF8">
            <v>36.599999999999994</v>
          </cell>
          <cell r="AG8">
            <v>28.009999999999998</v>
          </cell>
          <cell r="AH8">
            <v>19.479999999999997</v>
          </cell>
          <cell r="AI8">
            <v>43.349999999999994</v>
          </cell>
          <cell r="AJ8">
            <v>55.66</v>
          </cell>
          <cell r="AK8">
            <v>22.9</v>
          </cell>
          <cell r="AL8">
            <v>29.259999999999998</v>
          </cell>
          <cell r="AM8">
            <v>30.88</v>
          </cell>
          <cell r="AN8">
            <v>32.9</v>
          </cell>
          <cell r="AO8">
            <v>49.65</v>
          </cell>
          <cell r="AP8">
            <v>83.789999999999992</v>
          </cell>
          <cell r="AQ8">
            <v>42.9</v>
          </cell>
          <cell r="AR8">
            <v>31.24</v>
          </cell>
          <cell r="AS8">
            <v>38.47</v>
          </cell>
          <cell r="AT8">
            <v>47.8</v>
          </cell>
          <cell r="AU8">
            <v>34.139999999999993</v>
          </cell>
          <cell r="AV8">
            <v>32.279999999999994</v>
          </cell>
          <cell r="AW8">
            <v>41.599999999999994</v>
          </cell>
          <cell r="AX8">
            <v>28.299999999999997</v>
          </cell>
        </row>
        <row r="9">
          <cell r="C9">
            <v>50.58</v>
          </cell>
          <cell r="D9">
            <v>52.25</v>
          </cell>
          <cell r="E9">
            <v>34.669999999999995</v>
          </cell>
          <cell r="F9">
            <v>44.37</v>
          </cell>
          <cell r="G9">
            <v>28.13</v>
          </cell>
          <cell r="H9">
            <v>51.62</v>
          </cell>
          <cell r="I9">
            <v>23.549999999999997</v>
          </cell>
          <cell r="J9">
            <v>47.629999999999995</v>
          </cell>
          <cell r="K9">
            <v>27.36</v>
          </cell>
          <cell r="L9">
            <v>58.239999999999995</v>
          </cell>
          <cell r="M9">
            <v>58.86</v>
          </cell>
          <cell r="N9">
            <v>69.36999999999999</v>
          </cell>
          <cell r="O9">
            <v>69.02</v>
          </cell>
          <cell r="P9">
            <v>48.16</v>
          </cell>
          <cell r="Q9">
            <v>36.919999999999995</v>
          </cell>
          <cell r="R9">
            <v>22.709999999999997</v>
          </cell>
          <cell r="S9">
            <v>66.22999999999999</v>
          </cell>
          <cell r="T9">
            <v>30.439999999999998</v>
          </cell>
          <cell r="U9">
            <v>37.18</v>
          </cell>
          <cell r="V9">
            <v>23.599999999999998</v>
          </cell>
          <cell r="W9">
            <v>26.349999999999998</v>
          </cell>
          <cell r="X9">
            <v>51.529999999999994</v>
          </cell>
          <cell r="Y9">
            <v>60.65</v>
          </cell>
          <cell r="Z9">
            <v>88.029999999999987</v>
          </cell>
          <cell r="AA9">
            <v>58.099999999999994</v>
          </cell>
          <cell r="AB9">
            <v>84.419999999999987</v>
          </cell>
          <cell r="AC9">
            <v>42.61</v>
          </cell>
          <cell r="AD9">
            <v>41.65</v>
          </cell>
          <cell r="AE9">
            <v>23.74</v>
          </cell>
          <cell r="AF9">
            <v>37.22</v>
          </cell>
          <cell r="AG9">
            <v>28.93</v>
          </cell>
          <cell r="AH9">
            <v>19.760000000000002</v>
          </cell>
          <cell r="AI9">
            <v>43.93</v>
          </cell>
          <cell r="AJ9">
            <v>56.65</v>
          </cell>
          <cell r="AK9">
            <v>23.5</v>
          </cell>
          <cell r="AL9">
            <v>29.849999999999998</v>
          </cell>
          <cell r="AM9">
            <v>31.29</v>
          </cell>
          <cell r="AN9">
            <v>33.270000000000003</v>
          </cell>
          <cell r="AO9">
            <v>50.449999999999996</v>
          </cell>
          <cell r="AP9">
            <v>85.49</v>
          </cell>
          <cell r="AQ9">
            <v>43.61</v>
          </cell>
          <cell r="AR9">
            <v>29.77</v>
          </cell>
          <cell r="AS9">
            <v>39.590000000000003</v>
          </cell>
          <cell r="AT9">
            <v>48.849999999999994</v>
          </cell>
          <cell r="AU9">
            <v>34.880000000000003</v>
          </cell>
          <cell r="AV9">
            <v>32.819999999999993</v>
          </cell>
          <cell r="AW9">
            <v>42.19</v>
          </cell>
          <cell r="AX9">
            <v>28.799999999999997</v>
          </cell>
        </row>
        <row r="10">
          <cell r="C10">
            <v>51.089999999999996</v>
          </cell>
          <cell r="D10">
            <v>52.569999999999993</v>
          </cell>
          <cell r="E10">
            <v>35.049999999999997</v>
          </cell>
          <cell r="F10">
            <v>44.309999999999995</v>
          </cell>
          <cell r="G10">
            <v>28.27</v>
          </cell>
          <cell r="H10">
            <v>52.73</v>
          </cell>
          <cell r="I10">
            <v>24.029999999999998</v>
          </cell>
          <cell r="J10">
            <v>48.089999999999996</v>
          </cell>
          <cell r="K10">
            <v>27.599999999999998</v>
          </cell>
          <cell r="L10">
            <v>58.709999999999994</v>
          </cell>
          <cell r="M10">
            <v>60.25</v>
          </cell>
          <cell r="N10">
            <v>69.919999999999987</v>
          </cell>
          <cell r="O10">
            <v>70.819999999999993</v>
          </cell>
          <cell r="P10">
            <v>48.23</v>
          </cell>
          <cell r="Q10">
            <v>37.239999999999995</v>
          </cell>
          <cell r="R10">
            <v>22.77</v>
          </cell>
          <cell r="S10">
            <v>65.709999999999994</v>
          </cell>
          <cell r="T10">
            <v>30.419999999999998</v>
          </cell>
          <cell r="U10">
            <v>36.97</v>
          </cell>
          <cell r="V10">
            <v>23.74</v>
          </cell>
          <cell r="W10">
            <v>26.619999999999997</v>
          </cell>
          <cell r="X10">
            <v>52.08</v>
          </cell>
          <cell r="Y10">
            <v>61.339999999999996</v>
          </cell>
          <cell r="Z10">
            <v>89.259999999999991</v>
          </cell>
          <cell r="AA10">
            <v>58.41</v>
          </cell>
          <cell r="AB10">
            <v>85.1</v>
          </cell>
          <cell r="AC10">
            <v>43.059999999999995</v>
          </cell>
          <cell r="AD10">
            <v>41.879999999999995</v>
          </cell>
          <cell r="AE10">
            <v>23.729999999999997</v>
          </cell>
          <cell r="AF10">
            <v>37.659999999999997</v>
          </cell>
          <cell r="AG10">
            <v>28.86</v>
          </cell>
          <cell r="AH10">
            <v>20.049999999999997</v>
          </cell>
          <cell r="AI10">
            <v>44.139999999999993</v>
          </cell>
          <cell r="AJ10">
            <v>57.12</v>
          </cell>
          <cell r="AK10">
            <v>23.59</v>
          </cell>
          <cell r="AL10">
            <v>30.06</v>
          </cell>
          <cell r="AM10">
            <v>31.459999999999997</v>
          </cell>
          <cell r="AN10">
            <v>33.5</v>
          </cell>
          <cell r="AO10">
            <v>50.8</v>
          </cell>
          <cell r="AP10">
            <v>85.899999999999991</v>
          </cell>
          <cell r="AQ10">
            <v>43.779999999999994</v>
          </cell>
          <cell r="AR10">
            <v>30.169999999999998</v>
          </cell>
          <cell r="AS10">
            <v>40.049999999999997</v>
          </cell>
          <cell r="AT10">
            <v>48.94</v>
          </cell>
          <cell r="AU10">
            <v>35.18</v>
          </cell>
          <cell r="AV10">
            <v>33.209999999999994</v>
          </cell>
          <cell r="AW10">
            <v>42.459999999999994</v>
          </cell>
          <cell r="AX10">
            <v>29.02</v>
          </cell>
        </row>
        <row r="11">
          <cell r="C11">
            <v>51.709999999999994</v>
          </cell>
          <cell r="D11">
            <v>52.91</v>
          </cell>
          <cell r="E11">
            <v>35.19</v>
          </cell>
          <cell r="F11">
            <v>44.69</v>
          </cell>
          <cell r="G11">
            <v>28.56</v>
          </cell>
          <cell r="H11">
            <v>53.18</v>
          </cell>
          <cell r="I11">
            <v>24.11</v>
          </cell>
          <cell r="J11">
            <v>48.33</v>
          </cell>
          <cell r="K11">
            <v>27.9</v>
          </cell>
          <cell r="L11">
            <v>59.279999999999994</v>
          </cell>
          <cell r="M11">
            <v>60.069999999999993</v>
          </cell>
          <cell r="N11">
            <v>70.449999999999989</v>
          </cell>
          <cell r="O11">
            <v>70.77</v>
          </cell>
          <cell r="P11">
            <v>48.44</v>
          </cell>
          <cell r="Q11">
            <v>37.489999999999995</v>
          </cell>
          <cell r="R11">
            <v>22.849999999999998</v>
          </cell>
          <cell r="S11">
            <v>66.139999999999986</v>
          </cell>
          <cell r="T11">
            <v>31.06</v>
          </cell>
          <cell r="U11">
            <v>37.340000000000003</v>
          </cell>
          <cell r="V11">
            <v>23.909999999999997</v>
          </cell>
          <cell r="W11">
            <v>26.779999999999998</v>
          </cell>
          <cell r="X11">
            <v>52.69</v>
          </cell>
          <cell r="Y11">
            <v>61.68</v>
          </cell>
          <cell r="Z11">
            <v>91.19</v>
          </cell>
          <cell r="AA11">
            <v>58.319999999999993</v>
          </cell>
          <cell r="AB11">
            <v>85.589999999999989</v>
          </cell>
          <cell r="AC11">
            <v>43.489999999999995</v>
          </cell>
          <cell r="AD11">
            <v>42</v>
          </cell>
          <cell r="AE11">
            <v>23.729999999999997</v>
          </cell>
          <cell r="AF11">
            <v>37.75</v>
          </cell>
          <cell r="AG11">
            <v>29.159999999999997</v>
          </cell>
          <cell r="AH11">
            <v>20.2</v>
          </cell>
          <cell r="AI11">
            <v>44.709999999999994</v>
          </cell>
          <cell r="AJ11">
            <v>57.309999999999995</v>
          </cell>
          <cell r="AK11">
            <v>23.709999999999997</v>
          </cell>
          <cell r="AL11">
            <v>30.209999999999997</v>
          </cell>
          <cell r="AM11">
            <v>31.729999999999997</v>
          </cell>
          <cell r="AN11">
            <v>33.9</v>
          </cell>
          <cell r="AO11">
            <v>51.18</v>
          </cell>
          <cell r="AP11">
            <v>86.149999999999991</v>
          </cell>
          <cell r="AQ11">
            <v>43.559999999999995</v>
          </cell>
          <cell r="AR11">
            <v>29.919999999999998</v>
          </cell>
          <cell r="AS11">
            <v>40.04</v>
          </cell>
          <cell r="AT11">
            <v>49.279999999999994</v>
          </cell>
          <cell r="AU11">
            <v>35.79</v>
          </cell>
          <cell r="AV11">
            <v>33.4</v>
          </cell>
          <cell r="AW11">
            <v>42.79</v>
          </cell>
          <cell r="AX11">
            <v>29.24</v>
          </cell>
        </row>
        <row r="12">
          <cell r="C12">
            <v>51.65</v>
          </cell>
          <cell r="D12">
            <v>52.919999999999995</v>
          </cell>
          <cell r="E12">
            <v>35.409999999999997</v>
          </cell>
          <cell r="F12">
            <v>45</v>
          </cell>
          <cell r="G12">
            <v>28.619999999999997</v>
          </cell>
          <cell r="H12">
            <v>52.79</v>
          </cell>
          <cell r="I12">
            <v>24.25</v>
          </cell>
          <cell r="J12">
            <v>48.319999999999993</v>
          </cell>
          <cell r="K12">
            <v>27.959999999999997</v>
          </cell>
          <cell r="L12">
            <v>60.3</v>
          </cell>
          <cell r="M12">
            <v>60.33</v>
          </cell>
          <cell r="N12">
            <v>70.8</v>
          </cell>
          <cell r="O12">
            <v>70.77</v>
          </cell>
          <cell r="P12">
            <v>49.08</v>
          </cell>
          <cell r="Q12">
            <v>37.529999999999994</v>
          </cell>
          <cell r="R12">
            <v>22.9</v>
          </cell>
          <cell r="S12">
            <v>66.900000000000006</v>
          </cell>
          <cell r="T12">
            <v>31.259999999999998</v>
          </cell>
          <cell r="U12">
            <v>37.9</v>
          </cell>
          <cell r="V12">
            <v>23.93</v>
          </cell>
          <cell r="W12">
            <v>26.72</v>
          </cell>
          <cell r="X12">
            <v>52.489999999999995</v>
          </cell>
          <cell r="Y12">
            <v>62.19</v>
          </cell>
          <cell r="Z12">
            <v>92.029999999999987</v>
          </cell>
          <cell r="AA12">
            <v>58.5</v>
          </cell>
          <cell r="AB12">
            <v>86.259999999999991</v>
          </cell>
          <cell r="AC12">
            <v>43.769999999999996</v>
          </cell>
          <cell r="AD12">
            <v>41.989999999999995</v>
          </cell>
          <cell r="AE12">
            <v>23.74</v>
          </cell>
          <cell r="AF12">
            <v>38.04</v>
          </cell>
          <cell r="AG12">
            <v>28.95</v>
          </cell>
          <cell r="AH12">
            <v>20.369999999999997</v>
          </cell>
          <cell r="AI12">
            <v>45.019999999999996</v>
          </cell>
          <cell r="AJ12">
            <v>57.739999999999995</v>
          </cell>
          <cell r="AK12">
            <v>23.63</v>
          </cell>
          <cell r="AL12">
            <v>30.349999999999998</v>
          </cell>
          <cell r="AM12">
            <v>31.9</v>
          </cell>
          <cell r="AN12">
            <v>33.919999999999995</v>
          </cell>
          <cell r="AO12">
            <v>51.459999999999994</v>
          </cell>
          <cell r="AP12">
            <v>86.429999999999993</v>
          </cell>
          <cell r="AQ12">
            <v>43.87</v>
          </cell>
          <cell r="AR12">
            <v>30.02</v>
          </cell>
          <cell r="AS12">
            <v>39.97</v>
          </cell>
          <cell r="AT12">
            <v>49.66</v>
          </cell>
          <cell r="AU12">
            <v>36</v>
          </cell>
          <cell r="AV12">
            <v>33.309999999999995</v>
          </cell>
          <cell r="AW12">
            <v>43.319999999999993</v>
          </cell>
          <cell r="AX12">
            <v>29.45</v>
          </cell>
        </row>
        <row r="13">
          <cell r="C13">
            <v>51.93</v>
          </cell>
          <cell r="D13">
            <v>53.05</v>
          </cell>
          <cell r="E13">
            <v>35.840000000000003</v>
          </cell>
          <cell r="F13">
            <v>45.519999999999996</v>
          </cell>
          <cell r="G13">
            <v>29.11</v>
          </cell>
          <cell r="H13">
            <v>53.22</v>
          </cell>
          <cell r="I13">
            <v>24.4</v>
          </cell>
          <cell r="J13">
            <v>48.589999999999996</v>
          </cell>
          <cell r="K13">
            <v>28.22</v>
          </cell>
          <cell r="L13">
            <v>60.589999999999996</v>
          </cell>
          <cell r="M13">
            <v>60.29</v>
          </cell>
          <cell r="N13">
            <v>71.069999999999993</v>
          </cell>
          <cell r="O13">
            <v>71.22999999999999</v>
          </cell>
          <cell r="P13">
            <v>49.37</v>
          </cell>
          <cell r="Q13">
            <v>37.919999999999995</v>
          </cell>
          <cell r="R13">
            <v>23.069999999999997</v>
          </cell>
          <cell r="S13">
            <v>69.16</v>
          </cell>
          <cell r="T13">
            <v>31.349999999999998</v>
          </cell>
          <cell r="U13">
            <v>38.409999999999997</v>
          </cell>
          <cell r="V13">
            <v>23.83</v>
          </cell>
          <cell r="W13">
            <v>26.81</v>
          </cell>
          <cell r="X13">
            <v>52.959999999999994</v>
          </cell>
          <cell r="Y13">
            <v>62.36</v>
          </cell>
          <cell r="Z13">
            <v>92.839999999999989</v>
          </cell>
          <cell r="AA13">
            <v>59.519999999999996</v>
          </cell>
          <cell r="AB13">
            <v>86.63</v>
          </cell>
          <cell r="AC13">
            <v>44.209999999999994</v>
          </cell>
          <cell r="AD13">
            <v>42.309999999999995</v>
          </cell>
          <cell r="AE13">
            <v>23.77</v>
          </cell>
          <cell r="AF13">
            <v>38.309999999999995</v>
          </cell>
          <cell r="AG13">
            <v>29.189999999999998</v>
          </cell>
          <cell r="AH13">
            <v>20.58</v>
          </cell>
          <cell r="AI13">
            <v>45.389999999999993</v>
          </cell>
          <cell r="AJ13">
            <v>58</v>
          </cell>
          <cell r="AK13">
            <v>23.84</v>
          </cell>
          <cell r="AL13">
            <v>30.68</v>
          </cell>
          <cell r="AM13">
            <v>31.849999999999998</v>
          </cell>
          <cell r="AN13">
            <v>34.069999999999993</v>
          </cell>
          <cell r="AO13">
            <v>51.569999999999993</v>
          </cell>
          <cell r="AP13">
            <v>87.5</v>
          </cell>
          <cell r="AQ13">
            <v>44.04</v>
          </cell>
          <cell r="AR13">
            <v>29.659999999999997</v>
          </cell>
          <cell r="AS13">
            <v>40.270000000000003</v>
          </cell>
          <cell r="AT13">
            <v>50.48</v>
          </cell>
          <cell r="AU13">
            <v>35.989999999999995</v>
          </cell>
          <cell r="AV13">
            <v>33.51</v>
          </cell>
          <cell r="AW13">
            <v>43.51</v>
          </cell>
          <cell r="AX13">
            <v>30</v>
          </cell>
        </row>
        <row r="14">
          <cell r="C14">
            <v>51.8</v>
          </cell>
          <cell r="D14">
            <v>52.9</v>
          </cell>
          <cell r="E14">
            <v>35.549999999999997</v>
          </cell>
          <cell r="F14">
            <v>45.47</v>
          </cell>
          <cell r="G14">
            <v>28.919999999999998</v>
          </cell>
          <cell r="H14">
            <v>53.459999999999994</v>
          </cell>
          <cell r="I14">
            <v>24.529999999999998</v>
          </cell>
          <cell r="J14">
            <v>48.559999999999995</v>
          </cell>
          <cell r="K14">
            <v>28.02</v>
          </cell>
          <cell r="L14">
            <v>60.54</v>
          </cell>
          <cell r="M14">
            <v>59.87</v>
          </cell>
          <cell r="N14">
            <v>70.63</v>
          </cell>
          <cell r="O14">
            <v>71.05</v>
          </cell>
          <cell r="P14">
            <v>48.989999999999995</v>
          </cell>
          <cell r="Q14">
            <v>37.959999999999994</v>
          </cell>
          <cell r="R14">
            <v>23.09</v>
          </cell>
          <cell r="S14">
            <v>68.77</v>
          </cell>
          <cell r="T14">
            <v>30.84</v>
          </cell>
          <cell r="U14">
            <v>38.209999999999994</v>
          </cell>
          <cell r="V14">
            <v>23.99</v>
          </cell>
          <cell r="W14">
            <v>26.45</v>
          </cell>
          <cell r="X14">
            <v>53.059999999999995</v>
          </cell>
          <cell r="Y14">
            <v>62.639999999999993</v>
          </cell>
          <cell r="Z14">
            <v>91.47</v>
          </cell>
          <cell r="AA14">
            <v>58.739999999999995</v>
          </cell>
          <cell r="AB14">
            <v>86.759999999999991</v>
          </cell>
          <cell r="AC14">
            <v>44.16</v>
          </cell>
          <cell r="AD14">
            <v>42.199999999999996</v>
          </cell>
          <cell r="AE14">
            <v>23.759999999999998</v>
          </cell>
          <cell r="AF14">
            <v>37.489999999999995</v>
          </cell>
          <cell r="AG14">
            <v>28.81</v>
          </cell>
          <cell r="AH14">
            <v>20.409999999999997</v>
          </cell>
          <cell r="AI14">
            <v>45.309999999999995</v>
          </cell>
          <cell r="AJ14">
            <v>57.61</v>
          </cell>
          <cell r="AK14">
            <v>23.659999999999997</v>
          </cell>
          <cell r="AL14">
            <v>30.919999999999998</v>
          </cell>
          <cell r="AM14">
            <v>31.869999999999997</v>
          </cell>
          <cell r="AN14">
            <v>33.770000000000003</v>
          </cell>
          <cell r="AO14">
            <v>51.18</v>
          </cell>
          <cell r="AP14">
            <v>87.86999999999999</v>
          </cell>
          <cell r="AQ14">
            <v>44.139999999999993</v>
          </cell>
          <cell r="AR14">
            <v>29.889999999999997</v>
          </cell>
          <cell r="AS14">
            <v>40.25</v>
          </cell>
          <cell r="AT14">
            <v>50.449999999999996</v>
          </cell>
          <cell r="AU14">
            <v>36.139999999999993</v>
          </cell>
          <cell r="AV14">
            <v>33.599999999999994</v>
          </cell>
          <cell r="AW14">
            <v>43.55</v>
          </cell>
          <cell r="AX14">
            <v>29.75</v>
          </cell>
        </row>
        <row r="15">
          <cell r="C15">
            <v>52.199999999999996</v>
          </cell>
          <cell r="D15">
            <v>52.93</v>
          </cell>
          <cell r="E15">
            <v>35.93</v>
          </cell>
          <cell r="F15">
            <v>45.79</v>
          </cell>
          <cell r="G15">
            <v>28.479999999999997</v>
          </cell>
          <cell r="H15">
            <v>54.04</v>
          </cell>
          <cell r="I15">
            <v>24.619999999999997</v>
          </cell>
          <cell r="J15">
            <v>48.37</v>
          </cell>
          <cell r="K15">
            <v>27.889999999999997</v>
          </cell>
          <cell r="L15">
            <v>59.8</v>
          </cell>
          <cell r="M15">
            <v>59.319999999999993</v>
          </cell>
          <cell r="N15">
            <v>70.72999999999999</v>
          </cell>
          <cell r="O15">
            <v>71.11999999999999</v>
          </cell>
          <cell r="P15">
            <v>48.449999999999996</v>
          </cell>
          <cell r="Q15">
            <v>37.770000000000003</v>
          </cell>
          <cell r="R15">
            <v>23.139999999999997</v>
          </cell>
          <cell r="S15">
            <v>66.86</v>
          </cell>
          <cell r="T15">
            <v>30.25</v>
          </cell>
          <cell r="U15">
            <v>38.01</v>
          </cell>
          <cell r="V15">
            <v>24.15</v>
          </cell>
          <cell r="W15">
            <v>26.479999999999997</v>
          </cell>
          <cell r="X15">
            <v>52.72</v>
          </cell>
          <cell r="Y15">
            <v>63.069999999999993</v>
          </cell>
          <cell r="Z15">
            <v>91.55</v>
          </cell>
          <cell r="AA15">
            <v>58.069999999999993</v>
          </cell>
          <cell r="AB15">
            <v>86.82</v>
          </cell>
          <cell r="AC15">
            <v>43.66</v>
          </cell>
          <cell r="AD15">
            <v>42.239999999999995</v>
          </cell>
          <cell r="AE15">
            <v>23.75</v>
          </cell>
          <cell r="AF15">
            <v>37.51</v>
          </cell>
          <cell r="AG15">
            <v>29.24</v>
          </cell>
          <cell r="AH15">
            <v>20.279999999999998</v>
          </cell>
          <cell r="AI15">
            <v>45.08</v>
          </cell>
          <cell r="AJ15">
            <v>57.569999999999993</v>
          </cell>
          <cell r="AK15">
            <v>23.79</v>
          </cell>
          <cell r="AL15">
            <v>30.45</v>
          </cell>
          <cell r="AM15">
            <v>31.659999999999997</v>
          </cell>
          <cell r="AN15">
            <v>33.709999999999994</v>
          </cell>
          <cell r="AO15">
            <v>51.309999999999995</v>
          </cell>
          <cell r="AP15">
            <v>87.66</v>
          </cell>
          <cell r="AQ15">
            <v>43.769999999999996</v>
          </cell>
          <cell r="AR15">
            <v>30.189999999999998</v>
          </cell>
          <cell r="AS15">
            <v>40.229999999999997</v>
          </cell>
          <cell r="AT15">
            <v>50.559999999999995</v>
          </cell>
          <cell r="AU15">
            <v>36.349999999999994</v>
          </cell>
          <cell r="AV15">
            <v>33.58</v>
          </cell>
          <cell r="AW15">
            <v>43.47</v>
          </cell>
          <cell r="AX15">
            <v>29.819999999999997</v>
          </cell>
        </row>
        <row r="16">
          <cell r="C16">
            <v>52.69</v>
          </cell>
          <cell r="D16">
            <v>53.239999999999995</v>
          </cell>
          <cell r="E16">
            <v>36.419999999999995</v>
          </cell>
          <cell r="F16">
            <v>46.389999999999993</v>
          </cell>
          <cell r="G16">
            <v>29.009999999999998</v>
          </cell>
          <cell r="H16">
            <v>54.61</v>
          </cell>
          <cell r="I16">
            <v>24.58</v>
          </cell>
          <cell r="J16">
            <v>48.75</v>
          </cell>
          <cell r="K16">
            <v>28.139999999999997</v>
          </cell>
          <cell r="L16">
            <v>60.029999999999994</v>
          </cell>
          <cell r="M16">
            <v>59.599999999999994</v>
          </cell>
          <cell r="N16">
            <v>71.05</v>
          </cell>
          <cell r="O16">
            <v>71.36999999999999</v>
          </cell>
          <cell r="P16">
            <v>48.75</v>
          </cell>
          <cell r="Q16">
            <v>37.919999999999995</v>
          </cell>
          <cell r="R16">
            <v>23.22</v>
          </cell>
          <cell r="S16">
            <v>67.529999999999987</v>
          </cell>
          <cell r="T16">
            <v>30.63</v>
          </cell>
          <cell r="U16">
            <v>37.04</v>
          </cell>
          <cell r="V16">
            <v>24.43</v>
          </cell>
          <cell r="W16">
            <v>26.659999999999997</v>
          </cell>
          <cell r="X16">
            <v>53.08</v>
          </cell>
          <cell r="Y16">
            <v>63.01</v>
          </cell>
          <cell r="Z16">
            <v>91.949999999999989</v>
          </cell>
          <cell r="AA16">
            <v>58.699999999999996</v>
          </cell>
          <cell r="AB16">
            <v>87.08</v>
          </cell>
          <cell r="AC16">
            <v>44.26</v>
          </cell>
          <cell r="AD16">
            <v>42.54</v>
          </cell>
          <cell r="AE16">
            <v>23.759999999999998</v>
          </cell>
          <cell r="AF16">
            <v>37.849999999999994</v>
          </cell>
          <cell r="AG16">
            <v>31.2</v>
          </cell>
          <cell r="AH16">
            <v>20.52</v>
          </cell>
          <cell r="AI16">
            <v>45.559999999999995</v>
          </cell>
          <cell r="AJ16">
            <v>58.36</v>
          </cell>
          <cell r="AK16">
            <v>24.04</v>
          </cell>
          <cell r="AL16">
            <v>31.049999999999997</v>
          </cell>
          <cell r="AM16">
            <v>32.01</v>
          </cell>
          <cell r="AN16">
            <v>34.15</v>
          </cell>
          <cell r="AO16">
            <v>51.949999999999996</v>
          </cell>
          <cell r="AP16">
            <v>87.449999999999989</v>
          </cell>
          <cell r="AQ16">
            <v>44.069999999999993</v>
          </cell>
          <cell r="AR16">
            <v>30.54</v>
          </cell>
          <cell r="AS16">
            <v>40.709999999999994</v>
          </cell>
          <cell r="AT16">
            <v>51.059999999999995</v>
          </cell>
          <cell r="AU16">
            <v>36.65</v>
          </cell>
          <cell r="AV16">
            <v>33.880000000000003</v>
          </cell>
          <cell r="AW16">
            <v>43.669999999999995</v>
          </cell>
          <cell r="AX16">
            <v>30.069999999999997</v>
          </cell>
        </row>
        <row r="17">
          <cell r="C17">
            <v>53.16</v>
          </cell>
          <cell r="D17">
            <v>53.54</v>
          </cell>
          <cell r="E17">
            <v>36.669999999999995</v>
          </cell>
          <cell r="F17">
            <v>46.58</v>
          </cell>
          <cell r="G17">
            <v>29.15</v>
          </cell>
          <cell r="H17">
            <v>54.8</v>
          </cell>
          <cell r="I17">
            <v>25.11</v>
          </cell>
          <cell r="J17">
            <v>48.86</v>
          </cell>
          <cell r="K17">
            <v>28.52</v>
          </cell>
          <cell r="L17">
            <v>60.37</v>
          </cell>
          <cell r="M17">
            <v>59.43</v>
          </cell>
          <cell r="N17">
            <v>71.639999999999986</v>
          </cell>
          <cell r="O17">
            <v>71.75</v>
          </cell>
          <cell r="P17">
            <v>49.37</v>
          </cell>
          <cell r="Q17">
            <v>37.880000000000003</v>
          </cell>
          <cell r="R17">
            <v>23.24</v>
          </cell>
          <cell r="S17">
            <v>68.19</v>
          </cell>
          <cell r="T17">
            <v>30.619999999999997</v>
          </cell>
          <cell r="U17">
            <v>38.130000000000003</v>
          </cell>
          <cell r="V17">
            <v>24.599999999999998</v>
          </cell>
          <cell r="W17">
            <v>26.959999999999997</v>
          </cell>
          <cell r="X17">
            <v>52.8</v>
          </cell>
          <cell r="Y17">
            <v>63.55</v>
          </cell>
          <cell r="Z17">
            <v>92.83</v>
          </cell>
          <cell r="AA17">
            <v>59</v>
          </cell>
          <cell r="AB17">
            <v>87.94</v>
          </cell>
          <cell r="AC17">
            <v>44.69</v>
          </cell>
          <cell r="AD17">
            <v>42.91</v>
          </cell>
          <cell r="AE17">
            <v>23.729999999999997</v>
          </cell>
          <cell r="AF17">
            <v>38.36</v>
          </cell>
          <cell r="AG17">
            <v>31.209999999999997</v>
          </cell>
          <cell r="AH17">
            <v>20.61</v>
          </cell>
          <cell r="AI17">
            <v>46.18</v>
          </cell>
          <cell r="AJ17">
            <v>59.05</v>
          </cell>
          <cell r="AK17">
            <v>24.29</v>
          </cell>
          <cell r="AL17">
            <v>31.709999999999997</v>
          </cell>
          <cell r="AM17">
            <v>31.93</v>
          </cell>
          <cell r="AN17">
            <v>34.529999999999994</v>
          </cell>
          <cell r="AO17">
            <v>52.22</v>
          </cell>
          <cell r="AP17">
            <v>88.6</v>
          </cell>
          <cell r="AQ17">
            <v>44.339999999999996</v>
          </cell>
          <cell r="AR17">
            <v>30.24</v>
          </cell>
          <cell r="AS17">
            <v>40.94</v>
          </cell>
          <cell r="AT17">
            <v>51.709999999999994</v>
          </cell>
          <cell r="AU17">
            <v>37.22</v>
          </cell>
          <cell r="AV17">
            <v>34.119999999999997</v>
          </cell>
          <cell r="AW17">
            <v>43.989999999999995</v>
          </cell>
          <cell r="AX17">
            <v>30.36</v>
          </cell>
        </row>
        <row r="18">
          <cell r="C18">
            <v>53.339999999999996</v>
          </cell>
          <cell r="D18">
            <v>53.739999999999995</v>
          </cell>
          <cell r="E18">
            <v>36.299999999999997</v>
          </cell>
          <cell r="F18">
            <v>46.55</v>
          </cell>
          <cell r="G18">
            <v>29.15</v>
          </cell>
          <cell r="H18">
            <v>54.819999999999993</v>
          </cell>
          <cell r="I18">
            <v>25.159999999999997</v>
          </cell>
          <cell r="J18">
            <v>49.4</v>
          </cell>
          <cell r="K18">
            <v>28.459999999999997</v>
          </cell>
          <cell r="L18">
            <v>60.33</v>
          </cell>
          <cell r="M18">
            <v>59.44</v>
          </cell>
          <cell r="N18">
            <v>71.589999999999989</v>
          </cell>
          <cell r="O18">
            <v>71.510000000000005</v>
          </cell>
          <cell r="P18">
            <v>49.9</v>
          </cell>
          <cell r="Q18">
            <v>38.130000000000003</v>
          </cell>
          <cell r="R18">
            <v>23.259999999999998</v>
          </cell>
          <cell r="S18">
            <v>67.889999999999986</v>
          </cell>
          <cell r="T18">
            <v>30.799999999999997</v>
          </cell>
          <cell r="U18">
            <v>38.25</v>
          </cell>
          <cell r="V18">
            <v>24.54</v>
          </cell>
          <cell r="W18">
            <v>27.11</v>
          </cell>
          <cell r="X18">
            <v>52.87</v>
          </cell>
          <cell r="Y18">
            <v>63.339999999999996</v>
          </cell>
          <cell r="Z18">
            <v>92.389999999999986</v>
          </cell>
          <cell r="AA18">
            <v>59.26</v>
          </cell>
          <cell r="AB18">
            <v>88.289999999999992</v>
          </cell>
          <cell r="AC18">
            <v>45.05</v>
          </cell>
          <cell r="AD18">
            <v>42.779999999999994</v>
          </cell>
          <cell r="AE18">
            <v>23.689999999999998</v>
          </cell>
          <cell r="AF18">
            <v>38.33</v>
          </cell>
          <cell r="AG18">
            <v>31.209999999999997</v>
          </cell>
          <cell r="AH18">
            <v>20.669999999999998</v>
          </cell>
          <cell r="AI18">
            <v>46.309999999999995</v>
          </cell>
          <cell r="AJ18">
            <v>59</v>
          </cell>
          <cell r="AK18">
            <v>23.759999999999998</v>
          </cell>
          <cell r="AL18">
            <v>31.919999999999998</v>
          </cell>
          <cell r="AM18">
            <v>31.979999999999997</v>
          </cell>
          <cell r="AN18">
            <v>34.340000000000003</v>
          </cell>
          <cell r="AO18">
            <v>52.339999999999996</v>
          </cell>
          <cell r="AP18">
            <v>88.49</v>
          </cell>
          <cell r="AQ18">
            <v>44.349999999999994</v>
          </cell>
          <cell r="AR18">
            <v>30.349999999999998</v>
          </cell>
          <cell r="AS18">
            <v>41.01</v>
          </cell>
          <cell r="AT18">
            <v>51.459999999999994</v>
          </cell>
          <cell r="AU18">
            <v>37.229999999999997</v>
          </cell>
          <cell r="AV18">
            <v>34.029999999999994</v>
          </cell>
          <cell r="AW18">
            <v>43.839999999999996</v>
          </cell>
          <cell r="AX18">
            <v>30.34</v>
          </cell>
        </row>
        <row r="19">
          <cell r="C19">
            <v>53.62</v>
          </cell>
          <cell r="D19">
            <v>52.97</v>
          </cell>
          <cell r="E19">
            <v>35.809999999999995</v>
          </cell>
          <cell r="F19">
            <v>46.349999999999994</v>
          </cell>
          <cell r="G19">
            <v>28.779999999999998</v>
          </cell>
          <cell r="H19">
            <v>53.05</v>
          </cell>
          <cell r="I19">
            <v>24.819999999999997</v>
          </cell>
          <cell r="J19">
            <v>48.51</v>
          </cell>
          <cell r="K19">
            <v>27.99</v>
          </cell>
          <cell r="L19">
            <v>59.9</v>
          </cell>
          <cell r="M19">
            <v>59.309999999999995</v>
          </cell>
          <cell r="N19">
            <v>70.699999999999989</v>
          </cell>
          <cell r="O19">
            <v>71</v>
          </cell>
          <cell r="P19">
            <v>49.849999999999994</v>
          </cell>
          <cell r="Q19">
            <v>37.770000000000003</v>
          </cell>
          <cell r="R19">
            <v>23.18</v>
          </cell>
          <cell r="S19">
            <v>67.5</v>
          </cell>
          <cell r="T19">
            <v>30.59</v>
          </cell>
          <cell r="U19">
            <v>38.069999999999993</v>
          </cell>
          <cell r="V19">
            <v>24.189999999999998</v>
          </cell>
          <cell r="W19">
            <v>26.659999999999997</v>
          </cell>
          <cell r="X19">
            <v>52.769999999999996</v>
          </cell>
          <cell r="Y19">
            <v>62.8</v>
          </cell>
          <cell r="Z19">
            <v>91.77</v>
          </cell>
          <cell r="AA19">
            <v>58.709999999999994</v>
          </cell>
          <cell r="AB19">
            <v>86.61</v>
          </cell>
          <cell r="AC19">
            <v>44.41</v>
          </cell>
          <cell r="AD19">
            <v>42.199999999999996</v>
          </cell>
          <cell r="AE19">
            <v>23.63</v>
          </cell>
          <cell r="AF19">
            <v>37.4</v>
          </cell>
          <cell r="AG19">
            <v>30.59</v>
          </cell>
          <cell r="AH19">
            <v>20.549999999999997</v>
          </cell>
          <cell r="AI19">
            <v>45.889999999999993</v>
          </cell>
          <cell r="AJ19">
            <v>58.9</v>
          </cell>
          <cell r="AK19">
            <v>23.479999999999997</v>
          </cell>
          <cell r="AL19">
            <v>31.7</v>
          </cell>
          <cell r="AM19">
            <v>31.77</v>
          </cell>
          <cell r="AN19">
            <v>33.79</v>
          </cell>
          <cell r="AO19">
            <v>51.91</v>
          </cell>
          <cell r="AP19">
            <v>87.63</v>
          </cell>
          <cell r="AQ19">
            <v>44.839999999999996</v>
          </cell>
          <cell r="AR19">
            <v>30.61</v>
          </cell>
          <cell r="AS19">
            <v>40.840000000000003</v>
          </cell>
          <cell r="AT19">
            <v>50.849999999999994</v>
          </cell>
          <cell r="AU19">
            <v>37.020000000000003</v>
          </cell>
          <cell r="AV19">
            <v>33.590000000000003</v>
          </cell>
          <cell r="AW19">
            <v>43.48</v>
          </cell>
          <cell r="AX19">
            <v>29.95</v>
          </cell>
        </row>
        <row r="20">
          <cell r="C20">
            <v>53.68</v>
          </cell>
          <cell r="D20">
            <v>52.819999999999993</v>
          </cell>
          <cell r="E20">
            <v>36.11</v>
          </cell>
          <cell r="F20">
            <v>46.55</v>
          </cell>
          <cell r="G20">
            <v>28.799999999999997</v>
          </cell>
          <cell r="H20">
            <v>52.76</v>
          </cell>
          <cell r="I20">
            <v>24.83</v>
          </cell>
          <cell r="J20">
            <v>48.66</v>
          </cell>
          <cell r="K20">
            <v>28.47</v>
          </cell>
          <cell r="L20">
            <v>60.3</v>
          </cell>
          <cell r="M20">
            <v>59.4</v>
          </cell>
          <cell r="N20">
            <v>71.22999999999999</v>
          </cell>
          <cell r="O20">
            <v>71.489999999999995</v>
          </cell>
          <cell r="P20">
            <v>49.93</v>
          </cell>
          <cell r="Q20">
            <v>38.139999999999993</v>
          </cell>
          <cell r="R20">
            <v>23.34</v>
          </cell>
          <cell r="S20">
            <v>69.599999999999994</v>
          </cell>
          <cell r="T20">
            <v>31.459999999999997</v>
          </cell>
          <cell r="U20">
            <v>39.299999999999997</v>
          </cell>
          <cell r="V20">
            <v>24.27</v>
          </cell>
          <cell r="W20">
            <v>26.869999999999997</v>
          </cell>
          <cell r="X20">
            <v>52.849999999999994</v>
          </cell>
          <cell r="Y20">
            <v>62.919999999999995</v>
          </cell>
          <cell r="Z20">
            <v>92.97999999999999</v>
          </cell>
          <cell r="AA20">
            <v>59.36</v>
          </cell>
          <cell r="AB20">
            <v>86.47999999999999</v>
          </cell>
          <cell r="AC20">
            <v>44.569999999999993</v>
          </cell>
          <cell r="AD20">
            <v>42.4</v>
          </cell>
          <cell r="AE20">
            <v>23.639999999999997</v>
          </cell>
          <cell r="AF20">
            <v>37.47</v>
          </cell>
          <cell r="AG20">
            <v>31.049999999999997</v>
          </cell>
          <cell r="AH20">
            <v>20.75</v>
          </cell>
          <cell r="AI20">
            <v>46.3</v>
          </cell>
          <cell r="AJ20">
            <v>59.26</v>
          </cell>
          <cell r="AK20">
            <v>23.759999999999998</v>
          </cell>
          <cell r="AL20">
            <v>31.86</v>
          </cell>
          <cell r="AM20">
            <v>31.729999999999997</v>
          </cell>
          <cell r="AN20">
            <v>34.239999999999995</v>
          </cell>
          <cell r="AO20">
            <v>52.22</v>
          </cell>
          <cell r="AP20">
            <v>87.16</v>
          </cell>
          <cell r="AQ20">
            <v>45.419999999999995</v>
          </cell>
          <cell r="AR20">
            <v>30.819999999999997</v>
          </cell>
          <cell r="AS20">
            <v>41.04</v>
          </cell>
          <cell r="AT20">
            <v>51.209999999999994</v>
          </cell>
          <cell r="AU20">
            <v>36.700000000000003</v>
          </cell>
          <cell r="AV20">
            <v>33.79</v>
          </cell>
          <cell r="AW20">
            <v>43.66</v>
          </cell>
          <cell r="AX20">
            <v>30.18</v>
          </cell>
        </row>
        <row r="21">
          <cell r="C21">
            <v>53.459999999999994</v>
          </cell>
          <cell r="D21">
            <v>52.8</v>
          </cell>
          <cell r="E21">
            <v>36.11</v>
          </cell>
          <cell r="F21">
            <v>46.699999999999996</v>
          </cell>
          <cell r="G21">
            <v>28.81</v>
          </cell>
          <cell r="H21">
            <v>52.519999999999996</v>
          </cell>
          <cell r="I21">
            <v>24.669999999999998</v>
          </cell>
          <cell r="J21">
            <v>48.73</v>
          </cell>
          <cell r="K21">
            <v>28.279999999999998</v>
          </cell>
          <cell r="L21">
            <v>60.269999999999996</v>
          </cell>
          <cell r="M21">
            <v>59.36</v>
          </cell>
          <cell r="N21">
            <v>70.599999999999994</v>
          </cell>
          <cell r="O21">
            <v>71.22</v>
          </cell>
          <cell r="P21">
            <v>49.779999999999994</v>
          </cell>
          <cell r="Q21">
            <v>38.4</v>
          </cell>
          <cell r="R21">
            <v>23.419999999999998</v>
          </cell>
          <cell r="S21">
            <v>70.529999999999987</v>
          </cell>
          <cell r="T21">
            <v>31.689999999999998</v>
          </cell>
          <cell r="U21">
            <v>39.18</v>
          </cell>
          <cell r="V21">
            <v>24.229999999999997</v>
          </cell>
          <cell r="W21">
            <v>26.81</v>
          </cell>
          <cell r="X21">
            <v>52.669999999999995</v>
          </cell>
          <cell r="Y21">
            <v>62.79</v>
          </cell>
          <cell r="Z21">
            <v>92.55</v>
          </cell>
          <cell r="AA21">
            <v>59.11</v>
          </cell>
          <cell r="AB21">
            <v>84.789999999999992</v>
          </cell>
          <cell r="AC21">
            <v>44.04</v>
          </cell>
          <cell r="AD21">
            <v>42.37</v>
          </cell>
          <cell r="AE21">
            <v>23.59</v>
          </cell>
          <cell r="AF21">
            <v>37.479999999999997</v>
          </cell>
          <cell r="AG21">
            <v>31.189999999999998</v>
          </cell>
          <cell r="AH21">
            <v>20.54</v>
          </cell>
          <cell r="AI21">
            <v>46.239999999999995</v>
          </cell>
          <cell r="AJ21">
            <v>59.61</v>
          </cell>
          <cell r="AK21">
            <v>23.639999999999997</v>
          </cell>
          <cell r="AL21">
            <v>31.639999999999997</v>
          </cell>
          <cell r="AM21">
            <v>31.689999999999998</v>
          </cell>
          <cell r="AN21">
            <v>34.25</v>
          </cell>
          <cell r="AO21">
            <v>52.129999999999995</v>
          </cell>
          <cell r="AP21">
            <v>87.08</v>
          </cell>
          <cell r="AQ21">
            <v>45.4</v>
          </cell>
          <cell r="AR21">
            <v>31.139999999999997</v>
          </cell>
          <cell r="AS21">
            <v>41.069999999999993</v>
          </cell>
          <cell r="AT21">
            <v>50.93</v>
          </cell>
          <cell r="AU21">
            <v>36.51</v>
          </cell>
          <cell r="AV21">
            <v>33.65</v>
          </cell>
          <cell r="AW21">
            <v>43.309999999999995</v>
          </cell>
          <cell r="AX21">
            <v>29.869999999999997</v>
          </cell>
        </row>
        <row r="22">
          <cell r="C22">
            <v>53.099999999999994</v>
          </cell>
          <cell r="D22">
            <v>53.639999999999993</v>
          </cell>
          <cell r="E22">
            <v>35.950000000000003</v>
          </cell>
          <cell r="F22">
            <v>46.47</v>
          </cell>
          <cell r="G22">
            <v>28.819999999999997</v>
          </cell>
          <cell r="H22">
            <v>52.709999999999994</v>
          </cell>
          <cell r="I22">
            <v>24.819999999999997</v>
          </cell>
          <cell r="J22">
            <v>48.849999999999994</v>
          </cell>
          <cell r="K22">
            <v>28.2</v>
          </cell>
          <cell r="L22">
            <v>59.93</v>
          </cell>
          <cell r="M22">
            <v>59.519999999999996</v>
          </cell>
          <cell r="N22">
            <v>70.150000000000006</v>
          </cell>
          <cell r="O22">
            <v>70.790000000000006</v>
          </cell>
          <cell r="P22">
            <v>49.089999999999996</v>
          </cell>
          <cell r="Q22">
            <v>38.51</v>
          </cell>
          <cell r="R22">
            <v>23.72</v>
          </cell>
          <cell r="S22">
            <v>70.13</v>
          </cell>
          <cell r="T22">
            <v>31.65</v>
          </cell>
          <cell r="U22">
            <v>38.909999999999997</v>
          </cell>
          <cell r="V22">
            <v>24.099999999999998</v>
          </cell>
          <cell r="W22">
            <v>26.77</v>
          </cell>
          <cell r="X22">
            <v>52.519999999999996</v>
          </cell>
          <cell r="Y22">
            <v>62.809999999999995</v>
          </cell>
          <cell r="Z22">
            <v>92.429999999999993</v>
          </cell>
          <cell r="AA22">
            <v>59.309999999999995</v>
          </cell>
          <cell r="AB22">
            <v>83.949999999999989</v>
          </cell>
          <cell r="AC22">
            <v>44.23</v>
          </cell>
          <cell r="AD22">
            <v>42.05</v>
          </cell>
          <cell r="AE22">
            <v>23.61</v>
          </cell>
          <cell r="AF22">
            <v>37.58</v>
          </cell>
          <cell r="AG22">
            <v>31.509999999999998</v>
          </cell>
          <cell r="AH22">
            <v>20.420000000000002</v>
          </cell>
          <cell r="AI22">
            <v>46.319999999999993</v>
          </cell>
          <cell r="AJ22">
            <v>59.669999999999995</v>
          </cell>
          <cell r="AK22">
            <v>23.659999999999997</v>
          </cell>
          <cell r="AL22">
            <v>31.759999999999998</v>
          </cell>
          <cell r="AM22">
            <v>31.33</v>
          </cell>
          <cell r="AN22">
            <v>34.319999999999993</v>
          </cell>
          <cell r="AO22">
            <v>52.15</v>
          </cell>
          <cell r="AP22">
            <v>87.24</v>
          </cell>
          <cell r="AQ22">
            <v>45.339999999999996</v>
          </cell>
          <cell r="AR22">
            <v>30.569999999999997</v>
          </cell>
          <cell r="AS22">
            <v>40.729999999999997</v>
          </cell>
          <cell r="AT22">
            <v>50.949999999999996</v>
          </cell>
          <cell r="AU22">
            <v>36.47</v>
          </cell>
          <cell r="AV22">
            <v>33.68</v>
          </cell>
          <cell r="AW22">
            <v>43.58</v>
          </cell>
          <cell r="AX22">
            <v>29.75</v>
          </cell>
        </row>
        <row r="23">
          <cell r="C23">
            <v>53.129999999999995</v>
          </cell>
          <cell r="D23">
            <v>53.529999999999994</v>
          </cell>
          <cell r="E23">
            <v>35.72</v>
          </cell>
          <cell r="F23">
            <v>45.809999999999995</v>
          </cell>
          <cell r="G23">
            <v>28.779999999999998</v>
          </cell>
          <cell r="H23">
            <v>52.51</v>
          </cell>
          <cell r="I23">
            <v>24.709999999999997</v>
          </cell>
          <cell r="J23">
            <v>48.949999999999996</v>
          </cell>
          <cell r="K23">
            <v>28.209999999999997</v>
          </cell>
          <cell r="L23">
            <v>59.419999999999995</v>
          </cell>
          <cell r="M23">
            <v>59.36</v>
          </cell>
          <cell r="N23">
            <v>70.02</v>
          </cell>
          <cell r="O23">
            <v>70.599999999999994</v>
          </cell>
          <cell r="P23">
            <v>48.699999999999996</v>
          </cell>
          <cell r="Q23">
            <v>38.729999999999997</v>
          </cell>
          <cell r="R23">
            <v>23.93</v>
          </cell>
          <cell r="S23">
            <v>70.089999999999989</v>
          </cell>
          <cell r="T23">
            <v>31.509999999999998</v>
          </cell>
          <cell r="U23">
            <v>38.26</v>
          </cell>
          <cell r="V23">
            <v>24.189999999999998</v>
          </cell>
          <cell r="W23">
            <v>26.81</v>
          </cell>
          <cell r="X23">
            <v>52.629999999999995</v>
          </cell>
          <cell r="Y23">
            <v>62.639999999999993</v>
          </cell>
          <cell r="Z23">
            <v>93.399999999999991</v>
          </cell>
          <cell r="AA23">
            <v>59.8</v>
          </cell>
          <cell r="AB23">
            <v>84.08</v>
          </cell>
          <cell r="AC23">
            <v>44.37</v>
          </cell>
          <cell r="AD23">
            <v>41.989999999999995</v>
          </cell>
          <cell r="AE23">
            <v>23.61</v>
          </cell>
          <cell r="AF23">
            <v>37.819999999999993</v>
          </cell>
          <cell r="AG23">
            <v>31.63</v>
          </cell>
          <cell r="AH23">
            <v>20.309999999999999</v>
          </cell>
          <cell r="AI23">
            <v>45.61</v>
          </cell>
          <cell r="AJ23">
            <v>59.5</v>
          </cell>
          <cell r="AK23">
            <v>23.58</v>
          </cell>
          <cell r="AL23">
            <v>31.74</v>
          </cell>
          <cell r="AM23">
            <v>31.259999999999998</v>
          </cell>
          <cell r="AN23">
            <v>34.099999999999994</v>
          </cell>
          <cell r="AO23">
            <v>52.269999999999996</v>
          </cell>
          <cell r="AP23">
            <v>87.11</v>
          </cell>
          <cell r="AQ23">
            <v>45.139999999999993</v>
          </cell>
          <cell r="AR23">
            <v>30.409999999999997</v>
          </cell>
          <cell r="AS23">
            <v>40.65</v>
          </cell>
          <cell r="AT23">
            <v>50.989999999999995</v>
          </cell>
          <cell r="AU23">
            <v>36.36</v>
          </cell>
          <cell r="AV23">
            <v>33.639999999999993</v>
          </cell>
          <cell r="AW23">
            <v>43.419999999999995</v>
          </cell>
          <cell r="AX23">
            <v>29.799999999999997</v>
          </cell>
        </row>
        <row r="24">
          <cell r="C24">
            <v>52.4</v>
          </cell>
          <cell r="D24">
            <v>53.19</v>
          </cell>
          <cell r="E24">
            <v>35.58</v>
          </cell>
          <cell r="F24">
            <v>46.379999999999995</v>
          </cell>
          <cell r="G24">
            <v>28.439999999999998</v>
          </cell>
          <cell r="H24">
            <v>51.699999999999996</v>
          </cell>
          <cell r="I24">
            <v>24.45</v>
          </cell>
          <cell r="J24">
            <v>48.43</v>
          </cell>
          <cell r="K24">
            <v>27.979999999999997</v>
          </cell>
          <cell r="L24">
            <v>59.629999999999995</v>
          </cell>
          <cell r="M24">
            <v>58.849999999999994</v>
          </cell>
          <cell r="N24">
            <v>69.650000000000006</v>
          </cell>
          <cell r="O24">
            <v>70.5</v>
          </cell>
          <cell r="P24">
            <v>49.25</v>
          </cell>
          <cell r="Q24">
            <v>38.159999999999997</v>
          </cell>
          <cell r="R24">
            <v>24.049999999999997</v>
          </cell>
          <cell r="S24">
            <v>70.419999999999987</v>
          </cell>
          <cell r="T24">
            <v>31.18</v>
          </cell>
          <cell r="U24">
            <v>38.239999999999995</v>
          </cell>
          <cell r="V24">
            <v>24.169999999999998</v>
          </cell>
          <cell r="W24">
            <v>26.569999999999997</v>
          </cell>
          <cell r="X24">
            <v>52.08</v>
          </cell>
          <cell r="Y24">
            <v>62.089999999999996</v>
          </cell>
          <cell r="Z24">
            <v>93.789999999999992</v>
          </cell>
          <cell r="AA24">
            <v>59.089999999999996</v>
          </cell>
          <cell r="AB24">
            <v>83.759999999999991</v>
          </cell>
          <cell r="AC24">
            <v>44.169999999999995</v>
          </cell>
          <cell r="AD24">
            <v>42.3</v>
          </cell>
          <cell r="AE24">
            <v>23.619999999999997</v>
          </cell>
          <cell r="AF24">
            <v>36.919999999999995</v>
          </cell>
          <cell r="AG24">
            <v>30.93</v>
          </cell>
          <cell r="AH24">
            <v>20.119999999999997</v>
          </cell>
          <cell r="AI24">
            <v>45.139999999999993</v>
          </cell>
          <cell r="AJ24">
            <v>58.8</v>
          </cell>
          <cell r="AK24">
            <v>23.34</v>
          </cell>
          <cell r="AL24">
            <v>31.49</v>
          </cell>
          <cell r="AM24">
            <v>31.159999999999997</v>
          </cell>
          <cell r="AN24">
            <v>33.819999999999993</v>
          </cell>
          <cell r="AO24">
            <v>51.87</v>
          </cell>
          <cell r="AP24">
            <v>85.96</v>
          </cell>
          <cell r="AQ24">
            <v>45.04</v>
          </cell>
          <cell r="AR24">
            <v>30.08</v>
          </cell>
          <cell r="AS24">
            <v>40.369999999999997</v>
          </cell>
          <cell r="AT24">
            <v>50.79</v>
          </cell>
          <cell r="AU24">
            <v>35.93</v>
          </cell>
          <cell r="AV24">
            <v>33.459999999999994</v>
          </cell>
          <cell r="AW24">
            <v>43.01</v>
          </cell>
          <cell r="AX24">
            <v>29.68</v>
          </cell>
        </row>
        <row r="25">
          <cell r="C25">
            <v>53.419999999999995</v>
          </cell>
          <cell r="D25">
            <v>53.769999999999996</v>
          </cell>
          <cell r="E25">
            <v>35.809999999999995</v>
          </cell>
          <cell r="F25">
            <v>47.099999999999994</v>
          </cell>
          <cell r="G25">
            <v>28.889999999999997</v>
          </cell>
          <cell r="H25">
            <v>52.65</v>
          </cell>
          <cell r="I25">
            <v>24.779999999999998</v>
          </cell>
          <cell r="J25">
            <v>49.08</v>
          </cell>
          <cell r="K25">
            <v>28.389999999999997</v>
          </cell>
          <cell r="L25">
            <v>60.4</v>
          </cell>
          <cell r="M25">
            <v>59.86</v>
          </cell>
          <cell r="N25">
            <v>70.839999999999989</v>
          </cell>
          <cell r="O25">
            <v>71.309999999999988</v>
          </cell>
          <cell r="P25">
            <v>49.699999999999996</v>
          </cell>
          <cell r="Q25">
            <v>38.849999999999994</v>
          </cell>
          <cell r="R25">
            <v>24.159999999999997</v>
          </cell>
          <cell r="S25">
            <v>72.33</v>
          </cell>
          <cell r="T25">
            <v>32.099999999999994</v>
          </cell>
          <cell r="U25">
            <v>39.169999999999995</v>
          </cell>
          <cell r="V25">
            <v>24.529999999999998</v>
          </cell>
          <cell r="W25">
            <v>27</v>
          </cell>
          <cell r="X25">
            <v>52.93</v>
          </cell>
          <cell r="Y25">
            <v>62.919999999999995</v>
          </cell>
          <cell r="Z25">
            <v>95.72999999999999</v>
          </cell>
          <cell r="AA25">
            <v>59.779999999999994</v>
          </cell>
          <cell r="AB25">
            <v>84.8</v>
          </cell>
          <cell r="AC25">
            <v>44.919999999999995</v>
          </cell>
          <cell r="AD25">
            <v>43.209999999999994</v>
          </cell>
          <cell r="AE25">
            <v>23.65</v>
          </cell>
          <cell r="AF25">
            <v>37.319999999999993</v>
          </cell>
          <cell r="AG25">
            <v>31.639999999999997</v>
          </cell>
          <cell r="AH25">
            <v>20.479999999999997</v>
          </cell>
          <cell r="AI25">
            <v>45.519999999999996</v>
          </cell>
          <cell r="AJ25">
            <v>59.97</v>
          </cell>
          <cell r="AK25">
            <v>23.939999999999998</v>
          </cell>
          <cell r="AL25">
            <v>32.239999999999995</v>
          </cell>
          <cell r="AM25">
            <v>31.61</v>
          </cell>
          <cell r="AN25">
            <v>34.47</v>
          </cell>
          <cell r="AO25">
            <v>52.779999999999994</v>
          </cell>
          <cell r="AP25">
            <v>86.85</v>
          </cell>
          <cell r="AQ25">
            <v>45.62</v>
          </cell>
          <cell r="AR25">
            <v>29.959999999999997</v>
          </cell>
          <cell r="AS25">
            <v>41.239999999999995</v>
          </cell>
          <cell r="AT25">
            <v>51.629999999999995</v>
          </cell>
          <cell r="AU25">
            <v>36.770000000000003</v>
          </cell>
          <cell r="AV25">
            <v>33.809999999999995</v>
          </cell>
          <cell r="AW25">
            <v>43.639999999999993</v>
          </cell>
          <cell r="AX25">
            <v>30.119999999999997</v>
          </cell>
        </row>
        <row r="26">
          <cell r="C26">
            <v>53.389999999999993</v>
          </cell>
          <cell r="D26">
            <v>53.69</v>
          </cell>
          <cell r="E26">
            <v>35.97</v>
          </cell>
          <cell r="F26">
            <v>47.089999999999996</v>
          </cell>
          <cell r="G26">
            <v>28.88</v>
          </cell>
          <cell r="H26">
            <v>52.849999999999994</v>
          </cell>
          <cell r="I26">
            <v>24.58</v>
          </cell>
          <cell r="J26">
            <v>48.989999999999995</v>
          </cell>
          <cell r="K26">
            <v>28.36</v>
          </cell>
          <cell r="L26">
            <v>60.129999999999995</v>
          </cell>
          <cell r="M26">
            <v>59.79</v>
          </cell>
          <cell r="N26">
            <v>70.47999999999999</v>
          </cell>
          <cell r="O26">
            <v>70.77</v>
          </cell>
          <cell r="P26">
            <v>49.72</v>
          </cell>
          <cell r="Q26">
            <v>38.86</v>
          </cell>
          <cell r="R26">
            <v>24.04</v>
          </cell>
          <cell r="S26">
            <v>72.349999999999994</v>
          </cell>
          <cell r="T26">
            <v>32.309999999999995</v>
          </cell>
          <cell r="U26">
            <v>39.18</v>
          </cell>
          <cell r="V26">
            <v>24.529999999999998</v>
          </cell>
          <cell r="W26">
            <v>26.959999999999997</v>
          </cell>
          <cell r="X26">
            <v>52.699999999999996</v>
          </cell>
          <cell r="Y26">
            <v>62.309999999999995</v>
          </cell>
          <cell r="Z26">
            <v>95.289999999999992</v>
          </cell>
          <cell r="AA26">
            <v>60.069999999999993</v>
          </cell>
          <cell r="AB26">
            <v>84.88</v>
          </cell>
          <cell r="AC26">
            <v>44.68</v>
          </cell>
          <cell r="AD26">
            <v>43.239999999999995</v>
          </cell>
          <cell r="AE26">
            <v>23.68</v>
          </cell>
          <cell r="AF26">
            <v>37.049999999999997</v>
          </cell>
          <cell r="AG26">
            <v>31.659999999999997</v>
          </cell>
          <cell r="AH26">
            <v>20.319999999999997</v>
          </cell>
          <cell r="AI26">
            <v>45.12</v>
          </cell>
          <cell r="AJ26">
            <v>59.97</v>
          </cell>
          <cell r="AK26">
            <v>23.84</v>
          </cell>
          <cell r="AL26">
            <v>32.299999999999997</v>
          </cell>
          <cell r="AM26">
            <v>31.54</v>
          </cell>
          <cell r="AN26">
            <v>34.19</v>
          </cell>
          <cell r="AO26">
            <v>52.5</v>
          </cell>
          <cell r="AP26">
            <v>86.13</v>
          </cell>
          <cell r="AQ26">
            <v>45.51</v>
          </cell>
          <cell r="AR26">
            <v>29.669999999999998</v>
          </cell>
          <cell r="AS26">
            <v>41.23</v>
          </cell>
          <cell r="AT26">
            <v>51.5</v>
          </cell>
          <cell r="AU26">
            <v>36.4</v>
          </cell>
          <cell r="AV26">
            <v>33.709999999999994</v>
          </cell>
          <cell r="AW26">
            <v>43.43</v>
          </cell>
          <cell r="AX26">
            <v>30.06</v>
          </cell>
        </row>
        <row r="27">
          <cell r="C27">
            <v>53.669999999999995</v>
          </cell>
          <cell r="D27">
            <v>53.94</v>
          </cell>
          <cell r="E27">
            <v>36.099999999999994</v>
          </cell>
          <cell r="F27">
            <v>47.139999999999993</v>
          </cell>
          <cell r="G27">
            <v>28.799999999999997</v>
          </cell>
          <cell r="H27">
            <v>53.04</v>
          </cell>
          <cell r="I27">
            <v>24.639999999999997</v>
          </cell>
          <cell r="J27">
            <v>48.889999999999993</v>
          </cell>
          <cell r="K27">
            <v>28.479999999999997</v>
          </cell>
          <cell r="L27">
            <v>60.48</v>
          </cell>
          <cell r="M27">
            <v>59.68</v>
          </cell>
          <cell r="N27">
            <v>70.27</v>
          </cell>
          <cell r="O27">
            <v>70.88</v>
          </cell>
          <cell r="P27">
            <v>49.709999999999994</v>
          </cell>
          <cell r="Q27">
            <v>38.959999999999994</v>
          </cell>
          <cell r="R27">
            <v>24.02</v>
          </cell>
          <cell r="S27">
            <v>71.91</v>
          </cell>
          <cell r="T27">
            <v>32.04</v>
          </cell>
          <cell r="U27">
            <v>38.919999999999995</v>
          </cell>
          <cell r="V27">
            <v>24.5</v>
          </cell>
          <cell r="W27">
            <v>26.869999999999997</v>
          </cell>
          <cell r="X27">
            <v>52.569999999999993</v>
          </cell>
          <cell r="Y27">
            <v>62.41</v>
          </cell>
          <cell r="Z27">
            <v>94.61</v>
          </cell>
          <cell r="AA27">
            <v>60.3</v>
          </cell>
          <cell r="AB27">
            <v>84.96</v>
          </cell>
          <cell r="AC27">
            <v>44.83</v>
          </cell>
          <cell r="AD27">
            <v>43.25</v>
          </cell>
          <cell r="AE27">
            <v>23.689999999999998</v>
          </cell>
          <cell r="AF27">
            <v>36.5</v>
          </cell>
          <cell r="AG27">
            <v>31.7</v>
          </cell>
          <cell r="AH27">
            <v>20.38</v>
          </cell>
          <cell r="AI27">
            <v>45</v>
          </cell>
          <cell r="AJ27">
            <v>59.97</v>
          </cell>
          <cell r="AK27">
            <v>23.959999999999997</v>
          </cell>
          <cell r="AL27">
            <v>32.209999999999994</v>
          </cell>
          <cell r="AM27">
            <v>31.549999999999997</v>
          </cell>
          <cell r="AN27">
            <v>34.22</v>
          </cell>
          <cell r="AO27">
            <v>52.48</v>
          </cell>
          <cell r="AP27">
            <v>86.85</v>
          </cell>
          <cell r="AQ27">
            <v>45.559999999999995</v>
          </cell>
          <cell r="AR27">
            <v>30.509999999999998</v>
          </cell>
          <cell r="AS27">
            <v>41.25</v>
          </cell>
          <cell r="AT27">
            <v>51.339999999999996</v>
          </cell>
          <cell r="AU27">
            <v>36.380000000000003</v>
          </cell>
          <cell r="AV27">
            <v>33.700000000000003</v>
          </cell>
          <cell r="AW27">
            <v>43.269999999999996</v>
          </cell>
          <cell r="AX27">
            <v>30.09</v>
          </cell>
        </row>
        <row r="28">
          <cell r="C28">
            <v>53.51</v>
          </cell>
          <cell r="D28">
            <v>53.889999999999993</v>
          </cell>
          <cell r="E28">
            <v>36.309999999999995</v>
          </cell>
          <cell r="F28">
            <v>47.22</v>
          </cell>
          <cell r="G28">
            <v>28.849999999999998</v>
          </cell>
          <cell r="H28">
            <v>53.8</v>
          </cell>
          <cell r="I28">
            <v>24.74</v>
          </cell>
          <cell r="J28">
            <v>48.839999999999996</v>
          </cell>
          <cell r="K28">
            <v>28.459999999999997</v>
          </cell>
          <cell r="L28">
            <v>60.12</v>
          </cell>
          <cell r="M28">
            <v>60.16</v>
          </cell>
          <cell r="N28">
            <v>70.529999999999987</v>
          </cell>
          <cell r="O28">
            <v>71.150000000000006</v>
          </cell>
          <cell r="P28">
            <v>49.5</v>
          </cell>
          <cell r="Q28">
            <v>38.880000000000003</v>
          </cell>
          <cell r="R28">
            <v>23.97</v>
          </cell>
          <cell r="S28">
            <v>71.77</v>
          </cell>
          <cell r="T28">
            <v>31.83</v>
          </cell>
          <cell r="U28">
            <v>39.090000000000003</v>
          </cell>
          <cell r="V28">
            <v>24.52</v>
          </cell>
          <cell r="W28">
            <v>26.819999999999997</v>
          </cell>
          <cell r="X28">
            <v>52.25</v>
          </cell>
          <cell r="Y28">
            <v>62.389999999999993</v>
          </cell>
          <cell r="Z28">
            <v>95.36999999999999</v>
          </cell>
          <cell r="AA28">
            <v>60.3</v>
          </cell>
          <cell r="AB28">
            <v>85.429999999999993</v>
          </cell>
          <cell r="AC28">
            <v>44.62</v>
          </cell>
          <cell r="AD28">
            <v>43.089999999999996</v>
          </cell>
          <cell r="AE28">
            <v>23.7</v>
          </cell>
          <cell r="AF28">
            <v>36.270000000000003</v>
          </cell>
          <cell r="AG28">
            <v>31.63</v>
          </cell>
          <cell r="AH28">
            <v>20.569999999999997</v>
          </cell>
          <cell r="AI28">
            <v>45.519999999999996</v>
          </cell>
          <cell r="AJ28">
            <v>59.819999999999993</v>
          </cell>
          <cell r="AK28">
            <v>23.619999999999997</v>
          </cell>
          <cell r="AL28">
            <v>32.099999999999994</v>
          </cell>
          <cell r="AM28">
            <v>31.56</v>
          </cell>
          <cell r="AN28">
            <v>34.159999999999997</v>
          </cell>
          <cell r="AO28">
            <v>52.36</v>
          </cell>
          <cell r="AP28">
            <v>85.949999999999989</v>
          </cell>
          <cell r="AQ28">
            <v>45.62</v>
          </cell>
          <cell r="AR28">
            <v>30.409999999999997</v>
          </cell>
          <cell r="AS28">
            <v>41.209999999999994</v>
          </cell>
          <cell r="AT28">
            <v>51.239999999999995</v>
          </cell>
          <cell r="AU28">
            <v>36.559999999999995</v>
          </cell>
          <cell r="AV28">
            <v>33.69</v>
          </cell>
          <cell r="AW28">
            <v>43.319999999999993</v>
          </cell>
          <cell r="AX28">
            <v>29.99</v>
          </cell>
        </row>
        <row r="29">
          <cell r="C29">
            <v>53.11</v>
          </cell>
          <cell r="D29">
            <v>53.19</v>
          </cell>
          <cell r="E29">
            <v>35.950000000000003</v>
          </cell>
          <cell r="F29">
            <v>47.089999999999996</v>
          </cell>
          <cell r="G29">
            <v>28.5</v>
          </cell>
          <cell r="H29">
            <v>53.25</v>
          </cell>
          <cell r="I29">
            <v>24.459999999999997</v>
          </cell>
          <cell r="J29">
            <v>48.65</v>
          </cell>
          <cell r="K29">
            <v>28.11</v>
          </cell>
          <cell r="L29">
            <v>59.769999999999996</v>
          </cell>
          <cell r="M29">
            <v>59.48</v>
          </cell>
          <cell r="N29">
            <v>69.599999999999994</v>
          </cell>
          <cell r="O29">
            <v>70.709999999999994</v>
          </cell>
          <cell r="P29">
            <v>49.029999999999994</v>
          </cell>
          <cell r="Q29">
            <v>38.4</v>
          </cell>
          <cell r="R29">
            <v>23.7</v>
          </cell>
          <cell r="S29">
            <v>70.639999999999986</v>
          </cell>
          <cell r="T29">
            <v>31.43</v>
          </cell>
          <cell r="U29">
            <v>38.43</v>
          </cell>
          <cell r="V29">
            <v>24.139999999999997</v>
          </cell>
          <cell r="W29">
            <v>26.63</v>
          </cell>
          <cell r="X29">
            <v>51.61</v>
          </cell>
          <cell r="Y29">
            <v>61.569999999999993</v>
          </cell>
          <cell r="Z29">
            <v>94.72999999999999</v>
          </cell>
          <cell r="AA29">
            <v>59.61</v>
          </cell>
          <cell r="AB29">
            <v>84.809999999999988</v>
          </cell>
          <cell r="AC29">
            <v>43.93</v>
          </cell>
          <cell r="AD29">
            <v>42.66</v>
          </cell>
          <cell r="AE29">
            <v>23.709999999999997</v>
          </cell>
          <cell r="AF29">
            <v>35.93</v>
          </cell>
          <cell r="AG29">
            <v>31.319999999999997</v>
          </cell>
          <cell r="AH29">
            <v>20.369999999999997</v>
          </cell>
          <cell r="AI29">
            <v>45.139999999999993</v>
          </cell>
          <cell r="AJ29">
            <v>58.959999999999994</v>
          </cell>
          <cell r="AK29">
            <v>23.299999999999997</v>
          </cell>
          <cell r="AL29">
            <v>31.81</v>
          </cell>
          <cell r="AM29">
            <v>31.08</v>
          </cell>
          <cell r="AN29">
            <v>33.659999999999997</v>
          </cell>
          <cell r="AO29">
            <v>51.62</v>
          </cell>
          <cell r="AP29">
            <v>84.83</v>
          </cell>
          <cell r="AQ29">
            <v>45.26</v>
          </cell>
          <cell r="AR29">
            <v>30.58</v>
          </cell>
          <cell r="AS29">
            <v>40.630000000000003</v>
          </cell>
          <cell r="AT29">
            <v>50.389999999999993</v>
          </cell>
          <cell r="AU29">
            <v>36.099999999999994</v>
          </cell>
          <cell r="AV29">
            <v>33.299999999999997</v>
          </cell>
          <cell r="AW29">
            <v>42.819999999999993</v>
          </cell>
          <cell r="AX29">
            <v>29.729999999999997</v>
          </cell>
        </row>
        <row r="30">
          <cell r="C30">
            <v>52.919999999999995</v>
          </cell>
          <cell r="D30">
            <v>53.199999999999996</v>
          </cell>
          <cell r="E30">
            <v>35.989999999999995</v>
          </cell>
          <cell r="F30">
            <v>47.23</v>
          </cell>
          <cell r="G30">
            <v>28.56</v>
          </cell>
          <cell r="H30">
            <v>52.87</v>
          </cell>
          <cell r="I30">
            <v>24.509999999999998</v>
          </cell>
          <cell r="J30">
            <v>48.639999999999993</v>
          </cell>
          <cell r="K30">
            <v>28.119999999999997</v>
          </cell>
          <cell r="L30">
            <v>59.739999999999995</v>
          </cell>
          <cell r="M30">
            <v>59.44</v>
          </cell>
          <cell r="N30">
            <v>69.559999999999988</v>
          </cell>
          <cell r="O30">
            <v>70.489999999999995</v>
          </cell>
          <cell r="P30">
            <v>49.089999999999996</v>
          </cell>
          <cell r="Q30">
            <v>38.36</v>
          </cell>
          <cell r="R30">
            <v>23.659999999999997</v>
          </cell>
          <cell r="S30">
            <v>71.02</v>
          </cell>
          <cell r="T30">
            <v>31.47</v>
          </cell>
          <cell r="U30">
            <v>38.33</v>
          </cell>
          <cell r="V30">
            <v>24.06</v>
          </cell>
          <cell r="W30">
            <v>26.56</v>
          </cell>
          <cell r="X30">
            <v>51.68</v>
          </cell>
          <cell r="Y30">
            <v>61.309999999999995</v>
          </cell>
          <cell r="Z30">
            <v>95.169999999999987</v>
          </cell>
          <cell r="AA30">
            <v>59.319999999999993</v>
          </cell>
          <cell r="AB30">
            <v>84.96</v>
          </cell>
          <cell r="AC30">
            <v>43.889999999999993</v>
          </cell>
          <cell r="AD30">
            <v>42.26</v>
          </cell>
          <cell r="AE30">
            <v>23.65</v>
          </cell>
          <cell r="AF30">
            <v>35.919999999999995</v>
          </cell>
          <cell r="AG30">
            <v>30.93</v>
          </cell>
          <cell r="AH30">
            <v>20.389999999999997</v>
          </cell>
          <cell r="AI30">
            <v>46.37</v>
          </cell>
          <cell r="AJ30">
            <v>58.58</v>
          </cell>
          <cell r="AK30">
            <v>23.29</v>
          </cell>
          <cell r="AL30">
            <v>31.939999999999998</v>
          </cell>
          <cell r="AM30">
            <v>30.86</v>
          </cell>
          <cell r="AN30">
            <v>33.65</v>
          </cell>
          <cell r="AO30">
            <v>51.76</v>
          </cell>
          <cell r="AP30">
            <v>84.35</v>
          </cell>
          <cell r="AQ30">
            <v>45.25</v>
          </cell>
          <cell r="AR30">
            <v>30.689999999999998</v>
          </cell>
          <cell r="AS30">
            <v>40.549999999999997</v>
          </cell>
          <cell r="AT30">
            <v>50.3</v>
          </cell>
          <cell r="AU30">
            <v>36.099999999999994</v>
          </cell>
          <cell r="AV30">
            <v>33.090000000000003</v>
          </cell>
          <cell r="AW30">
            <v>42.86</v>
          </cell>
          <cell r="AX30">
            <v>29.79</v>
          </cell>
        </row>
        <row r="31">
          <cell r="C31">
            <v>53.169999999999995</v>
          </cell>
          <cell r="D31">
            <v>53.4</v>
          </cell>
          <cell r="E31">
            <v>36.059999999999995</v>
          </cell>
          <cell r="F31">
            <v>47.5</v>
          </cell>
          <cell r="G31">
            <v>28.599999999999998</v>
          </cell>
          <cell r="H31">
            <v>53.91</v>
          </cell>
          <cell r="I31">
            <v>24.639999999999997</v>
          </cell>
          <cell r="J31">
            <v>48.65</v>
          </cell>
          <cell r="K31">
            <v>28.229999999999997</v>
          </cell>
          <cell r="L31">
            <v>60.05</v>
          </cell>
          <cell r="M31">
            <v>59.72</v>
          </cell>
          <cell r="N31">
            <v>69.809999999999988</v>
          </cell>
          <cell r="O31">
            <v>71.010000000000005</v>
          </cell>
          <cell r="P31">
            <v>49.26</v>
          </cell>
          <cell r="Q31">
            <v>38.44</v>
          </cell>
          <cell r="R31">
            <v>23.709999999999997</v>
          </cell>
          <cell r="S31">
            <v>71.599999999999994</v>
          </cell>
          <cell r="T31">
            <v>31.549999999999997</v>
          </cell>
          <cell r="U31">
            <v>38.450000000000003</v>
          </cell>
          <cell r="V31">
            <v>24.159999999999997</v>
          </cell>
          <cell r="W31">
            <v>26.669999999999998</v>
          </cell>
          <cell r="X31">
            <v>51.889999999999993</v>
          </cell>
          <cell r="Y31">
            <v>61.4</v>
          </cell>
          <cell r="Z31">
            <v>94.919999999999987</v>
          </cell>
          <cell r="AA31">
            <v>59.87</v>
          </cell>
          <cell r="AB31">
            <v>85.44</v>
          </cell>
          <cell r="AC31">
            <v>44.099999999999994</v>
          </cell>
          <cell r="AD31">
            <v>42.3</v>
          </cell>
          <cell r="AE31">
            <v>23.669999999999998</v>
          </cell>
          <cell r="AF31">
            <v>36.08</v>
          </cell>
          <cell r="AG31">
            <v>30.569999999999997</v>
          </cell>
          <cell r="AH31">
            <v>20.43</v>
          </cell>
          <cell r="AI31">
            <v>46.19</v>
          </cell>
          <cell r="AJ31">
            <v>59.05</v>
          </cell>
          <cell r="AK31">
            <v>23.319999999999997</v>
          </cell>
          <cell r="AL31">
            <v>32.380000000000003</v>
          </cell>
          <cell r="AM31">
            <v>30.889999999999997</v>
          </cell>
          <cell r="AN31">
            <v>33.909999999999997</v>
          </cell>
          <cell r="AO31">
            <v>51.819999999999993</v>
          </cell>
          <cell r="AP31">
            <v>85.46</v>
          </cell>
          <cell r="AQ31">
            <v>45.55</v>
          </cell>
          <cell r="AR31">
            <v>30.529999999999998</v>
          </cell>
          <cell r="AS31">
            <v>40.840000000000003</v>
          </cell>
          <cell r="AT31">
            <v>49.73</v>
          </cell>
          <cell r="AU31">
            <v>36.200000000000003</v>
          </cell>
          <cell r="AV31">
            <v>33.369999999999997</v>
          </cell>
          <cell r="AW31">
            <v>43.099999999999994</v>
          </cell>
          <cell r="AX31">
            <v>29.86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  <cell r="S32" t="str">
            <v xml:space="preserve">           </v>
          </cell>
          <cell r="T32" t="str">
            <v xml:space="preserve">           </v>
          </cell>
          <cell r="U32" t="str">
            <v xml:space="preserve">           </v>
          </cell>
          <cell r="V32" t="str">
            <v xml:space="preserve">           </v>
          </cell>
          <cell r="W32" t="str">
            <v xml:space="preserve">           </v>
          </cell>
          <cell r="X32" t="str">
            <v xml:space="preserve">           </v>
          </cell>
          <cell r="Y32" t="str">
            <v xml:space="preserve">           </v>
          </cell>
          <cell r="Z32" t="str">
            <v xml:space="preserve">           </v>
          </cell>
          <cell r="AA32" t="str">
            <v xml:space="preserve">           </v>
          </cell>
          <cell r="AB32" t="str">
            <v xml:space="preserve">           </v>
          </cell>
          <cell r="AC32" t="str">
            <v xml:space="preserve">           </v>
          </cell>
          <cell r="AD32" t="str">
            <v xml:space="preserve">           </v>
          </cell>
          <cell r="AE32" t="str">
            <v xml:space="preserve">           </v>
          </cell>
          <cell r="AF32" t="str">
            <v xml:space="preserve">           </v>
          </cell>
          <cell r="AG32" t="str">
            <v xml:space="preserve">           </v>
          </cell>
          <cell r="AH32" t="str">
            <v xml:space="preserve">           </v>
          </cell>
          <cell r="AI32" t="str">
            <v xml:space="preserve">           </v>
          </cell>
          <cell r="AJ32" t="str">
            <v xml:space="preserve">           </v>
          </cell>
          <cell r="AK32" t="str">
            <v xml:space="preserve">           </v>
          </cell>
          <cell r="AL32" t="str">
            <v xml:space="preserve">           </v>
          </cell>
          <cell r="AM32" t="str">
            <v xml:space="preserve">           </v>
          </cell>
          <cell r="AN32" t="str">
            <v xml:space="preserve">           </v>
          </cell>
          <cell r="AO32" t="str">
            <v xml:space="preserve">           </v>
          </cell>
          <cell r="AP32" t="str">
            <v xml:space="preserve">           </v>
          </cell>
          <cell r="AQ32" t="str">
            <v xml:space="preserve">           </v>
          </cell>
          <cell r="AR32" t="str">
            <v xml:space="preserve">           </v>
          </cell>
          <cell r="AS32" t="str">
            <v xml:space="preserve">           </v>
          </cell>
          <cell r="AT32" t="str">
            <v xml:space="preserve">           </v>
          </cell>
          <cell r="AU32" t="str">
            <v xml:space="preserve">           </v>
          </cell>
          <cell r="AV32" t="str">
            <v xml:space="preserve">           </v>
          </cell>
          <cell r="AW32" t="str">
            <v xml:space="preserve">           </v>
          </cell>
          <cell r="AX32" t="str">
            <v xml:space="preserve">           </v>
          </cell>
        </row>
        <row r="33">
          <cell r="C33">
            <v>51.640000000000008</v>
          </cell>
          <cell r="D33">
            <v>52.622666666666682</v>
          </cell>
          <cell r="E33">
            <v>35.339666666666673</v>
          </cell>
          <cell r="F33">
            <v>45.470333333333329</v>
          </cell>
          <cell r="G33">
            <v>28.297666666666665</v>
          </cell>
          <cell r="H33">
            <v>52.440333333333335</v>
          </cell>
          <cell r="I33">
            <v>24.229333333333336</v>
          </cell>
          <cell r="J33">
            <v>47.986000000000011</v>
          </cell>
          <cell r="K33">
            <v>27.840666666666667</v>
          </cell>
          <cell r="L33">
            <v>59.108333333333341</v>
          </cell>
          <cell r="M33">
            <v>59.196999999999996</v>
          </cell>
          <cell r="N33">
            <v>69.75266666666667</v>
          </cell>
          <cell r="O33">
            <v>69.916999999999987</v>
          </cell>
          <cell r="P33">
            <v>48.591333333333331</v>
          </cell>
          <cell r="Q33">
            <v>37.373999999999995</v>
          </cell>
          <cell r="R33">
            <v>23.079666666666665</v>
          </cell>
          <cell r="S33">
            <v>68.045999999999992</v>
          </cell>
          <cell r="T33">
            <v>31.020999999999997</v>
          </cell>
          <cell r="U33">
            <v>38.079666666666661</v>
          </cell>
          <cell r="V33">
            <v>23.823666666666661</v>
          </cell>
          <cell r="W33">
            <v>26.438333333333333</v>
          </cell>
          <cell r="X33">
            <v>51.747333333333337</v>
          </cell>
          <cell r="Y33">
            <v>61.324666666666666</v>
          </cell>
          <cell r="Z33">
            <v>91.76133333333334</v>
          </cell>
          <cell r="AA33">
            <v>58.32999999999997</v>
          </cell>
          <cell r="AB33">
            <v>84.729333333333315</v>
          </cell>
          <cell r="AC33">
            <v>43.521333333333331</v>
          </cell>
          <cell r="AD33">
            <v>42.017999999999994</v>
          </cell>
          <cell r="AE33">
            <v>23.699666666666662</v>
          </cell>
          <cell r="AF33">
            <v>37.006333333333338</v>
          </cell>
          <cell r="AG33">
            <v>29.914666666666665</v>
          </cell>
          <cell r="AH33">
            <v>20.096000000000004</v>
          </cell>
          <cell r="AI33">
            <v>44.738000000000007</v>
          </cell>
          <cell r="AJ33">
            <v>57.80566666666666</v>
          </cell>
          <cell r="AK33">
            <v>23.445333333333341</v>
          </cell>
          <cell r="AL33">
            <v>30.795333333333335</v>
          </cell>
          <cell r="AM33">
            <v>31.341999999999999</v>
          </cell>
          <cell r="AN33">
            <v>33.654333333333327</v>
          </cell>
          <cell r="AO33">
            <v>51.129666666666658</v>
          </cell>
          <cell r="AP33">
            <v>85.86366666666666</v>
          </cell>
          <cell r="AQ33">
            <v>44.149999999999991</v>
          </cell>
          <cell r="AR33">
            <v>30.375000000000007</v>
          </cell>
          <cell r="AS33">
            <v>39.913000000000004</v>
          </cell>
          <cell r="AT33">
            <v>49.746333333333347</v>
          </cell>
          <cell r="AU33">
            <v>35.686000000000007</v>
          </cell>
          <cell r="AV33">
            <v>33.105000000000004</v>
          </cell>
          <cell r="AW33">
            <v>42.777333333333324</v>
          </cell>
          <cell r="AX33">
            <v>29.351666666666663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2 (1)"/>
      <sheetName val="2 (2)"/>
      <sheetName val="3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 (1)"/>
      <sheetName val="8 (2)"/>
      <sheetName val="9"/>
      <sheetName val="10 (1)"/>
      <sheetName val="10 (2)"/>
      <sheetName val="10 (3)"/>
      <sheetName val="Utility Proxy Group"/>
      <sheetName val="Proxy Group Risk Measures"/>
      <sheetName val="Stock Price (Electric)"/>
      <sheetName val="Stock Price (Non-Utility)"/>
      <sheetName val="2013 07 Market DCF"/>
      <sheetName val="Bond Yields"/>
      <sheetName val="Size Premium"/>
      <sheetName val="Ordinal Ratings"/>
      <sheetName val="Electric Utility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EXC</v>
          </cell>
          <cell r="U1" t="str">
            <v>FE</v>
          </cell>
          <cell r="V1" t="str">
            <v>GXP</v>
          </cell>
          <cell r="W1" t="str">
            <v>HE</v>
          </cell>
          <cell r="X1" t="str">
            <v>IDA</v>
          </cell>
          <cell r="Y1" t="str">
            <v>TEG</v>
          </cell>
          <cell r="Z1" t="str">
            <v>ITC</v>
          </cell>
          <cell r="AA1" t="str">
            <v>MGEE</v>
          </cell>
          <cell r="AB1" t="str">
            <v>NEE</v>
          </cell>
          <cell r="AC1" t="str">
            <v>NU</v>
          </cell>
          <cell r="AD1" t="str">
            <v>NWE</v>
          </cell>
          <cell r="AE1" t="str">
            <v>NVE</v>
          </cell>
          <cell r="AF1" t="str">
            <v>OGE</v>
          </cell>
          <cell r="AG1" t="str">
            <v>OTTR</v>
          </cell>
          <cell r="AH1" t="str">
            <v>POM</v>
          </cell>
          <cell r="AI1" t="str">
            <v>PCG</v>
          </cell>
          <cell r="AJ1" t="str">
            <v>PNW</v>
          </cell>
          <cell r="AK1" t="str">
            <v>PNM</v>
          </cell>
          <cell r="AL1" t="str">
            <v>POR</v>
          </cell>
          <cell r="AM1" t="str">
            <v>PPL</v>
          </cell>
          <cell r="AN1" t="str">
            <v>PEG</v>
          </cell>
          <cell r="AO1" t="str">
            <v>SCG</v>
          </cell>
          <cell r="AP1" t="str">
            <v>SRE</v>
          </cell>
          <cell r="AQ1" t="str">
            <v>SO</v>
          </cell>
          <cell r="AR1" t="str">
            <v>TE</v>
          </cell>
          <cell r="AS1" t="str">
            <v>UIL</v>
          </cell>
          <cell r="AT1" t="str">
            <v>UNS</v>
          </cell>
          <cell r="AU1" t="str">
            <v>VVC</v>
          </cell>
          <cell r="AV1" t="str">
            <v>WR</v>
          </cell>
          <cell r="AW1" t="str">
            <v>WEC</v>
          </cell>
          <cell r="AX1" t="str">
            <v>XEL</v>
          </cell>
        </row>
        <row r="2">
          <cell r="C2">
            <v>47.8</v>
          </cell>
          <cell r="D2">
            <v>50.589999999999996</v>
          </cell>
          <cell r="E2">
            <v>33.86</v>
          </cell>
          <cell r="F2">
            <v>43.16</v>
          </cell>
          <cell r="G2">
            <v>26.759999999999998</v>
          </cell>
          <cell r="H2">
            <v>49.48</v>
          </cell>
          <cell r="I2">
            <v>23.169999999999998</v>
          </cell>
          <cell r="J2">
            <v>45.879999999999995</v>
          </cell>
          <cell r="K2">
            <v>26.939999999999998</v>
          </cell>
          <cell r="L2">
            <v>56.589999999999996</v>
          </cell>
          <cell r="M2">
            <v>58.86</v>
          </cell>
          <cell r="N2">
            <v>67.38</v>
          </cell>
          <cell r="O2">
            <v>66.349999999999994</v>
          </cell>
          <cell r="P2">
            <v>46.48</v>
          </cell>
          <cell r="Q2">
            <v>34.75</v>
          </cell>
          <cell r="R2">
            <v>21.979999999999997</v>
          </cell>
          <cell r="S2">
            <v>63.94</v>
          </cell>
          <cell r="T2">
            <v>30.959999999999997</v>
          </cell>
          <cell r="U2">
            <v>38.130000000000003</v>
          </cell>
          <cell r="V2">
            <v>22.599999999999998</v>
          </cell>
          <cell r="W2">
            <v>25.24</v>
          </cell>
          <cell r="X2">
            <v>48.61</v>
          </cell>
          <cell r="Y2">
            <v>57.529999999999994</v>
          </cell>
          <cell r="Z2">
            <v>89.36999999999999</v>
          </cell>
          <cell r="AA2">
            <v>55.339999999999996</v>
          </cell>
          <cell r="AB2">
            <v>81.41</v>
          </cell>
          <cell r="AC2">
            <v>41.709999999999994</v>
          </cell>
          <cell r="AD2">
            <v>40.950000000000003</v>
          </cell>
          <cell r="AE2">
            <v>23.74</v>
          </cell>
          <cell r="AF2">
            <v>36.209999999999994</v>
          </cell>
          <cell r="AG2">
            <v>27.909999999999997</v>
          </cell>
          <cell r="AH2">
            <v>19.13</v>
          </cell>
          <cell r="AI2">
            <v>41.51</v>
          </cell>
          <cell r="AJ2">
            <v>54.769999999999996</v>
          </cell>
          <cell r="AK2">
            <v>22.849999999999998</v>
          </cell>
          <cell r="AL2">
            <v>28.869999999999997</v>
          </cell>
          <cell r="AM2">
            <v>30.88</v>
          </cell>
          <cell r="AN2">
            <v>32.76</v>
          </cell>
          <cell r="AO2">
            <v>48.919999999999995</v>
          </cell>
          <cell r="AP2">
            <v>84</v>
          </cell>
          <cell r="AQ2">
            <v>42.23</v>
          </cell>
          <cell r="AR2">
            <v>30.299999999999997</v>
          </cell>
          <cell r="AS2">
            <v>37.309999999999995</v>
          </cell>
          <cell r="AT2">
            <v>46.839999999999996</v>
          </cell>
          <cell r="AU2">
            <v>33.630000000000003</v>
          </cell>
          <cell r="AV2">
            <v>31.509999999999998</v>
          </cell>
          <cell r="AW2">
            <v>41.29</v>
          </cell>
          <cell r="AX2">
            <v>27.919999999999998</v>
          </cell>
        </row>
        <row r="3">
          <cell r="C3">
            <v>47.58</v>
          </cell>
          <cell r="D3">
            <v>50.209999999999994</v>
          </cell>
          <cell r="E3">
            <v>33.61</v>
          </cell>
          <cell r="F3">
            <v>42.69</v>
          </cell>
          <cell r="G3">
            <v>26.47</v>
          </cell>
          <cell r="H3">
            <v>49.4</v>
          </cell>
          <cell r="I3">
            <v>23.009999999999998</v>
          </cell>
          <cell r="J3">
            <v>45.54</v>
          </cell>
          <cell r="K3">
            <v>26.75</v>
          </cell>
          <cell r="L3">
            <v>56.05</v>
          </cell>
          <cell r="M3">
            <v>57.76</v>
          </cell>
          <cell r="N3">
            <v>66.930000000000007</v>
          </cell>
          <cell r="O3">
            <v>65.94</v>
          </cell>
          <cell r="P3">
            <v>46.19</v>
          </cell>
          <cell r="Q3">
            <v>34.569999999999993</v>
          </cell>
          <cell r="R3">
            <v>21.83</v>
          </cell>
          <cell r="S3">
            <v>63.339999999999996</v>
          </cell>
          <cell r="T3">
            <v>30.72</v>
          </cell>
          <cell r="U3">
            <v>38.18</v>
          </cell>
          <cell r="V3">
            <v>22.4</v>
          </cell>
          <cell r="W3">
            <v>25.119999999999997</v>
          </cell>
          <cell r="X3">
            <v>48.519999999999996</v>
          </cell>
          <cell r="Y3">
            <v>57.209999999999994</v>
          </cell>
          <cell r="Z3">
            <v>90.169999999999987</v>
          </cell>
          <cell r="AA3">
            <v>55.349999999999994</v>
          </cell>
          <cell r="AB3">
            <v>80.97</v>
          </cell>
          <cell r="AC3">
            <v>41.239999999999995</v>
          </cell>
          <cell r="AD3">
            <v>40.450000000000003</v>
          </cell>
          <cell r="AE3">
            <v>23.729999999999997</v>
          </cell>
          <cell r="AF3">
            <v>35.919999999999995</v>
          </cell>
          <cell r="AG3">
            <v>27.81</v>
          </cell>
          <cell r="AH3">
            <v>18.899999999999999</v>
          </cell>
          <cell r="AI3">
            <v>41.43</v>
          </cell>
          <cell r="AJ3">
            <v>54.36</v>
          </cell>
          <cell r="AK3">
            <v>22.58</v>
          </cell>
          <cell r="AL3">
            <v>28.72</v>
          </cell>
          <cell r="AM3">
            <v>30.56</v>
          </cell>
          <cell r="AN3">
            <v>32.51</v>
          </cell>
          <cell r="AO3">
            <v>48.529999999999994</v>
          </cell>
          <cell r="AP3">
            <v>83.339999999999989</v>
          </cell>
          <cell r="AQ3">
            <v>41.93</v>
          </cell>
          <cell r="AR3">
            <v>30.319999999999997</v>
          </cell>
          <cell r="AS3">
            <v>37.119999999999997</v>
          </cell>
          <cell r="AT3">
            <v>46.599999999999994</v>
          </cell>
          <cell r="AU3">
            <v>33.489999999999995</v>
          </cell>
          <cell r="AV3">
            <v>31.33</v>
          </cell>
          <cell r="AW3">
            <v>40.869999999999997</v>
          </cell>
          <cell r="AX3">
            <v>27.7</v>
          </cell>
        </row>
        <row r="4">
          <cell r="C4">
            <v>47.43</v>
          </cell>
          <cell r="D4">
            <v>50.16</v>
          </cell>
          <cell r="E4">
            <v>33.43</v>
          </cell>
          <cell r="F4">
            <v>42.37</v>
          </cell>
          <cell r="G4">
            <v>26.419999999999998</v>
          </cell>
          <cell r="H4">
            <v>49.68</v>
          </cell>
          <cell r="I4">
            <v>23</v>
          </cell>
          <cell r="J4">
            <v>45.26</v>
          </cell>
          <cell r="K4">
            <v>26.639999999999997</v>
          </cell>
          <cell r="L4">
            <v>55.73</v>
          </cell>
          <cell r="M4">
            <v>57.29</v>
          </cell>
          <cell r="N4">
            <v>66.779999999999987</v>
          </cell>
          <cell r="O4">
            <v>65.809999999999988</v>
          </cell>
          <cell r="P4">
            <v>46.19</v>
          </cell>
          <cell r="Q4">
            <v>34.309999999999995</v>
          </cell>
          <cell r="R4">
            <v>21.61</v>
          </cell>
          <cell r="S4">
            <v>62.949999999999996</v>
          </cell>
          <cell r="T4">
            <v>29.86</v>
          </cell>
          <cell r="U4">
            <v>37.559999999999995</v>
          </cell>
          <cell r="V4">
            <v>22.36</v>
          </cell>
          <cell r="W4">
            <v>24.959999999999997</v>
          </cell>
          <cell r="X4">
            <v>48.76</v>
          </cell>
          <cell r="Y4">
            <v>57.08</v>
          </cell>
          <cell r="Z4">
            <v>88</v>
          </cell>
          <cell r="AA4">
            <v>54.809999999999995</v>
          </cell>
          <cell r="AB4">
            <v>80.779999999999987</v>
          </cell>
          <cell r="AC4">
            <v>41.01</v>
          </cell>
          <cell r="AD4">
            <v>40.340000000000003</v>
          </cell>
          <cell r="AE4">
            <v>23.709999999999997</v>
          </cell>
          <cell r="AF4">
            <v>35.709999999999994</v>
          </cell>
          <cell r="AG4">
            <v>27.63</v>
          </cell>
          <cell r="AH4">
            <v>18.84</v>
          </cell>
          <cell r="AI4">
            <v>42.04</v>
          </cell>
          <cell r="AJ4">
            <v>54.139999999999993</v>
          </cell>
          <cell r="AK4">
            <v>22.479999999999997</v>
          </cell>
          <cell r="AL4">
            <v>28.509999999999998</v>
          </cell>
          <cell r="AM4">
            <v>30.38</v>
          </cell>
          <cell r="AN4">
            <v>32.130000000000003</v>
          </cell>
          <cell r="AO4">
            <v>48.22</v>
          </cell>
          <cell r="AP4">
            <v>82.46</v>
          </cell>
          <cell r="AQ4">
            <v>41.669999999999995</v>
          </cell>
          <cell r="AR4">
            <v>30.319999999999997</v>
          </cell>
          <cell r="AS4">
            <v>36.93</v>
          </cell>
          <cell r="AT4">
            <v>46.65</v>
          </cell>
          <cell r="AU4">
            <v>33.340000000000003</v>
          </cell>
          <cell r="AV4">
            <v>31.159999999999997</v>
          </cell>
          <cell r="AW4">
            <v>40.569999999999993</v>
          </cell>
          <cell r="AX4">
            <v>27.439999999999998</v>
          </cell>
        </row>
        <row r="5">
          <cell r="C5">
            <v>47.919999999999995</v>
          </cell>
          <cell r="D5">
            <v>50.91</v>
          </cell>
          <cell r="E5">
            <v>33.75</v>
          </cell>
          <cell r="F5">
            <v>42.819999999999993</v>
          </cell>
          <cell r="G5">
            <v>26.849999999999998</v>
          </cell>
          <cell r="H5">
            <v>50.419999999999995</v>
          </cell>
          <cell r="I5">
            <v>23.31</v>
          </cell>
          <cell r="J5">
            <v>45.919999999999995</v>
          </cell>
          <cell r="K5">
            <v>27</v>
          </cell>
          <cell r="L5">
            <v>56.419999999999995</v>
          </cell>
          <cell r="M5">
            <v>57.879999999999995</v>
          </cell>
          <cell r="N5">
            <v>67.589999999999989</v>
          </cell>
          <cell r="O5">
            <v>66.790000000000006</v>
          </cell>
          <cell r="P5">
            <v>46.739999999999995</v>
          </cell>
          <cell r="Q5">
            <v>34.950000000000003</v>
          </cell>
          <cell r="R5">
            <v>21.849999999999998</v>
          </cell>
          <cell r="S5">
            <v>63.989999999999995</v>
          </cell>
          <cell r="T5">
            <v>30.119999999999997</v>
          </cell>
          <cell r="U5">
            <v>37.229999999999997</v>
          </cell>
          <cell r="V5">
            <v>22.72</v>
          </cell>
          <cell r="W5">
            <v>25.439999999999998</v>
          </cell>
          <cell r="X5">
            <v>49.58</v>
          </cell>
          <cell r="Y5">
            <v>58.019999999999996</v>
          </cell>
          <cell r="Z5">
            <v>88</v>
          </cell>
          <cell r="AA5">
            <v>55.75</v>
          </cell>
          <cell r="AB5">
            <v>82.19</v>
          </cell>
          <cell r="AC5">
            <v>41.569999999999993</v>
          </cell>
          <cell r="AD5">
            <v>40.72</v>
          </cell>
          <cell r="AE5">
            <v>23.759999999999998</v>
          </cell>
          <cell r="AF5">
            <v>35.93</v>
          </cell>
          <cell r="AG5">
            <v>27.95</v>
          </cell>
          <cell r="AH5">
            <v>19.13</v>
          </cell>
          <cell r="AI5">
            <v>42.769999999999996</v>
          </cell>
          <cell r="AJ5">
            <v>55.11</v>
          </cell>
          <cell r="AK5">
            <v>22.97</v>
          </cell>
          <cell r="AL5">
            <v>28.7</v>
          </cell>
          <cell r="AM5">
            <v>30.75</v>
          </cell>
          <cell r="AN5">
            <v>32.549999999999997</v>
          </cell>
          <cell r="AO5">
            <v>48.91</v>
          </cell>
          <cell r="AP5">
            <v>83.21</v>
          </cell>
          <cell r="AQ5">
            <v>42.25</v>
          </cell>
          <cell r="AR5">
            <v>30.639999999999997</v>
          </cell>
          <cell r="AS5">
            <v>37.599999999999994</v>
          </cell>
          <cell r="AT5">
            <v>47.099999999999994</v>
          </cell>
          <cell r="AU5">
            <v>33.849999999999994</v>
          </cell>
          <cell r="AV5">
            <v>31.619999999999997</v>
          </cell>
          <cell r="AW5">
            <v>41.16</v>
          </cell>
          <cell r="AX5">
            <v>27.819999999999997</v>
          </cell>
        </row>
        <row r="6">
          <cell r="C6">
            <v>47.73</v>
          </cell>
          <cell r="D6">
            <v>50.4</v>
          </cell>
          <cell r="E6">
            <v>33.340000000000003</v>
          </cell>
          <cell r="F6">
            <v>42.68</v>
          </cell>
          <cell r="G6">
            <v>26.869999999999997</v>
          </cell>
          <cell r="H6">
            <v>49.919999999999995</v>
          </cell>
          <cell r="I6">
            <v>22.93</v>
          </cell>
          <cell r="J6">
            <v>45.5</v>
          </cell>
          <cell r="K6">
            <v>26.75</v>
          </cell>
          <cell r="L6">
            <v>56.099999999999994</v>
          </cell>
          <cell r="M6">
            <v>57.379999999999995</v>
          </cell>
          <cell r="N6">
            <v>67.16</v>
          </cell>
          <cell r="O6">
            <v>66.33</v>
          </cell>
          <cell r="P6">
            <v>46.589999999999996</v>
          </cell>
          <cell r="Q6">
            <v>34.58</v>
          </cell>
          <cell r="R6">
            <v>21.619999999999997</v>
          </cell>
          <cell r="S6">
            <v>63.54</v>
          </cell>
          <cell r="T6">
            <v>29.86</v>
          </cell>
          <cell r="U6">
            <v>36.389999999999993</v>
          </cell>
          <cell r="V6">
            <v>22.459999999999997</v>
          </cell>
          <cell r="W6">
            <v>25.38</v>
          </cell>
          <cell r="X6">
            <v>49.239999999999995</v>
          </cell>
          <cell r="Y6">
            <v>57.819999999999993</v>
          </cell>
          <cell r="Z6">
            <v>86.309999999999988</v>
          </cell>
          <cell r="AA6">
            <v>55.129999999999995</v>
          </cell>
          <cell r="AB6">
            <v>81.540000000000006</v>
          </cell>
          <cell r="AC6">
            <v>41.22</v>
          </cell>
          <cell r="AD6">
            <v>40.229999999999997</v>
          </cell>
          <cell r="AE6">
            <v>23.729999999999997</v>
          </cell>
          <cell r="AF6">
            <v>35.51</v>
          </cell>
          <cell r="AG6">
            <v>27.25</v>
          </cell>
          <cell r="AH6">
            <v>19.100000000000001</v>
          </cell>
          <cell r="AI6">
            <v>42.41</v>
          </cell>
          <cell r="AJ6">
            <v>54.54</v>
          </cell>
          <cell r="AK6">
            <v>22.5</v>
          </cell>
          <cell r="AL6">
            <v>28.509999999999998</v>
          </cell>
          <cell r="AM6">
            <v>30.549999999999997</v>
          </cell>
          <cell r="AN6">
            <v>32.26</v>
          </cell>
          <cell r="AO6">
            <v>48.41</v>
          </cell>
          <cell r="AP6">
            <v>82.1</v>
          </cell>
          <cell r="AQ6">
            <v>42.05</v>
          </cell>
          <cell r="AR6">
            <v>30.77</v>
          </cell>
          <cell r="AS6">
            <v>37.309999999999995</v>
          </cell>
          <cell r="AT6">
            <v>46.4</v>
          </cell>
          <cell r="AU6">
            <v>33.549999999999997</v>
          </cell>
          <cell r="AV6">
            <v>31.49</v>
          </cell>
          <cell r="AW6">
            <v>40.909999999999997</v>
          </cell>
          <cell r="AX6">
            <v>27.7</v>
          </cell>
        </row>
        <row r="7">
          <cell r="C7">
            <v>48.569999999999993</v>
          </cell>
          <cell r="D7">
            <v>50.79</v>
          </cell>
          <cell r="E7">
            <v>33.630000000000003</v>
          </cell>
          <cell r="F7">
            <v>43.309999999999995</v>
          </cell>
          <cell r="G7">
            <v>27.11</v>
          </cell>
          <cell r="H7">
            <v>50.589999999999996</v>
          </cell>
          <cell r="I7">
            <v>23.18</v>
          </cell>
          <cell r="J7">
            <v>45.97</v>
          </cell>
          <cell r="K7">
            <v>26.869999999999997</v>
          </cell>
          <cell r="L7">
            <v>56.639999999999993</v>
          </cell>
          <cell r="M7">
            <v>57.44</v>
          </cell>
          <cell r="N7">
            <v>67.589999999999989</v>
          </cell>
          <cell r="O7">
            <v>67.05</v>
          </cell>
          <cell r="P7">
            <v>46.98</v>
          </cell>
          <cell r="Q7">
            <v>35.099999999999994</v>
          </cell>
          <cell r="R7">
            <v>22.049999999999997</v>
          </cell>
          <cell r="S7">
            <v>64.589999999999989</v>
          </cell>
          <cell r="T7">
            <v>30.159999999999997</v>
          </cell>
          <cell r="U7">
            <v>36.809999999999995</v>
          </cell>
          <cell r="V7">
            <v>22.75</v>
          </cell>
          <cell r="W7">
            <v>25.959999999999997</v>
          </cell>
          <cell r="X7">
            <v>49.709999999999994</v>
          </cell>
          <cell r="Y7">
            <v>58.72</v>
          </cell>
          <cell r="Z7">
            <v>86.559999999999988</v>
          </cell>
          <cell r="AA7">
            <v>55.629999999999995</v>
          </cell>
          <cell r="AB7">
            <v>82.149999999999991</v>
          </cell>
          <cell r="AC7">
            <v>41.3</v>
          </cell>
          <cell r="AD7">
            <v>40.83</v>
          </cell>
          <cell r="AE7">
            <v>23.759999999999998</v>
          </cell>
          <cell r="AF7">
            <v>36.049999999999997</v>
          </cell>
          <cell r="AG7">
            <v>27.77</v>
          </cell>
          <cell r="AH7">
            <v>19.22</v>
          </cell>
          <cell r="AI7">
            <v>42.639999999999993</v>
          </cell>
          <cell r="AJ7">
            <v>55.12</v>
          </cell>
          <cell r="AK7">
            <v>22.54</v>
          </cell>
          <cell r="AL7">
            <v>28.919999999999998</v>
          </cell>
          <cell r="AM7">
            <v>30.549999999999997</v>
          </cell>
          <cell r="AN7">
            <v>32.58</v>
          </cell>
          <cell r="AO7">
            <v>48.919999999999995</v>
          </cell>
          <cell r="AP7">
            <v>82.86999999999999</v>
          </cell>
          <cell r="AQ7">
            <v>42.389999999999993</v>
          </cell>
          <cell r="AR7">
            <v>30.93</v>
          </cell>
          <cell r="AS7">
            <v>37.94</v>
          </cell>
          <cell r="AT7">
            <v>46.699999999999996</v>
          </cell>
          <cell r="AU7">
            <v>33.65</v>
          </cell>
          <cell r="AV7">
            <v>31.819999999999997</v>
          </cell>
          <cell r="AW7">
            <v>41.23</v>
          </cell>
          <cell r="AX7">
            <v>27.95</v>
          </cell>
        </row>
        <row r="8">
          <cell r="C8">
            <v>49.44</v>
          </cell>
          <cell r="D8">
            <v>51.54</v>
          </cell>
          <cell r="E8">
            <v>34.069999999999993</v>
          </cell>
          <cell r="F8">
            <v>43.779999999999994</v>
          </cell>
          <cell r="G8">
            <v>27.54</v>
          </cell>
          <cell r="H8">
            <v>50.83</v>
          </cell>
          <cell r="I8">
            <v>23.29</v>
          </cell>
          <cell r="J8">
            <v>46.739999999999995</v>
          </cell>
          <cell r="K8">
            <v>26.919999999999998</v>
          </cell>
          <cell r="L8">
            <v>57.389999999999993</v>
          </cell>
          <cell r="M8">
            <v>57.91</v>
          </cell>
          <cell r="N8">
            <v>68.459999999999994</v>
          </cell>
          <cell r="O8">
            <v>67.91</v>
          </cell>
          <cell r="P8">
            <v>47.22</v>
          </cell>
          <cell r="Q8">
            <v>35.739999999999995</v>
          </cell>
          <cell r="R8">
            <v>22.299999999999997</v>
          </cell>
          <cell r="S8">
            <v>65.760000000000005</v>
          </cell>
          <cell r="T8">
            <v>30.47</v>
          </cell>
          <cell r="U8">
            <v>37.119999999999997</v>
          </cell>
          <cell r="V8">
            <v>23.11</v>
          </cell>
          <cell r="W8">
            <v>26.11</v>
          </cell>
          <cell r="X8">
            <v>50.569999999999993</v>
          </cell>
          <cell r="Y8">
            <v>59.169999999999995</v>
          </cell>
          <cell r="Z8">
            <v>88.149999999999991</v>
          </cell>
          <cell r="AA8">
            <v>56.639999999999993</v>
          </cell>
          <cell r="AB8">
            <v>83</v>
          </cell>
          <cell r="AC8">
            <v>41.87</v>
          </cell>
          <cell r="AD8">
            <v>41.199999999999996</v>
          </cell>
          <cell r="AE8">
            <v>23.709999999999997</v>
          </cell>
          <cell r="AF8">
            <v>36.599999999999994</v>
          </cell>
          <cell r="AG8">
            <v>28.009999999999998</v>
          </cell>
          <cell r="AH8">
            <v>19.479999999999997</v>
          </cell>
          <cell r="AI8">
            <v>43.349999999999994</v>
          </cell>
          <cell r="AJ8">
            <v>55.66</v>
          </cell>
          <cell r="AK8">
            <v>22.9</v>
          </cell>
          <cell r="AL8">
            <v>29.259999999999998</v>
          </cell>
          <cell r="AM8">
            <v>30.88</v>
          </cell>
          <cell r="AN8">
            <v>32.9</v>
          </cell>
          <cell r="AO8">
            <v>49.65</v>
          </cell>
          <cell r="AP8">
            <v>83.789999999999992</v>
          </cell>
          <cell r="AQ8">
            <v>42.9</v>
          </cell>
          <cell r="AR8">
            <v>31.24</v>
          </cell>
          <cell r="AS8">
            <v>38.47</v>
          </cell>
          <cell r="AT8">
            <v>47.8</v>
          </cell>
          <cell r="AU8">
            <v>34.139999999999993</v>
          </cell>
          <cell r="AV8">
            <v>32.279999999999994</v>
          </cell>
          <cell r="AW8">
            <v>41.599999999999994</v>
          </cell>
          <cell r="AX8">
            <v>28.299999999999997</v>
          </cell>
        </row>
        <row r="9">
          <cell r="C9">
            <v>50.58</v>
          </cell>
          <cell r="D9">
            <v>52.25</v>
          </cell>
          <cell r="E9">
            <v>34.669999999999995</v>
          </cell>
          <cell r="F9">
            <v>44.37</v>
          </cell>
          <cell r="G9">
            <v>28.13</v>
          </cell>
          <cell r="H9">
            <v>51.62</v>
          </cell>
          <cell r="I9">
            <v>23.549999999999997</v>
          </cell>
          <cell r="J9">
            <v>47.629999999999995</v>
          </cell>
          <cell r="K9">
            <v>27.36</v>
          </cell>
          <cell r="L9">
            <v>58.239999999999995</v>
          </cell>
          <cell r="M9">
            <v>58.86</v>
          </cell>
          <cell r="N9">
            <v>69.36999999999999</v>
          </cell>
          <cell r="O9">
            <v>69.02</v>
          </cell>
          <cell r="P9">
            <v>48.16</v>
          </cell>
          <cell r="Q9">
            <v>36.919999999999995</v>
          </cell>
          <cell r="R9">
            <v>22.709999999999997</v>
          </cell>
          <cell r="S9">
            <v>66.22999999999999</v>
          </cell>
          <cell r="T9">
            <v>30.439999999999998</v>
          </cell>
          <cell r="U9">
            <v>37.18</v>
          </cell>
          <cell r="V9">
            <v>23.599999999999998</v>
          </cell>
          <cell r="W9">
            <v>26.349999999999998</v>
          </cell>
          <cell r="X9">
            <v>51.529999999999994</v>
          </cell>
          <cell r="Y9">
            <v>60.65</v>
          </cell>
          <cell r="Z9">
            <v>88.029999999999987</v>
          </cell>
          <cell r="AA9">
            <v>58.099999999999994</v>
          </cell>
          <cell r="AB9">
            <v>84.419999999999987</v>
          </cell>
          <cell r="AC9">
            <v>42.61</v>
          </cell>
          <cell r="AD9">
            <v>41.65</v>
          </cell>
          <cell r="AE9">
            <v>23.74</v>
          </cell>
          <cell r="AF9">
            <v>37.22</v>
          </cell>
          <cell r="AG9">
            <v>28.93</v>
          </cell>
          <cell r="AH9">
            <v>19.760000000000002</v>
          </cell>
          <cell r="AI9">
            <v>43.93</v>
          </cell>
          <cell r="AJ9">
            <v>56.65</v>
          </cell>
          <cell r="AK9">
            <v>23.5</v>
          </cell>
          <cell r="AL9">
            <v>29.849999999999998</v>
          </cell>
          <cell r="AM9">
            <v>31.29</v>
          </cell>
          <cell r="AN9">
            <v>33.270000000000003</v>
          </cell>
          <cell r="AO9">
            <v>50.449999999999996</v>
          </cell>
          <cell r="AP9">
            <v>85.49</v>
          </cell>
          <cell r="AQ9">
            <v>43.61</v>
          </cell>
          <cell r="AR9">
            <v>29.77</v>
          </cell>
          <cell r="AS9">
            <v>39.590000000000003</v>
          </cell>
          <cell r="AT9">
            <v>48.849999999999994</v>
          </cell>
          <cell r="AU9">
            <v>34.880000000000003</v>
          </cell>
          <cell r="AV9">
            <v>32.819999999999993</v>
          </cell>
          <cell r="AW9">
            <v>42.19</v>
          </cell>
          <cell r="AX9">
            <v>28.799999999999997</v>
          </cell>
        </row>
        <row r="10">
          <cell r="C10">
            <v>51.089999999999996</v>
          </cell>
          <cell r="D10">
            <v>52.569999999999993</v>
          </cell>
          <cell r="E10">
            <v>35.049999999999997</v>
          </cell>
          <cell r="F10">
            <v>44.309999999999995</v>
          </cell>
          <cell r="G10">
            <v>28.27</v>
          </cell>
          <cell r="H10">
            <v>52.73</v>
          </cell>
          <cell r="I10">
            <v>24.029999999999998</v>
          </cell>
          <cell r="J10">
            <v>48.089999999999996</v>
          </cell>
          <cell r="K10">
            <v>27.599999999999998</v>
          </cell>
          <cell r="L10">
            <v>58.709999999999994</v>
          </cell>
          <cell r="M10">
            <v>60.25</v>
          </cell>
          <cell r="N10">
            <v>69.919999999999987</v>
          </cell>
          <cell r="O10">
            <v>70.819999999999993</v>
          </cell>
          <cell r="P10">
            <v>48.23</v>
          </cell>
          <cell r="Q10">
            <v>37.239999999999995</v>
          </cell>
          <cell r="R10">
            <v>22.77</v>
          </cell>
          <cell r="S10">
            <v>65.709999999999994</v>
          </cell>
          <cell r="T10">
            <v>30.419999999999998</v>
          </cell>
          <cell r="U10">
            <v>36.97</v>
          </cell>
          <cell r="V10">
            <v>23.74</v>
          </cell>
          <cell r="W10">
            <v>26.619999999999997</v>
          </cell>
          <cell r="X10">
            <v>52.08</v>
          </cell>
          <cell r="Y10">
            <v>61.339999999999996</v>
          </cell>
          <cell r="Z10">
            <v>89.259999999999991</v>
          </cell>
          <cell r="AA10">
            <v>58.41</v>
          </cell>
          <cell r="AB10">
            <v>85.1</v>
          </cell>
          <cell r="AC10">
            <v>43.059999999999995</v>
          </cell>
          <cell r="AD10">
            <v>41.879999999999995</v>
          </cell>
          <cell r="AE10">
            <v>23.729999999999997</v>
          </cell>
          <cell r="AF10">
            <v>37.659999999999997</v>
          </cell>
          <cell r="AG10">
            <v>28.86</v>
          </cell>
          <cell r="AH10">
            <v>20.049999999999997</v>
          </cell>
          <cell r="AI10">
            <v>44.139999999999993</v>
          </cell>
          <cell r="AJ10">
            <v>57.12</v>
          </cell>
          <cell r="AK10">
            <v>23.59</v>
          </cell>
          <cell r="AL10">
            <v>30.06</v>
          </cell>
          <cell r="AM10">
            <v>31.459999999999997</v>
          </cell>
          <cell r="AN10">
            <v>33.5</v>
          </cell>
          <cell r="AO10">
            <v>50.8</v>
          </cell>
          <cell r="AP10">
            <v>85.899999999999991</v>
          </cell>
          <cell r="AQ10">
            <v>43.779999999999994</v>
          </cell>
          <cell r="AR10">
            <v>30.169999999999998</v>
          </cell>
          <cell r="AS10">
            <v>40.049999999999997</v>
          </cell>
          <cell r="AT10">
            <v>48.94</v>
          </cell>
          <cell r="AU10">
            <v>35.18</v>
          </cell>
          <cell r="AV10">
            <v>33.209999999999994</v>
          </cell>
          <cell r="AW10">
            <v>42.459999999999994</v>
          </cell>
          <cell r="AX10">
            <v>29.02</v>
          </cell>
        </row>
        <row r="11">
          <cell r="C11">
            <v>51.709999999999994</v>
          </cell>
          <cell r="D11">
            <v>52.91</v>
          </cell>
          <cell r="E11">
            <v>35.19</v>
          </cell>
          <cell r="F11">
            <v>44.69</v>
          </cell>
          <cell r="G11">
            <v>28.56</v>
          </cell>
          <cell r="H11">
            <v>53.18</v>
          </cell>
          <cell r="I11">
            <v>24.11</v>
          </cell>
          <cell r="J11">
            <v>48.33</v>
          </cell>
          <cell r="K11">
            <v>27.9</v>
          </cell>
          <cell r="L11">
            <v>59.279999999999994</v>
          </cell>
          <cell r="M11">
            <v>60.069999999999993</v>
          </cell>
          <cell r="N11">
            <v>70.449999999999989</v>
          </cell>
          <cell r="O11">
            <v>70.77</v>
          </cell>
          <cell r="P11">
            <v>48.44</v>
          </cell>
          <cell r="Q11">
            <v>37.489999999999995</v>
          </cell>
          <cell r="R11">
            <v>22.849999999999998</v>
          </cell>
          <cell r="S11">
            <v>66.139999999999986</v>
          </cell>
          <cell r="T11">
            <v>31.06</v>
          </cell>
          <cell r="U11">
            <v>37.340000000000003</v>
          </cell>
          <cell r="V11">
            <v>23.909999999999997</v>
          </cell>
          <cell r="W11">
            <v>26.779999999999998</v>
          </cell>
          <cell r="X11">
            <v>52.69</v>
          </cell>
          <cell r="Y11">
            <v>61.68</v>
          </cell>
          <cell r="Z11">
            <v>91.19</v>
          </cell>
          <cell r="AA11">
            <v>58.319999999999993</v>
          </cell>
          <cell r="AB11">
            <v>85.589999999999989</v>
          </cell>
          <cell r="AC11">
            <v>43.489999999999995</v>
          </cell>
          <cell r="AD11">
            <v>42</v>
          </cell>
          <cell r="AE11">
            <v>23.729999999999997</v>
          </cell>
          <cell r="AF11">
            <v>37.75</v>
          </cell>
          <cell r="AG11">
            <v>29.159999999999997</v>
          </cell>
          <cell r="AH11">
            <v>20.2</v>
          </cell>
          <cell r="AI11">
            <v>44.709999999999994</v>
          </cell>
          <cell r="AJ11">
            <v>57.309999999999995</v>
          </cell>
          <cell r="AK11">
            <v>23.709999999999997</v>
          </cell>
          <cell r="AL11">
            <v>30.209999999999997</v>
          </cell>
          <cell r="AM11">
            <v>31.729999999999997</v>
          </cell>
          <cell r="AN11">
            <v>33.9</v>
          </cell>
          <cell r="AO11">
            <v>51.18</v>
          </cell>
          <cell r="AP11">
            <v>86.149999999999991</v>
          </cell>
          <cell r="AQ11">
            <v>43.559999999999995</v>
          </cell>
          <cell r="AR11">
            <v>29.919999999999998</v>
          </cell>
          <cell r="AS11">
            <v>40.04</v>
          </cell>
          <cell r="AT11">
            <v>49.279999999999994</v>
          </cell>
          <cell r="AU11">
            <v>35.79</v>
          </cell>
          <cell r="AV11">
            <v>33.4</v>
          </cell>
          <cell r="AW11">
            <v>42.79</v>
          </cell>
          <cell r="AX11">
            <v>29.24</v>
          </cell>
        </row>
        <row r="12">
          <cell r="C12">
            <v>51.65</v>
          </cell>
          <cell r="D12">
            <v>52.919999999999995</v>
          </cell>
          <cell r="E12">
            <v>35.409999999999997</v>
          </cell>
          <cell r="F12">
            <v>45</v>
          </cell>
          <cell r="G12">
            <v>28.619999999999997</v>
          </cell>
          <cell r="H12">
            <v>52.79</v>
          </cell>
          <cell r="I12">
            <v>24.25</v>
          </cell>
          <cell r="J12">
            <v>48.319999999999993</v>
          </cell>
          <cell r="K12">
            <v>27.959999999999997</v>
          </cell>
          <cell r="L12">
            <v>60.3</v>
          </cell>
          <cell r="M12">
            <v>60.33</v>
          </cell>
          <cell r="N12">
            <v>70.8</v>
          </cell>
          <cell r="O12">
            <v>70.77</v>
          </cell>
          <cell r="P12">
            <v>49.08</v>
          </cell>
          <cell r="Q12">
            <v>37.529999999999994</v>
          </cell>
          <cell r="R12">
            <v>22.9</v>
          </cell>
          <cell r="S12">
            <v>66.900000000000006</v>
          </cell>
          <cell r="T12">
            <v>31.259999999999998</v>
          </cell>
          <cell r="U12">
            <v>37.9</v>
          </cell>
          <cell r="V12">
            <v>23.93</v>
          </cell>
          <cell r="W12">
            <v>26.72</v>
          </cell>
          <cell r="X12">
            <v>52.489999999999995</v>
          </cell>
          <cell r="Y12">
            <v>62.19</v>
          </cell>
          <cell r="Z12">
            <v>92.029999999999987</v>
          </cell>
          <cell r="AA12">
            <v>58.5</v>
          </cell>
          <cell r="AB12">
            <v>86.259999999999991</v>
          </cell>
          <cell r="AC12">
            <v>43.769999999999996</v>
          </cell>
          <cell r="AD12">
            <v>41.989999999999995</v>
          </cell>
          <cell r="AE12">
            <v>23.74</v>
          </cell>
          <cell r="AF12">
            <v>38.04</v>
          </cell>
          <cell r="AG12">
            <v>28.95</v>
          </cell>
          <cell r="AH12">
            <v>20.369999999999997</v>
          </cell>
          <cell r="AI12">
            <v>45.019999999999996</v>
          </cell>
          <cell r="AJ12">
            <v>57.739999999999995</v>
          </cell>
          <cell r="AK12">
            <v>23.63</v>
          </cell>
          <cell r="AL12">
            <v>30.349999999999998</v>
          </cell>
          <cell r="AM12">
            <v>31.9</v>
          </cell>
          <cell r="AN12">
            <v>33.919999999999995</v>
          </cell>
          <cell r="AO12">
            <v>51.459999999999994</v>
          </cell>
          <cell r="AP12">
            <v>86.429999999999993</v>
          </cell>
          <cell r="AQ12">
            <v>43.87</v>
          </cell>
          <cell r="AR12">
            <v>30.02</v>
          </cell>
          <cell r="AS12">
            <v>39.97</v>
          </cell>
          <cell r="AT12">
            <v>49.66</v>
          </cell>
          <cell r="AU12">
            <v>36</v>
          </cell>
          <cell r="AV12">
            <v>33.309999999999995</v>
          </cell>
          <cell r="AW12">
            <v>43.319999999999993</v>
          </cell>
          <cell r="AX12">
            <v>29.45</v>
          </cell>
        </row>
        <row r="13">
          <cell r="C13">
            <v>51.93</v>
          </cell>
          <cell r="D13">
            <v>53.05</v>
          </cell>
          <cell r="E13">
            <v>35.840000000000003</v>
          </cell>
          <cell r="F13">
            <v>45.519999999999996</v>
          </cell>
          <cell r="G13">
            <v>29.11</v>
          </cell>
          <cell r="H13">
            <v>53.22</v>
          </cell>
          <cell r="I13">
            <v>24.4</v>
          </cell>
          <cell r="J13">
            <v>48.589999999999996</v>
          </cell>
          <cell r="K13">
            <v>28.22</v>
          </cell>
          <cell r="L13">
            <v>60.589999999999996</v>
          </cell>
          <cell r="M13">
            <v>60.29</v>
          </cell>
          <cell r="N13">
            <v>71.069999999999993</v>
          </cell>
          <cell r="O13">
            <v>71.22999999999999</v>
          </cell>
          <cell r="P13">
            <v>49.37</v>
          </cell>
          <cell r="Q13">
            <v>37.919999999999995</v>
          </cell>
          <cell r="R13">
            <v>23.069999999999997</v>
          </cell>
          <cell r="S13">
            <v>69.16</v>
          </cell>
          <cell r="T13">
            <v>31.349999999999998</v>
          </cell>
          <cell r="U13">
            <v>38.409999999999997</v>
          </cell>
          <cell r="V13">
            <v>23.83</v>
          </cell>
          <cell r="W13">
            <v>26.81</v>
          </cell>
          <cell r="X13">
            <v>52.959999999999994</v>
          </cell>
          <cell r="Y13">
            <v>62.36</v>
          </cell>
          <cell r="Z13">
            <v>92.839999999999989</v>
          </cell>
          <cell r="AA13">
            <v>59.519999999999996</v>
          </cell>
          <cell r="AB13">
            <v>86.63</v>
          </cell>
          <cell r="AC13">
            <v>44.209999999999994</v>
          </cell>
          <cell r="AD13">
            <v>42.309999999999995</v>
          </cell>
          <cell r="AE13">
            <v>23.77</v>
          </cell>
          <cell r="AF13">
            <v>38.309999999999995</v>
          </cell>
          <cell r="AG13">
            <v>29.189999999999998</v>
          </cell>
          <cell r="AH13">
            <v>20.58</v>
          </cell>
          <cell r="AI13">
            <v>45.389999999999993</v>
          </cell>
          <cell r="AJ13">
            <v>58</v>
          </cell>
          <cell r="AK13">
            <v>23.84</v>
          </cell>
          <cell r="AL13">
            <v>30.68</v>
          </cell>
          <cell r="AM13">
            <v>31.849999999999998</v>
          </cell>
          <cell r="AN13">
            <v>34.069999999999993</v>
          </cell>
          <cell r="AO13">
            <v>51.569999999999993</v>
          </cell>
          <cell r="AP13">
            <v>87.5</v>
          </cell>
          <cell r="AQ13">
            <v>44.04</v>
          </cell>
          <cell r="AR13">
            <v>29.659999999999997</v>
          </cell>
          <cell r="AS13">
            <v>40.270000000000003</v>
          </cell>
          <cell r="AT13">
            <v>50.48</v>
          </cell>
          <cell r="AU13">
            <v>35.989999999999995</v>
          </cell>
          <cell r="AV13">
            <v>33.51</v>
          </cell>
          <cell r="AW13">
            <v>43.51</v>
          </cell>
          <cell r="AX13">
            <v>30</v>
          </cell>
        </row>
        <row r="14">
          <cell r="C14">
            <v>51.8</v>
          </cell>
          <cell r="D14">
            <v>52.9</v>
          </cell>
          <cell r="E14">
            <v>35.549999999999997</v>
          </cell>
          <cell r="F14">
            <v>45.47</v>
          </cell>
          <cell r="G14">
            <v>28.919999999999998</v>
          </cell>
          <cell r="H14">
            <v>53.459999999999994</v>
          </cell>
          <cell r="I14">
            <v>24.529999999999998</v>
          </cell>
          <cell r="J14">
            <v>48.559999999999995</v>
          </cell>
          <cell r="K14">
            <v>28.02</v>
          </cell>
          <cell r="L14">
            <v>60.54</v>
          </cell>
          <cell r="M14">
            <v>59.87</v>
          </cell>
          <cell r="N14">
            <v>70.63</v>
          </cell>
          <cell r="O14">
            <v>71.05</v>
          </cell>
          <cell r="P14">
            <v>48.989999999999995</v>
          </cell>
          <cell r="Q14">
            <v>37.959999999999994</v>
          </cell>
          <cell r="R14">
            <v>23.09</v>
          </cell>
          <cell r="S14">
            <v>68.77</v>
          </cell>
          <cell r="T14">
            <v>30.84</v>
          </cell>
          <cell r="U14">
            <v>38.209999999999994</v>
          </cell>
          <cell r="V14">
            <v>23.99</v>
          </cell>
          <cell r="W14">
            <v>26.45</v>
          </cell>
          <cell r="X14">
            <v>53.059999999999995</v>
          </cell>
          <cell r="Y14">
            <v>62.639999999999993</v>
          </cell>
          <cell r="Z14">
            <v>91.47</v>
          </cell>
          <cell r="AA14">
            <v>58.739999999999995</v>
          </cell>
          <cell r="AB14">
            <v>86.759999999999991</v>
          </cell>
          <cell r="AC14">
            <v>44.16</v>
          </cell>
          <cell r="AD14">
            <v>42.199999999999996</v>
          </cell>
          <cell r="AE14">
            <v>23.759999999999998</v>
          </cell>
          <cell r="AF14">
            <v>37.489999999999995</v>
          </cell>
          <cell r="AG14">
            <v>28.81</v>
          </cell>
          <cell r="AH14">
            <v>20.409999999999997</v>
          </cell>
          <cell r="AI14">
            <v>45.309999999999995</v>
          </cell>
          <cell r="AJ14">
            <v>57.61</v>
          </cell>
          <cell r="AK14">
            <v>23.659999999999997</v>
          </cell>
          <cell r="AL14">
            <v>30.919999999999998</v>
          </cell>
          <cell r="AM14">
            <v>31.869999999999997</v>
          </cell>
          <cell r="AN14">
            <v>33.770000000000003</v>
          </cell>
          <cell r="AO14">
            <v>51.18</v>
          </cell>
          <cell r="AP14">
            <v>87.86999999999999</v>
          </cell>
          <cell r="AQ14">
            <v>44.139999999999993</v>
          </cell>
          <cell r="AR14">
            <v>29.889999999999997</v>
          </cell>
          <cell r="AS14">
            <v>40.25</v>
          </cell>
          <cell r="AT14">
            <v>50.449999999999996</v>
          </cell>
          <cell r="AU14">
            <v>36.139999999999993</v>
          </cell>
          <cell r="AV14">
            <v>33.599999999999994</v>
          </cell>
          <cell r="AW14">
            <v>43.55</v>
          </cell>
          <cell r="AX14">
            <v>29.75</v>
          </cell>
        </row>
        <row r="15">
          <cell r="C15">
            <v>52.199999999999996</v>
          </cell>
          <cell r="D15">
            <v>52.93</v>
          </cell>
          <cell r="E15">
            <v>35.93</v>
          </cell>
          <cell r="F15">
            <v>45.79</v>
          </cell>
          <cell r="G15">
            <v>28.479999999999997</v>
          </cell>
          <cell r="H15">
            <v>54.04</v>
          </cell>
          <cell r="I15">
            <v>24.619999999999997</v>
          </cell>
          <cell r="J15">
            <v>48.37</v>
          </cell>
          <cell r="K15">
            <v>27.889999999999997</v>
          </cell>
          <cell r="L15">
            <v>59.8</v>
          </cell>
          <cell r="M15">
            <v>59.319999999999993</v>
          </cell>
          <cell r="N15">
            <v>70.72999999999999</v>
          </cell>
          <cell r="O15">
            <v>71.11999999999999</v>
          </cell>
          <cell r="P15">
            <v>48.449999999999996</v>
          </cell>
          <cell r="Q15">
            <v>37.770000000000003</v>
          </cell>
          <cell r="R15">
            <v>23.139999999999997</v>
          </cell>
          <cell r="S15">
            <v>66.86</v>
          </cell>
          <cell r="T15">
            <v>30.25</v>
          </cell>
          <cell r="U15">
            <v>38.01</v>
          </cell>
          <cell r="V15">
            <v>24.15</v>
          </cell>
          <cell r="W15">
            <v>26.479999999999997</v>
          </cell>
          <cell r="X15">
            <v>52.72</v>
          </cell>
          <cell r="Y15">
            <v>63.069999999999993</v>
          </cell>
          <cell r="Z15">
            <v>91.55</v>
          </cell>
          <cell r="AA15">
            <v>58.069999999999993</v>
          </cell>
          <cell r="AB15">
            <v>86.82</v>
          </cell>
          <cell r="AC15">
            <v>43.66</v>
          </cell>
          <cell r="AD15">
            <v>42.239999999999995</v>
          </cell>
          <cell r="AE15">
            <v>23.75</v>
          </cell>
          <cell r="AF15">
            <v>37.51</v>
          </cell>
          <cell r="AG15">
            <v>29.24</v>
          </cell>
          <cell r="AH15">
            <v>20.279999999999998</v>
          </cell>
          <cell r="AI15">
            <v>45.08</v>
          </cell>
          <cell r="AJ15">
            <v>57.569999999999993</v>
          </cell>
          <cell r="AK15">
            <v>23.79</v>
          </cell>
          <cell r="AL15">
            <v>30.45</v>
          </cell>
          <cell r="AM15">
            <v>31.659999999999997</v>
          </cell>
          <cell r="AN15">
            <v>33.709999999999994</v>
          </cell>
          <cell r="AO15">
            <v>51.309999999999995</v>
          </cell>
          <cell r="AP15">
            <v>87.66</v>
          </cell>
          <cell r="AQ15">
            <v>43.769999999999996</v>
          </cell>
          <cell r="AR15">
            <v>30.189999999999998</v>
          </cell>
          <cell r="AS15">
            <v>40.229999999999997</v>
          </cell>
          <cell r="AT15">
            <v>50.559999999999995</v>
          </cell>
          <cell r="AU15">
            <v>36.349999999999994</v>
          </cell>
          <cell r="AV15">
            <v>33.58</v>
          </cell>
          <cell r="AW15">
            <v>43.47</v>
          </cell>
          <cell r="AX15">
            <v>29.819999999999997</v>
          </cell>
        </row>
        <row r="16">
          <cell r="C16">
            <v>52.69</v>
          </cell>
          <cell r="D16">
            <v>53.239999999999995</v>
          </cell>
          <cell r="E16">
            <v>36.419999999999995</v>
          </cell>
          <cell r="F16">
            <v>46.389999999999993</v>
          </cell>
          <cell r="G16">
            <v>29.009999999999998</v>
          </cell>
          <cell r="H16">
            <v>54.61</v>
          </cell>
          <cell r="I16">
            <v>24.58</v>
          </cell>
          <cell r="J16">
            <v>48.75</v>
          </cell>
          <cell r="K16">
            <v>28.139999999999997</v>
          </cell>
          <cell r="L16">
            <v>60.029999999999994</v>
          </cell>
          <cell r="M16">
            <v>59.599999999999994</v>
          </cell>
          <cell r="N16">
            <v>71.05</v>
          </cell>
          <cell r="O16">
            <v>71.36999999999999</v>
          </cell>
          <cell r="P16">
            <v>48.75</v>
          </cell>
          <cell r="Q16">
            <v>37.919999999999995</v>
          </cell>
          <cell r="R16">
            <v>23.22</v>
          </cell>
          <cell r="S16">
            <v>67.529999999999987</v>
          </cell>
          <cell r="T16">
            <v>30.63</v>
          </cell>
          <cell r="U16">
            <v>37.04</v>
          </cell>
          <cell r="V16">
            <v>24.43</v>
          </cell>
          <cell r="W16">
            <v>26.659999999999997</v>
          </cell>
          <cell r="X16">
            <v>53.08</v>
          </cell>
          <cell r="Y16">
            <v>63.01</v>
          </cell>
          <cell r="Z16">
            <v>91.949999999999989</v>
          </cell>
          <cell r="AA16">
            <v>58.699999999999996</v>
          </cell>
          <cell r="AB16">
            <v>87.08</v>
          </cell>
          <cell r="AC16">
            <v>44.26</v>
          </cell>
          <cell r="AD16">
            <v>42.54</v>
          </cell>
          <cell r="AE16">
            <v>23.759999999999998</v>
          </cell>
          <cell r="AF16">
            <v>37.849999999999994</v>
          </cell>
          <cell r="AG16">
            <v>31.2</v>
          </cell>
          <cell r="AH16">
            <v>20.52</v>
          </cell>
          <cell r="AI16">
            <v>45.559999999999995</v>
          </cell>
          <cell r="AJ16">
            <v>58.36</v>
          </cell>
          <cell r="AK16">
            <v>24.04</v>
          </cell>
          <cell r="AL16">
            <v>31.049999999999997</v>
          </cell>
          <cell r="AM16">
            <v>32.01</v>
          </cell>
          <cell r="AN16">
            <v>34.15</v>
          </cell>
          <cell r="AO16">
            <v>51.949999999999996</v>
          </cell>
          <cell r="AP16">
            <v>87.449999999999989</v>
          </cell>
          <cell r="AQ16">
            <v>44.069999999999993</v>
          </cell>
          <cell r="AR16">
            <v>30.54</v>
          </cell>
          <cell r="AS16">
            <v>40.709999999999994</v>
          </cell>
          <cell r="AT16">
            <v>51.059999999999995</v>
          </cell>
          <cell r="AU16">
            <v>36.65</v>
          </cell>
          <cell r="AV16">
            <v>33.880000000000003</v>
          </cell>
          <cell r="AW16">
            <v>43.669999999999995</v>
          </cell>
          <cell r="AX16">
            <v>30.069999999999997</v>
          </cell>
        </row>
        <row r="17">
          <cell r="C17">
            <v>53.16</v>
          </cell>
          <cell r="D17">
            <v>53.54</v>
          </cell>
          <cell r="E17">
            <v>36.669999999999995</v>
          </cell>
          <cell r="F17">
            <v>46.58</v>
          </cell>
          <cell r="G17">
            <v>29.15</v>
          </cell>
          <cell r="H17">
            <v>54.8</v>
          </cell>
          <cell r="I17">
            <v>25.11</v>
          </cell>
          <cell r="J17">
            <v>48.86</v>
          </cell>
          <cell r="K17">
            <v>28.52</v>
          </cell>
          <cell r="L17">
            <v>60.37</v>
          </cell>
          <cell r="M17">
            <v>59.43</v>
          </cell>
          <cell r="N17">
            <v>71.639999999999986</v>
          </cell>
          <cell r="O17">
            <v>71.75</v>
          </cell>
          <cell r="P17">
            <v>49.37</v>
          </cell>
          <cell r="Q17">
            <v>37.880000000000003</v>
          </cell>
          <cell r="R17">
            <v>23.24</v>
          </cell>
          <cell r="S17">
            <v>68.19</v>
          </cell>
          <cell r="T17">
            <v>30.619999999999997</v>
          </cell>
          <cell r="U17">
            <v>38.130000000000003</v>
          </cell>
          <cell r="V17">
            <v>24.599999999999998</v>
          </cell>
          <cell r="W17">
            <v>26.959999999999997</v>
          </cell>
          <cell r="X17">
            <v>52.8</v>
          </cell>
          <cell r="Y17">
            <v>63.55</v>
          </cell>
          <cell r="Z17">
            <v>92.83</v>
          </cell>
          <cell r="AA17">
            <v>59</v>
          </cell>
          <cell r="AB17">
            <v>87.94</v>
          </cell>
          <cell r="AC17">
            <v>44.69</v>
          </cell>
          <cell r="AD17">
            <v>42.91</v>
          </cell>
          <cell r="AE17">
            <v>23.729999999999997</v>
          </cell>
          <cell r="AF17">
            <v>38.36</v>
          </cell>
          <cell r="AG17">
            <v>31.209999999999997</v>
          </cell>
          <cell r="AH17">
            <v>20.61</v>
          </cell>
          <cell r="AI17">
            <v>46.18</v>
          </cell>
          <cell r="AJ17">
            <v>59.05</v>
          </cell>
          <cell r="AK17">
            <v>24.29</v>
          </cell>
          <cell r="AL17">
            <v>31.709999999999997</v>
          </cell>
          <cell r="AM17">
            <v>31.93</v>
          </cell>
          <cell r="AN17">
            <v>34.529999999999994</v>
          </cell>
          <cell r="AO17">
            <v>52.22</v>
          </cell>
          <cell r="AP17">
            <v>88.6</v>
          </cell>
          <cell r="AQ17">
            <v>44.339999999999996</v>
          </cell>
          <cell r="AR17">
            <v>30.24</v>
          </cell>
          <cell r="AS17">
            <v>40.94</v>
          </cell>
          <cell r="AT17">
            <v>51.709999999999994</v>
          </cell>
          <cell r="AU17">
            <v>37.22</v>
          </cell>
          <cell r="AV17">
            <v>34.119999999999997</v>
          </cell>
          <cell r="AW17">
            <v>43.989999999999995</v>
          </cell>
          <cell r="AX17">
            <v>30.36</v>
          </cell>
        </row>
        <row r="18">
          <cell r="C18">
            <v>53.339999999999996</v>
          </cell>
          <cell r="D18">
            <v>53.739999999999995</v>
          </cell>
          <cell r="E18">
            <v>36.299999999999997</v>
          </cell>
          <cell r="F18">
            <v>46.55</v>
          </cell>
          <cell r="G18">
            <v>29.15</v>
          </cell>
          <cell r="H18">
            <v>54.819999999999993</v>
          </cell>
          <cell r="I18">
            <v>25.159999999999997</v>
          </cell>
          <cell r="J18">
            <v>49.4</v>
          </cell>
          <cell r="K18">
            <v>28.459999999999997</v>
          </cell>
          <cell r="L18">
            <v>60.33</v>
          </cell>
          <cell r="M18">
            <v>59.44</v>
          </cell>
          <cell r="N18">
            <v>71.589999999999989</v>
          </cell>
          <cell r="O18">
            <v>71.510000000000005</v>
          </cell>
          <cell r="P18">
            <v>49.9</v>
          </cell>
          <cell r="Q18">
            <v>38.130000000000003</v>
          </cell>
          <cell r="R18">
            <v>23.259999999999998</v>
          </cell>
          <cell r="S18">
            <v>67.889999999999986</v>
          </cell>
          <cell r="T18">
            <v>30.799999999999997</v>
          </cell>
          <cell r="U18">
            <v>38.25</v>
          </cell>
          <cell r="V18">
            <v>24.54</v>
          </cell>
          <cell r="W18">
            <v>27.11</v>
          </cell>
          <cell r="X18">
            <v>52.87</v>
          </cell>
          <cell r="Y18">
            <v>63.339999999999996</v>
          </cell>
          <cell r="Z18">
            <v>92.389999999999986</v>
          </cell>
          <cell r="AA18">
            <v>59.26</v>
          </cell>
          <cell r="AB18">
            <v>88.289999999999992</v>
          </cell>
          <cell r="AC18">
            <v>45.05</v>
          </cell>
          <cell r="AD18">
            <v>42.779999999999994</v>
          </cell>
          <cell r="AE18">
            <v>23.689999999999998</v>
          </cell>
          <cell r="AF18">
            <v>38.33</v>
          </cell>
          <cell r="AG18">
            <v>31.209999999999997</v>
          </cell>
          <cell r="AH18">
            <v>20.669999999999998</v>
          </cell>
          <cell r="AI18">
            <v>46.309999999999995</v>
          </cell>
          <cell r="AJ18">
            <v>59</v>
          </cell>
          <cell r="AK18">
            <v>23.759999999999998</v>
          </cell>
          <cell r="AL18">
            <v>31.919999999999998</v>
          </cell>
          <cell r="AM18">
            <v>31.979999999999997</v>
          </cell>
          <cell r="AN18">
            <v>34.340000000000003</v>
          </cell>
          <cell r="AO18">
            <v>52.339999999999996</v>
          </cell>
          <cell r="AP18">
            <v>88.49</v>
          </cell>
          <cell r="AQ18">
            <v>44.349999999999994</v>
          </cell>
          <cell r="AR18">
            <v>30.349999999999998</v>
          </cell>
          <cell r="AS18">
            <v>41.01</v>
          </cell>
          <cell r="AT18">
            <v>51.459999999999994</v>
          </cell>
          <cell r="AU18">
            <v>37.229999999999997</v>
          </cell>
          <cell r="AV18">
            <v>34.029999999999994</v>
          </cell>
          <cell r="AW18">
            <v>43.839999999999996</v>
          </cell>
          <cell r="AX18">
            <v>30.34</v>
          </cell>
        </row>
        <row r="19">
          <cell r="C19">
            <v>53.62</v>
          </cell>
          <cell r="D19">
            <v>52.97</v>
          </cell>
          <cell r="E19">
            <v>35.809999999999995</v>
          </cell>
          <cell r="F19">
            <v>46.349999999999994</v>
          </cell>
          <cell r="G19">
            <v>28.779999999999998</v>
          </cell>
          <cell r="H19">
            <v>53.05</v>
          </cell>
          <cell r="I19">
            <v>24.819999999999997</v>
          </cell>
          <cell r="J19">
            <v>48.51</v>
          </cell>
          <cell r="K19">
            <v>27.99</v>
          </cell>
          <cell r="L19">
            <v>59.9</v>
          </cell>
          <cell r="M19">
            <v>59.309999999999995</v>
          </cell>
          <cell r="N19">
            <v>70.699999999999989</v>
          </cell>
          <cell r="O19">
            <v>71</v>
          </cell>
          <cell r="P19">
            <v>49.849999999999994</v>
          </cell>
          <cell r="Q19">
            <v>37.770000000000003</v>
          </cell>
          <cell r="R19">
            <v>23.18</v>
          </cell>
          <cell r="S19">
            <v>67.5</v>
          </cell>
          <cell r="T19">
            <v>30.59</v>
          </cell>
          <cell r="U19">
            <v>38.069999999999993</v>
          </cell>
          <cell r="V19">
            <v>24.189999999999998</v>
          </cell>
          <cell r="W19">
            <v>26.659999999999997</v>
          </cell>
          <cell r="X19">
            <v>52.769999999999996</v>
          </cell>
          <cell r="Y19">
            <v>62.8</v>
          </cell>
          <cell r="Z19">
            <v>91.77</v>
          </cell>
          <cell r="AA19">
            <v>58.709999999999994</v>
          </cell>
          <cell r="AB19">
            <v>86.61</v>
          </cell>
          <cell r="AC19">
            <v>44.41</v>
          </cell>
          <cell r="AD19">
            <v>42.199999999999996</v>
          </cell>
          <cell r="AE19">
            <v>23.63</v>
          </cell>
          <cell r="AF19">
            <v>37.4</v>
          </cell>
          <cell r="AG19">
            <v>30.59</v>
          </cell>
          <cell r="AH19">
            <v>20.549999999999997</v>
          </cell>
          <cell r="AI19">
            <v>45.889999999999993</v>
          </cell>
          <cell r="AJ19">
            <v>58.9</v>
          </cell>
          <cell r="AK19">
            <v>23.479999999999997</v>
          </cell>
          <cell r="AL19">
            <v>31.7</v>
          </cell>
          <cell r="AM19">
            <v>31.77</v>
          </cell>
          <cell r="AN19">
            <v>33.79</v>
          </cell>
          <cell r="AO19">
            <v>51.91</v>
          </cell>
          <cell r="AP19">
            <v>87.63</v>
          </cell>
          <cell r="AQ19">
            <v>44.839999999999996</v>
          </cell>
          <cell r="AR19">
            <v>30.61</v>
          </cell>
          <cell r="AS19">
            <v>40.840000000000003</v>
          </cell>
          <cell r="AT19">
            <v>50.849999999999994</v>
          </cell>
          <cell r="AU19">
            <v>37.020000000000003</v>
          </cell>
          <cell r="AV19">
            <v>33.590000000000003</v>
          </cell>
          <cell r="AW19">
            <v>43.48</v>
          </cell>
          <cell r="AX19">
            <v>29.95</v>
          </cell>
        </row>
        <row r="20">
          <cell r="C20">
            <v>53.68</v>
          </cell>
          <cell r="D20">
            <v>52.819999999999993</v>
          </cell>
          <cell r="E20">
            <v>36.11</v>
          </cell>
          <cell r="F20">
            <v>46.55</v>
          </cell>
          <cell r="G20">
            <v>28.799999999999997</v>
          </cell>
          <cell r="H20">
            <v>52.76</v>
          </cell>
          <cell r="I20">
            <v>24.83</v>
          </cell>
          <cell r="J20">
            <v>48.66</v>
          </cell>
          <cell r="K20">
            <v>28.47</v>
          </cell>
          <cell r="L20">
            <v>60.3</v>
          </cell>
          <cell r="M20">
            <v>59.4</v>
          </cell>
          <cell r="N20">
            <v>71.22999999999999</v>
          </cell>
          <cell r="O20">
            <v>71.489999999999995</v>
          </cell>
          <cell r="P20">
            <v>49.93</v>
          </cell>
          <cell r="Q20">
            <v>38.139999999999993</v>
          </cell>
          <cell r="R20">
            <v>23.34</v>
          </cell>
          <cell r="S20">
            <v>69.599999999999994</v>
          </cell>
          <cell r="T20">
            <v>31.459999999999997</v>
          </cell>
          <cell r="U20">
            <v>39.299999999999997</v>
          </cell>
          <cell r="V20">
            <v>24.27</v>
          </cell>
          <cell r="W20">
            <v>26.869999999999997</v>
          </cell>
          <cell r="X20">
            <v>52.849999999999994</v>
          </cell>
          <cell r="Y20">
            <v>62.919999999999995</v>
          </cell>
          <cell r="Z20">
            <v>92.97999999999999</v>
          </cell>
          <cell r="AA20">
            <v>59.36</v>
          </cell>
          <cell r="AB20">
            <v>86.47999999999999</v>
          </cell>
          <cell r="AC20">
            <v>44.569999999999993</v>
          </cell>
          <cell r="AD20">
            <v>42.4</v>
          </cell>
          <cell r="AE20">
            <v>23.639999999999997</v>
          </cell>
          <cell r="AF20">
            <v>37.47</v>
          </cell>
          <cell r="AG20">
            <v>31.049999999999997</v>
          </cell>
          <cell r="AH20">
            <v>20.75</v>
          </cell>
          <cell r="AI20">
            <v>46.3</v>
          </cell>
          <cell r="AJ20">
            <v>59.26</v>
          </cell>
          <cell r="AK20">
            <v>23.759999999999998</v>
          </cell>
          <cell r="AL20">
            <v>31.86</v>
          </cell>
          <cell r="AM20">
            <v>31.729999999999997</v>
          </cell>
          <cell r="AN20">
            <v>34.239999999999995</v>
          </cell>
          <cell r="AO20">
            <v>52.22</v>
          </cell>
          <cell r="AP20">
            <v>87.16</v>
          </cell>
          <cell r="AQ20">
            <v>45.419999999999995</v>
          </cell>
          <cell r="AR20">
            <v>30.819999999999997</v>
          </cell>
          <cell r="AS20">
            <v>41.04</v>
          </cell>
          <cell r="AT20">
            <v>51.209999999999994</v>
          </cell>
          <cell r="AU20">
            <v>36.700000000000003</v>
          </cell>
          <cell r="AV20">
            <v>33.79</v>
          </cell>
          <cell r="AW20">
            <v>43.66</v>
          </cell>
          <cell r="AX20">
            <v>30.18</v>
          </cell>
        </row>
        <row r="21">
          <cell r="C21">
            <v>53.459999999999994</v>
          </cell>
          <cell r="D21">
            <v>52.8</v>
          </cell>
          <cell r="E21">
            <v>36.11</v>
          </cell>
          <cell r="F21">
            <v>46.699999999999996</v>
          </cell>
          <cell r="G21">
            <v>28.81</v>
          </cell>
          <cell r="H21">
            <v>52.519999999999996</v>
          </cell>
          <cell r="I21">
            <v>24.669999999999998</v>
          </cell>
          <cell r="J21">
            <v>48.73</v>
          </cell>
          <cell r="K21">
            <v>28.279999999999998</v>
          </cell>
          <cell r="L21">
            <v>60.269999999999996</v>
          </cell>
          <cell r="M21">
            <v>59.36</v>
          </cell>
          <cell r="N21">
            <v>70.599999999999994</v>
          </cell>
          <cell r="O21">
            <v>71.22</v>
          </cell>
          <cell r="P21">
            <v>49.779999999999994</v>
          </cell>
          <cell r="Q21">
            <v>38.4</v>
          </cell>
          <cell r="R21">
            <v>23.419999999999998</v>
          </cell>
          <cell r="S21">
            <v>70.529999999999987</v>
          </cell>
          <cell r="T21">
            <v>31.689999999999998</v>
          </cell>
          <cell r="U21">
            <v>39.18</v>
          </cell>
          <cell r="V21">
            <v>24.229999999999997</v>
          </cell>
          <cell r="W21">
            <v>26.81</v>
          </cell>
          <cell r="X21">
            <v>52.669999999999995</v>
          </cell>
          <cell r="Y21">
            <v>62.79</v>
          </cell>
          <cell r="Z21">
            <v>92.55</v>
          </cell>
          <cell r="AA21">
            <v>59.11</v>
          </cell>
          <cell r="AB21">
            <v>84.789999999999992</v>
          </cell>
          <cell r="AC21">
            <v>44.04</v>
          </cell>
          <cell r="AD21">
            <v>42.37</v>
          </cell>
          <cell r="AE21">
            <v>23.59</v>
          </cell>
          <cell r="AF21">
            <v>37.479999999999997</v>
          </cell>
          <cell r="AG21">
            <v>31.189999999999998</v>
          </cell>
          <cell r="AH21">
            <v>20.54</v>
          </cell>
          <cell r="AI21">
            <v>46.239999999999995</v>
          </cell>
          <cell r="AJ21">
            <v>59.61</v>
          </cell>
          <cell r="AK21">
            <v>23.639999999999997</v>
          </cell>
          <cell r="AL21">
            <v>31.639999999999997</v>
          </cell>
          <cell r="AM21">
            <v>31.689999999999998</v>
          </cell>
          <cell r="AN21">
            <v>34.25</v>
          </cell>
          <cell r="AO21">
            <v>52.129999999999995</v>
          </cell>
          <cell r="AP21">
            <v>87.08</v>
          </cell>
          <cell r="AQ21">
            <v>45.4</v>
          </cell>
          <cell r="AR21">
            <v>31.139999999999997</v>
          </cell>
          <cell r="AS21">
            <v>41.069999999999993</v>
          </cell>
          <cell r="AT21">
            <v>50.93</v>
          </cell>
          <cell r="AU21">
            <v>36.51</v>
          </cell>
          <cell r="AV21">
            <v>33.65</v>
          </cell>
          <cell r="AW21">
            <v>43.309999999999995</v>
          </cell>
          <cell r="AX21">
            <v>29.869999999999997</v>
          </cell>
        </row>
        <row r="22">
          <cell r="C22">
            <v>53.099999999999994</v>
          </cell>
          <cell r="D22">
            <v>53.639999999999993</v>
          </cell>
          <cell r="E22">
            <v>35.950000000000003</v>
          </cell>
          <cell r="F22">
            <v>46.47</v>
          </cell>
          <cell r="G22">
            <v>28.819999999999997</v>
          </cell>
          <cell r="H22">
            <v>52.709999999999994</v>
          </cell>
          <cell r="I22">
            <v>24.819999999999997</v>
          </cell>
          <cell r="J22">
            <v>48.849999999999994</v>
          </cell>
          <cell r="K22">
            <v>28.2</v>
          </cell>
          <cell r="L22">
            <v>59.93</v>
          </cell>
          <cell r="M22">
            <v>59.519999999999996</v>
          </cell>
          <cell r="N22">
            <v>70.150000000000006</v>
          </cell>
          <cell r="O22">
            <v>70.790000000000006</v>
          </cell>
          <cell r="P22">
            <v>49.089999999999996</v>
          </cell>
          <cell r="Q22">
            <v>38.51</v>
          </cell>
          <cell r="R22">
            <v>23.72</v>
          </cell>
          <cell r="S22">
            <v>70.13</v>
          </cell>
          <cell r="T22">
            <v>31.65</v>
          </cell>
          <cell r="U22">
            <v>38.909999999999997</v>
          </cell>
          <cell r="V22">
            <v>24.099999999999998</v>
          </cell>
          <cell r="W22">
            <v>26.77</v>
          </cell>
          <cell r="X22">
            <v>52.519999999999996</v>
          </cell>
          <cell r="Y22">
            <v>62.809999999999995</v>
          </cell>
          <cell r="Z22">
            <v>92.429999999999993</v>
          </cell>
          <cell r="AA22">
            <v>59.309999999999995</v>
          </cell>
          <cell r="AB22">
            <v>83.949999999999989</v>
          </cell>
          <cell r="AC22">
            <v>44.23</v>
          </cell>
          <cell r="AD22">
            <v>42.05</v>
          </cell>
          <cell r="AE22">
            <v>23.61</v>
          </cell>
          <cell r="AF22">
            <v>37.58</v>
          </cell>
          <cell r="AG22">
            <v>31.509999999999998</v>
          </cell>
          <cell r="AH22">
            <v>20.420000000000002</v>
          </cell>
          <cell r="AI22">
            <v>46.319999999999993</v>
          </cell>
          <cell r="AJ22">
            <v>59.669999999999995</v>
          </cell>
          <cell r="AK22">
            <v>23.659999999999997</v>
          </cell>
          <cell r="AL22">
            <v>31.759999999999998</v>
          </cell>
          <cell r="AM22">
            <v>31.33</v>
          </cell>
          <cell r="AN22">
            <v>34.319999999999993</v>
          </cell>
          <cell r="AO22">
            <v>52.15</v>
          </cell>
          <cell r="AP22">
            <v>87.24</v>
          </cell>
          <cell r="AQ22">
            <v>45.339999999999996</v>
          </cell>
          <cell r="AR22">
            <v>30.569999999999997</v>
          </cell>
          <cell r="AS22">
            <v>40.729999999999997</v>
          </cell>
          <cell r="AT22">
            <v>50.949999999999996</v>
          </cell>
          <cell r="AU22">
            <v>36.47</v>
          </cell>
          <cell r="AV22">
            <v>33.68</v>
          </cell>
          <cell r="AW22">
            <v>43.58</v>
          </cell>
          <cell r="AX22">
            <v>29.75</v>
          </cell>
        </row>
        <row r="23">
          <cell r="C23">
            <v>53.129999999999995</v>
          </cell>
          <cell r="D23">
            <v>53.529999999999994</v>
          </cell>
          <cell r="E23">
            <v>35.72</v>
          </cell>
          <cell r="F23">
            <v>45.809999999999995</v>
          </cell>
          <cell r="G23">
            <v>28.779999999999998</v>
          </cell>
          <cell r="H23">
            <v>52.51</v>
          </cell>
          <cell r="I23">
            <v>24.709999999999997</v>
          </cell>
          <cell r="J23">
            <v>48.949999999999996</v>
          </cell>
          <cell r="K23">
            <v>28.209999999999997</v>
          </cell>
          <cell r="L23">
            <v>59.419999999999995</v>
          </cell>
          <cell r="M23">
            <v>59.36</v>
          </cell>
          <cell r="N23">
            <v>70.02</v>
          </cell>
          <cell r="O23">
            <v>70.599999999999994</v>
          </cell>
          <cell r="P23">
            <v>48.699999999999996</v>
          </cell>
          <cell r="Q23">
            <v>38.729999999999997</v>
          </cell>
          <cell r="R23">
            <v>23.93</v>
          </cell>
          <cell r="S23">
            <v>70.089999999999989</v>
          </cell>
          <cell r="T23">
            <v>31.509999999999998</v>
          </cell>
          <cell r="U23">
            <v>38.26</v>
          </cell>
          <cell r="V23">
            <v>24.189999999999998</v>
          </cell>
          <cell r="W23">
            <v>26.81</v>
          </cell>
          <cell r="X23">
            <v>52.629999999999995</v>
          </cell>
          <cell r="Y23">
            <v>62.639999999999993</v>
          </cell>
          <cell r="Z23">
            <v>93.399999999999991</v>
          </cell>
          <cell r="AA23">
            <v>59.8</v>
          </cell>
          <cell r="AB23">
            <v>84.08</v>
          </cell>
          <cell r="AC23">
            <v>44.37</v>
          </cell>
          <cell r="AD23">
            <v>41.989999999999995</v>
          </cell>
          <cell r="AE23">
            <v>23.61</v>
          </cell>
          <cell r="AF23">
            <v>37.819999999999993</v>
          </cell>
          <cell r="AG23">
            <v>31.63</v>
          </cell>
          <cell r="AH23">
            <v>20.309999999999999</v>
          </cell>
          <cell r="AI23">
            <v>45.61</v>
          </cell>
          <cell r="AJ23">
            <v>59.5</v>
          </cell>
          <cell r="AK23">
            <v>23.58</v>
          </cell>
          <cell r="AL23">
            <v>31.74</v>
          </cell>
          <cell r="AM23">
            <v>31.259999999999998</v>
          </cell>
          <cell r="AN23">
            <v>34.099999999999994</v>
          </cell>
          <cell r="AO23">
            <v>52.269999999999996</v>
          </cell>
          <cell r="AP23">
            <v>87.11</v>
          </cell>
          <cell r="AQ23">
            <v>45.139999999999993</v>
          </cell>
          <cell r="AR23">
            <v>30.409999999999997</v>
          </cell>
          <cell r="AS23">
            <v>40.65</v>
          </cell>
          <cell r="AT23">
            <v>50.989999999999995</v>
          </cell>
          <cell r="AU23">
            <v>36.36</v>
          </cell>
          <cell r="AV23">
            <v>33.639999999999993</v>
          </cell>
          <cell r="AW23">
            <v>43.419999999999995</v>
          </cell>
          <cell r="AX23">
            <v>29.799999999999997</v>
          </cell>
        </row>
        <row r="24">
          <cell r="C24">
            <v>52.4</v>
          </cell>
          <cell r="D24">
            <v>53.19</v>
          </cell>
          <cell r="E24">
            <v>35.58</v>
          </cell>
          <cell r="F24">
            <v>46.379999999999995</v>
          </cell>
          <cell r="G24">
            <v>28.439999999999998</v>
          </cell>
          <cell r="H24">
            <v>51.699999999999996</v>
          </cell>
          <cell r="I24">
            <v>24.45</v>
          </cell>
          <cell r="J24">
            <v>48.43</v>
          </cell>
          <cell r="K24">
            <v>27.979999999999997</v>
          </cell>
          <cell r="L24">
            <v>59.629999999999995</v>
          </cell>
          <cell r="M24">
            <v>58.849999999999994</v>
          </cell>
          <cell r="N24">
            <v>69.650000000000006</v>
          </cell>
          <cell r="O24">
            <v>70.5</v>
          </cell>
          <cell r="P24">
            <v>49.25</v>
          </cell>
          <cell r="Q24">
            <v>38.159999999999997</v>
          </cell>
          <cell r="R24">
            <v>24.049999999999997</v>
          </cell>
          <cell r="S24">
            <v>70.419999999999987</v>
          </cell>
          <cell r="T24">
            <v>31.18</v>
          </cell>
          <cell r="U24">
            <v>38.239999999999995</v>
          </cell>
          <cell r="V24">
            <v>24.169999999999998</v>
          </cell>
          <cell r="W24">
            <v>26.569999999999997</v>
          </cell>
          <cell r="X24">
            <v>52.08</v>
          </cell>
          <cell r="Y24">
            <v>62.089999999999996</v>
          </cell>
          <cell r="Z24">
            <v>93.789999999999992</v>
          </cell>
          <cell r="AA24">
            <v>59.089999999999996</v>
          </cell>
          <cell r="AB24">
            <v>83.759999999999991</v>
          </cell>
          <cell r="AC24">
            <v>44.169999999999995</v>
          </cell>
          <cell r="AD24">
            <v>42.3</v>
          </cell>
          <cell r="AE24">
            <v>23.619999999999997</v>
          </cell>
          <cell r="AF24">
            <v>36.919999999999995</v>
          </cell>
          <cell r="AG24">
            <v>30.93</v>
          </cell>
          <cell r="AH24">
            <v>20.119999999999997</v>
          </cell>
          <cell r="AI24">
            <v>45.139999999999993</v>
          </cell>
          <cell r="AJ24">
            <v>58.8</v>
          </cell>
          <cell r="AK24">
            <v>23.34</v>
          </cell>
          <cell r="AL24">
            <v>31.49</v>
          </cell>
          <cell r="AM24">
            <v>31.159999999999997</v>
          </cell>
          <cell r="AN24">
            <v>33.819999999999993</v>
          </cell>
          <cell r="AO24">
            <v>51.87</v>
          </cell>
          <cell r="AP24">
            <v>85.96</v>
          </cell>
          <cell r="AQ24">
            <v>45.04</v>
          </cell>
          <cell r="AR24">
            <v>30.08</v>
          </cell>
          <cell r="AS24">
            <v>40.369999999999997</v>
          </cell>
          <cell r="AT24">
            <v>50.79</v>
          </cell>
          <cell r="AU24">
            <v>35.93</v>
          </cell>
          <cell r="AV24">
            <v>33.459999999999994</v>
          </cell>
          <cell r="AW24">
            <v>43.01</v>
          </cell>
          <cell r="AX24">
            <v>29.68</v>
          </cell>
        </row>
        <row r="25">
          <cell r="C25">
            <v>53.419999999999995</v>
          </cell>
          <cell r="D25">
            <v>53.769999999999996</v>
          </cell>
          <cell r="E25">
            <v>35.809999999999995</v>
          </cell>
          <cell r="F25">
            <v>47.099999999999994</v>
          </cell>
          <cell r="G25">
            <v>28.889999999999997</v>
          </cell>
          <cell r="H25">
            <v>52.65</v>
          </cell>
          <cell r="I25">
            <v>24.779999999999998</v>
          </cell>
          <cell r="J25">
            <v>49.08</v>
          </cell>
          <cell r="K25">
            <v>28.389999999999997</v>
          </cell>
          <cell r="L25">
            <v>60.4</v>
          </cell>
          <cell r="M25">
            <v>59.86</v>
          </cell>
          <cell r="N25">
            <v>70.839999999999989</v>
          </cell>
          <cell r="O25">
            <v>71.309999999999988</v>
          </cell>
          <cell r="P25">
            <v>49.699999999999996</v>
          </cell>
          <cell r="Q25">
            <v>38.849999999999994</v>
          </cell>
          <cell r="R25">
            <v>24.159999999999997</v>
          </cell>
          <cell r="S25">
            <v>72.33</v>
          </cell>
          <cell r="T25">
            <v>32.099999999999994</v>
          </cell>
          <cell r="U25">
            <v>39.169999999999995</v>
          </cell>
          <cell r="V25">
            <v>24.529999999999998</v>
          </cell>
          <cell r="W25">
            <v>27</v>
          </cell>
          <cell r="X25">
            <v>52.93</v>
          </cell>
          <cell r="Y25">
            <v>62.919999999999995</v>
          </cell>
          <cell r="Z25">
            <v>95.72999999999999</v>
          </cell>
          <cell r="AA25">
            <v>59.779999999999994</v>
          </cell>
          <cell r="AB25">
            <v>84.8</v>
          </cell>
          <cell r="AC25">
            <v>44.919999999999995</v>
          </cell>
          <cell r="AD25">
            <v>43.209999999999994</v>
          </cell>
          <cell r="AE25">
            <v>23.65</v>
          </cell>
          <cell r="AF25">
            <v>37.319999999999993</v>
          </cell>
          <cell r="AG25">
            <v>31.639999999999997</v>
          </cell>
          <cell r="AH25">
            <v>20.479999999999997</v>
          </cell>
          <cell r="AI25">
            <v>45.519999999999996</v>
          </cell>
          <cell r="AJ25">
            <v>59.97</v>
          </cell>
          <cell r="AK25">
            <v>23.939999999999998</v>
          </cell>
          <cell r="AL25">
            <v>32.239999999999995</v>
          </cell>
          <cell r="AM25">
            <v>31.61</v>
          </cell>
          <cell r="AN25">
            <v>34.47</v>
          </cell>
          <cell r="AO25">
            <v>52.779999999999994</v>
          </cell>
          <cell r="AP25">
            <v>86.85</v>
          </cell>
          <cell r="AQ25">
            <v>45.62</v>
          </cell>
          <cell r="AR25">
            <v>29.959999999999997</v>
          </cell>
          <cell r="AS25">
            <v>41.239999999999995</v>
          </cell>
          <cell r="AT25">
            <v>51.629999999999995</v>
          </cell>
          <cell r="AU25">
            <v>36.770000000000003</v>
          </cell>
          <cell r="AV25">
            <v>33.809999999999995</v>
          </cell>
          <cell r="AW25">
            <v>43.639999999999993</v>
          </cell>
          <cell r="AX25">
            <v>30.119999999999997</v>
          </cell>
        </row>
        <row r="26">
          <cell r="C26">
            <v>53.389999999999993</v>
          </cell>
          <cell r="D26">
            <v>53.69</v>
          </cell>
          <cell r="E26">
            <v>35.97</v>
          </cell>
          <cell r="F26">
            <v>47.089999999999996</v>
          </cell>
          <cell r="G26">
            <v>28.88</v>
          </cell>
          <cell r="H26">
            <v>52.849999999999994</v>
          </cell>
          <cell r="I26">
            <v>24.58</v>
          </cell>
          <cell r="J26">
            <v>48.989999999999995</v>
          </cell>
          <cell r="K26">
            <v>28.36</v>
          </cell>
          <cell r="L26">
            <v>60.129999999999995</v>
          </cell>
          <cell r="M26">
            <v>59.79</v>
          </cell>
          <cell r="N26">
            <v>70.47999999999999</v>
          </cell>
          <cell r="O26">
            <v>70.77</v>
          </cell>
          <cell r="P26">
            <v>49.72</v>
          </cell>
          <cell r="Q26">
            <v>38.86</v>
          </cell>
          <cell r="R26">
            <v>24.04</v>
          </cell>
          <cell r="S26">
            <v>72.349999999999994</v>
          </cell>
          <cell r="T26">
            <v>32.309999999999995</v>
          </cell>
          <cell r="U26">
            <v>39.18</v>
          </cell>
          <cell r="V26">
            <v>24.529999999999998</v>
          </cell>
          <cell r="W26">
            <v>26.959999999999997</v>
          </cell>
          <cell r="X26">
            <v>52.699999999999996</v>
          </cell>
          <cell r="Y26">
            <v>62.309999999999995</v>
          </cell>
          <cell r="Z26">
            <v>95.289999999999992</v>
          </cell>
          <cell r="AA26">
            <v>60.069999999999993</v>
          </cell>
          <cell r="AB26">
            <v>84.88</v>
          </cell>
          <cell r="AC26">
            <v>44.68</v>
          </cell>
          <cell r="AD26">
            <v>43.239999999999995</v>
          </cell>
          <cell r="AE26">
            <v>23.68</v>
          </cell>
          <cell r="AF26">
            <v>37.049999999999997</v>
          </cell>
          <cell r="AG26">
            <v>31.659999999999997</v>
          </cell>
          <cell r="AH26">
            <v>20.319999999999997</v>
          </cell>
          <cell r="AI26">
            <v>45.12</v>
          </cell>
          <cell r="AJ26">
            <v>59.97</v>
          </cell>
          <cell r="AK26">
            <v>23.84</v>
          </cell>
          <cell r="AL26">
            <v>32.299999999999997</v>
          </cell>
          <cell r="AM26">
            <v>31.54</v>
          </cell>
          <cell r="AN26">
            <v>34.19</v>
          </cell>
          <cell r="AO26">
            <v>52.5</v>
          </cell>
          <cell r="AP26">
            <v>86.13</v>
          </cell>
          <cell r="AQ26">
            <v>45.51</v>
          </cell>
          <cell r="AR26">
            <v>29.669999999999998</v>
          </cell>
          <cell r="AS26">
            <v>41.23</v>
          </cell>
          <cell r="AT26">
            <v>51.5</v>
          </cell>
          <cell r="AU26">
            <v>36.4</v>
          </cell>
          <cell r="AV26">
            <v>33.709999999999994</v>
          </cell>
          <cell r="AW26">
            <v>43.43</v>
          </cell>
          <cell r="AX26">
            <v>30.06</v>
          </cell>
        </row>
        <row r="27">
          <cell r="C27">
            <v>53.669999999999995</v>
          </cell>
          <cell r="D27">
            <v>53.94</v>
          </cell>
          <cell r="E27">
            <v>36.099999999999994</v>
          </cell>
          <cell r="F27">
            <v>47.139999999999993</v>
          </cell>
          <cell r="G27">
            <v>28.799999999999997</v>
          </cell>
          <cell r="H27">
            <v>53.04</v>
          </cell>
          <cell r="I27">
            <v>24.639999999999997</v>
          </cell>
          <cell r="J27">
            <v>48.889999999999993</v>
          </cell>
          <cell r="K27">
            <v>28.479999999999997</v>
          </cell>
          <cell r="L27">
            <v>60.48</v>
          </cell>
          <cell r="M27">
            <v>59.68</v>
          </cell>
          <cell r="N27">
            <v>70.27</v>
          </cell>
          <cell r="O27">
            <v>70.88</v>
          </cell>
          <cell r="P27">
            <v>49.709999999999994</v>
          </cell>
          <cell r="Q27">
            <v>38.959999999999994</v>
          </cell>
          <cell r="R27">
            <v>24.02</v>
          </cell>
          <cell r="S27">
            <v>71.91</v>
          </cell>
          <cell r="T27">
            <v>32.04</v>
          </cell>
          <cell r="U27">
            <v>38.919999999999995</v>
          </cell>
          <cell r="V27">
            <v>24.5</v>
          </cell>
          <cell r="W27">
            <v>26.869999999999997</v>
          </cell>
          <cell r="X27">
            <v>52.569999999999993</v>
          </cell>
          <cell r="Y27">
            <v>62.41</v>
          </cell>
          <cell r="Z27">
            <v>94.61</v>
          </cell>
          <cell r="AA27">
            <v>60.3</v>
          </cell>
          <cell r="AB27">
            <v>84.96</v>
          </cell>
          <cell r="AC27">
            <v>44.83</v>
          </cell>
          <cell r="AD27">
            <v>43.25</v>
          </cell>
          <cell r="AE27">
            <v>23.689999999999998</v>
          </cell>
          <cell r="AF27">
            <v>36.5</v>
          </cell>
          <cell r="AG27">
            <v>31.7</v>
          </cell>
          <cell r="AH27">
            <v>20.38</v>
          </cell>
          <cell r="AI27">
            <v>45</v>
          </cell>
          <cell r="AJ27">
            <v>59.97</v>
          </cell>
          <cell r="AK27">
            <v>23.959999999999997</v>
          </cell>
          <cell r="AL27">
            <v>32.209999999999994</v>
          </cell>
          <cell r="AM27">
            <v>31.549999999999997</v>
          </cell>
          <cell r="AN27">
            <v>34.22</v>
          </cell>
          <cell r="AO27">
            <v>52.48</v>
          </cell>
          <cell r="AP27">
            <v>86.85</v>
          </cell>
          <cell r="AQ27">
            <v>45.559999999999995</v>
          </cell>
          <cell r="AR27">
            <v>30.509999999999998</v>
          </cell>
          <cell r="AS27">
            <v>41.25</v>
          </cell>
          <cell r="AT27">
            <v>51.339999999999996</v>
          </cell>
          <cell r="AU27">
            <v>36.380000000000003</v>
          </cell>
          <cell r="AV27">
            <v>33.700000000000003</v>
          </cell>
          <cell r="AW27">
            <v>43.269999999999996</v>
          </cell>
          <cell r="AX27">
            <v>30.09</v>
          </cell>
        </row>
        <row r="28">
          <cell r="C28">
            <v>53.51</v>
          </cell>
          <cell r="D28">
            <v>53.889999999999993</v>
          </cell>
          <cell r="E28">
            <v>36.309999999999995</v>
          </cell>
          <cell r="F28">
            <v>47.22</v>
          </cell>
          <cell r="G28">
            <v>28.849999999999998</v>
          </cell>
          <cell r="H28">
            <v>53.8</v>
          </cell>
          <cell r="I28">
            <v>24.74</v>
          </cell>
          <cell r="J28">
            <v>48.839999999999996</v>
          </cell>
          <cell r="K28">
            <v>28.459999999999997</v>
          </cell>
          <cell r="L28">
            <v>60.12</v>
          </cell>
          <cell r="M28">
            <v>60.16</v>
          </cell>
          <cell r="N28">
            <v>70.529999999999987</v>
          </cell>
          <cell r="O28">
            <v>71.150000000000006</v>
          </cell>
          <cell r="P28">
            <v>49.5</v>
          </cell>
          <cell r="Q28">
            <v>38.880000000000003</v>
          </cell>
          <cell r="R28">
            <v>23.97</v>
          </cell>
          <cell r="S28">
            <v>71.77</v>
          </cell>
          <cell r="T28">
            <v>31.83</v>
          </cell>
          <cell r="U28">
            <v>39.090000000000003</v>
          </cell>
          <cell r="V28">
            <v>24.52</v>
          </cell>
          <cell r="W28">
            <v>26.819999999999997</v>
          </cell>
          <cell r="X28">
            <v>52.25</v>
          </cell>
          <cell r="Y28">
            <v>62.389999999999993</v>
          </cell>
          <cell r="Z28">
            <v>95.36999999999999</v>
          </cell>
          <cell r="AA28">
            <v>60.3</v>
          </cell>
          <cell r="AB28">
            <v>85.429999999999993</v>
          </cell>
          <cell r="AC28">
            <v>44.62</v>
          </cell>
          <cell r="AD28">
            <v>43.089999999999996</v>
          </cell>
          <cell r="AE28">
            <v>23.7</v>
          </cell>
          <cell r="AF28">
            <v>36.270000000000003</v>
          </cell>
          <cell r="AG28">
            <v>31.63</v>
          </cell>
          <cell r="AH28">
            <v>20.569999999999997</v>
          </cell>
          <cell r="AI28">
            <v>45.519999999999996</v>
          </cell>
          <cell r="AJ28">
            <v>59.819999999999993</v>
          </cell>
          <cell r="AK28">
            <v>23.619999999999997</v>
          </cell>
          <cell r="AL28">
            <v>32.099999999999994</v>
          </cell>
          <cell r="AM28">
            <v>31.56</v>
          </cell>
          <cell r="AN28">
            <v>34.159999999999997</v>
          </cell>
          <cell r="AO28">
            <v>52.36</v>
          </cell>
          <cell r="AP28">
            <v>85.949999999999989</v>
          </cell>
          <cell r="AQ28">
            <v>45.62</v>
          </cell>
          <cell r="AR28">
            <v>30.409999999999997</v>
          </cell>
          <cell r="AS28">
            <v>41.209999999999994</v>
          </cell>
          <cell r="AT28">
            <v>51.239999999999995</v>
          </cell>
          <cell r="AU28">
            <v>36.559999999999995</v>
          </cell>
          <cell r="AV28">
            <v>33.69</v>
          </cell>
          <cell r="AW28">
            <v>43.319999999999993</v>
          </cell>
          <cell r="AX28">
            <v>29.99</v>
          </cell>
        </row>
        <row r="29">
          <cell r="C29">
            <v>53.11</v>
          </cell>
          <cell r="D29">
            <v>53.19</v>
          </cell>
          <cell r="E29">
            <v>35.950000000000003</v>
          </cell>
          <cell r="F29">
            <v>47.089999999999996</v>
          </cell>
          <cell r="G29">
            <v>28.5</v>
          </cell>
          <cell r="H29">
            <v>53.25</v>
          </cell>
          <cell r="I29">
            <v>24.459999999999997</v>
          </cell>
          <cell r="J29">
            <v>48.65</v>
          </cell>
          <cell r="K29">
            <v>28.11</v>
          </cell>
          <cell r="L29">
            <v>59.769999999999996</v>
          </cell>
          <cell r="M29">
            <v>59.48</v>
          </cell>
          <cell r="N29">
            <v>69.599999999999994</v>
          </cell>
          <cell r="O29">
            <v>70.709999999999994</v>
          </cell>
          <cell r="P29">
            <v>49.029999999999994</v>
          </cell>
          <cell r="Q29">
            <v>38.4</v>
          </cell>
          <cell r="R29">
            <v>23.7</v>
          </cell>
          <cell r="S29">
            <v>70.639999999999986</v>
          </cell>
          <cell r="T29">
            <v>31.43</v>
          </cell>
          <cell r="U29">
            <v>38.43</v>
          </cell>
          <cell r="V29">
            <v>24.139999999999997</v>
          </cell>
          <cell r="W29">
            <v>26.63</v>
          </cell>
          <cell r="X29">
            <v>51.61</v>
          </cell>
          <cell r="Y29">
            <v>61.569999999999993</v>
          </cell>
          <cell r="Z29">
            <v>94.72999999999999</v>
          </cell>
          <cell r="AA29">
            <v>59.61</v>
          </cell>
          <cell r="AB29">
            <v>84.809999999999988</v>
          </cell>
          <cell r="AC29">
            <v>43.93</v>
          </cell>
          <cell r="AD29">
            <v>42.66</v>
          </cell>
          <cell r="AE29">
            <v>23.709999999999997</v>
          </cell>
          <cell r="AF29">
            <v>35.93</v>
          </cell>
          <cell r="AG29">
            <v>31.319999999999997</v>
          </cell>
          <cell r="AH29">
            <v>20.369999999999997</v>
          </cell>
          <cell r="AI29">
            <v>45.139999999999993</v>
          </cell>
          <cell r="AJ29">
            <v>58.959999999999994</v>
          </cell>
          <cell r="AK29">
            <v>23.299999999999997</v>
          </cell>
          <cell r="AL29">
            <v>31.81</v>
          </cell>
          <cell r="AM29">
            <v>31.08</v>
          </cell>
          <cell r="AN29">
            <v>33.659999999999997</v>
          </cell>
          <cell r="AO29">
            <v>51.62</v>
          </cell>
          <cell r="AP29">
            <v>84.83</v>
          </cell>
          <cell r="AQ29">
            <v>45.26</v>
          </cell>
          <cell r="AR29">
            <v>30.58</v>
          </cell>
          <cell r="AS29">
            <v>40.630000000000003</v>
          </cell>
          <cell r="AT29">
            <v>50.389999999999993</v>
          </cell>
          <cell r="AU29">
            <v>36.099999999999994</v>
          </cell>
          <cell r="AV29">
            <v>33.299999999999997</v>
          </cell>
          <cell r="AW29">
            <v>42.819999999999993</v>
          </cell>
          <cell r="AX29">
            <v>29.729999999999997</v>
          </cell>
        </row>
        <row r="30">
          <cell r="C30">
            <v>52.919999999999995</v>
          </cell>
          <cell r="D30">
            <v>53.199999999999996</v>
          </cell>
          <cell r="E30">
            <v>35.989999999999995</v>
          </cell>
          <cell r="F30">
            <v>47.23</v>
          </cell>
          <cell r="G30">
            <v>28.56</v>
          </cell>
          <cell r="H30">
            <v>52.87</v>
          </cell>
          <cell r="I30">
            <v>24.509999999999998</v>
          </cell>
          <cell r="J30">
            <v>48.639999999999993</v>
          </cell>
          <cell r="K30">
            <v>28.119999999999997</v>
          </cell>
          <cell r="L30">
            <v>59.739999999999995</v>
          </cell>
          <cell r="M30">
            <v>59.44</v>
          </cell>
          <cell r="N30">
            <v>69.559999999999988</v>
          </cell>
          <cell r="O30">
            <v>70.489999999999995</v>
          </cell>
          <cell r="P30">
            <v>49.089999999999996</v>
          </cell>
          <cell r="Q30">
            <v>38.36</v>
          </cell>
          <cell r="R30">
            <v>23.659999999999997</v>
          </cell>
          <cell r="S30">
            <v>71.02</v>
          </cell>
          <cell r="T30">
            <v>31.47</v>
          </cell>
          <cell r="U30">
            <v>38.33</v>
          </cell>
          <cell r="V30">
            <v>24.06</v>
          </cell>
          <cell r="W30">
            <v>26.56</v>
          </cell>
          <cell r="X30">
            <v>51.68</v>
          </cell>
          <cell r="Y30">
            <v>61.309999999999995</v>
          </cell>
          <cell r="Z30">
            <v>95.169999999999987</v>
          </cell>
          <cell r="AA30">
            <v>59.319999999999993</v>
          </cell>
          <cell r="AB30">
            <v>84.96</v>
          </cell>
          <cell r="AC30">
            <v>43.889999999999993</v>
          </cell>
          <cell r="AD30">
            <v>42.26</v>
          </cell>
          <cell r="AE30">
            <v>23.65</v>
          </cell>
          <cell r="AF30">
            <v>35.919999999999995</v>
          </cell>
          <cell r="AG30">
            <v>30.93</v>
          </cell>
          <cell r="AH30">
            <v>20.389999999999997</v>
          </cell>
          <cell r="AI30">
            <v>46.37</v>
          </cell>
          <cell r="AJ30">
            <v>58.58</v>
          </cell>
          <cell r="AK30">
            <v>23.29</v>
          </cell>
          <cell r="AL30">
            <v>31.939999999999998</v>
          </cell>
          <cell r="AM30">
            <v>30.86</v>
          </cell>
          <cell r="AN30">
            <v>33.65</v>
          </cell>
          <cell r="AO30">
            <v>51.76</v>
          </cell>
          <cell r="AP30">
            <v>84.35</v>
          </cell>
          <cell r="AQ30">
            <v>45.25</v>
          </cell>
          <cell r="AR30">
            <v>30.689999999999998</v>
          </cell>
          <cell r="AS30">
            <v>40.549999999999997</v>
          </cell>
          <cell r="AT30">
            <v>50.3</v>
          </cell>
          <cell r="AU30">
            <v>36.099999999999994</v>
          </cell>
          <cell r="AV30">
            <v>33.090000000000003</v>
          </cell>
          <cell r="AW30">
            <v>42.86</v>
          </cell>
          <cell r="AX30">
            <v>29.79</v>
          </cell>
        </row>
        <row r="31">
          <cell r="C31">
            <v>53.169999999999995</v>
          </cell>
          <cell r="D31">
            <v>53.4</v>
          </cell>
          <cell r="E31">
            <v>36.059999999999995</v>
          </cell>
          <cell r="F31">
            <v>47.5</v>
          </cell>
          <cell r="G31">
            <v>28.599999999999998</v>
          </cell>
          <cell r="H31">
            <v>53.91</v>
          </cell>
          <cell r="I31">
            <v>24.639999999999997</v>
          </cell>
          <cell r="J31">
            <v>48.65</v>
          </cell>
          <cell r="K31">
            <v>28.229999999999997</v>
          </cell>
          <cell r="L31">
            <v>60.05</v>
          </cell>
          <cell r="M31">
            <v>59.72</v>
          </cell>
          <cell r="N31">
            <v>69.809999999999988</v>
          </cell>
          <cell r="O31">
            <v>71.010000000000005</v>
          </cell>
          <cell r="P31">
            <v>49.26</v>
          </cell>
          <cell r="Q31">
            <v>38.44</v>
          </cell>
          <cell r="R31">
            <v>23.709999999999997</v>
          </cell>
          <cell r="S31">
            <v>71.599999999999994</v>
          </cell>
          <cell r="T31">
            <v>31.549999999999997</v>
          </cell>
          <cell r="U31">
            <v>38.450000000000003</v>
          </cell>
          <cell r="V31">
            <v>24.159999999999997</v>
          </cell>
          <cell r="W31">
            <v>26.669999999999998</v>
          </cell>
          <cell r="X31">
            <v>51.889999999999993</v>
          </cell>
          <cell r="Y31">
            <v>61.4</v>
          </cell>
          <cell r="Z31">
            <v>94.919999999999987</v>
          </cell>
          <cell r="AA31">
            <v>59.87</v>
          </cell>
          <cell r="AB31">
            <v>85.44</v>
          </cell>
          <cell r="AC31">
            <v>44.099999999999994</v>
          </cell>
          <cell r="AD31">
            <v>42.3</v>
          </cell>
          <cell r="AE31">
            <v>23.669999999999998</v>
          </cell>
          <cell r="AF31">
            <v>36.08</v>
          </cell>
          <cell r="AG31">
            <v>30.569999999999997</v>
          </cell>
          <cell r="AH31">
            <v>20.43</v>
          </cell>
          <cell r="AI31">
            <v>46.19</v>
          </cell>
          <cell r="AJ31">
            <v>59.05</v>
          </cell>
          <cell r="AK31">
            <v>23.319999999999997</v>
          </cell>
          <cell r="AL31">
            <v>32.380000000000003</v>
          </cell>
          <cell r="AM31">
            <v>30.889999999999997</v>
          </cell>
          <cell r="AN31">
            <v>33.909999999999997</v>
          </cell>
          <cell r="AO31">
            <v>51.819999999999993</v>
          </cell>
          <cell r="AP31">
            <v>85.46</v>
          </cell>
          <cell r="AQ31">
            <v>45.55</v>
          </cell>
          <cell r="AR31">
            <v>30.529999999999998</v>
          </cell>
          <cell r="AS31">
            <v>40.840000000000003</v>
          </cell>
          <cell r="AT31">
            <v>49.73</v>
          </cell>
          <cell r="AU31">
            <v>36.200000000000003</v>
          </cell>
          <cell r="AV31">
            <v>33.369999999999997</v>
          </cell>
          <cell r="AW31">
            <v>43.099999999999994</v>
          </cell>
          <cell r="AX31">
            <v>29.86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  <cell r="S32" t="str">
            <v xml:space="preserve">           </v>
          </cell>
          <cell r="T32" t="str">
            <v xml:space="preserve">           </v>
          </cell>
          <cell r="U32" t="str">
            <v xml:space="preserve">           </v>
          </cell>
          <cell r="V32" t="str">
            <v xml:space="preserve">           </v>
          </cell>
          <cell r="W32" t="str">
            <v xml:space="preserve">           </v>
          </cell>
          <cell r="X32" t="str">
            <v xml:space="preserve">           </v>
          </cell>
          <cell r="Y32" t="str">
            <v xml:space="preserve">           </v>
          </cell>
          <cell r="Z32" t="str">
            <v xml:space="preserve">           </v>
          </cell>
          <cell r="AA32" t="str">
            <v xml:space="preserve">           </v>
          </cell>
          <cell r="AB32" t="str">
            <v xml:space="preserve">           </v>
          </cell>
          <cell r="AC32" t="str">
            <v xml:space="preserve">           </v>
          </cell>
          <cell r="AD32" t="str">
            <v xml:space="preserve">           </v>
          </cell>
          <cell r="AE32" t="str">
            <v xml:space="preserve">           </v>
          </cell>
          <cell r="AF32" t="str">
            <v xml:space="preserve">           </v>
          </cell>
          <cell r="AG32" t="str">
            <v xml:space="preserve">           </v>
          </cell>
          <cell r="AH32" t="str">
            <v xml:space="preserve">           </v>
          </cell>
          <cell r="AI32" t="str">
            <v xml:space="preserve">           </v>
          </cell>
          <cell r="AJ32" t="str">
            <v xml:space="preserve">           </v>
          </cell>
          <cell r="AK32" t="str">
            <v xml:space="preserve">           </v>
          </cell>
          <cell r="AL32" t="str">
            <v xml:space="preserve">           </v>
          </cell>
          <cell r="AM32" t="str">
            <v xml:space="preserve">           </v>
          </cell>
          <cell r="AN32" t="str">
            <v xml:space="preserve">           </v>
          </cell>
          <cell r="AO32" t="str">
            <v xml:space="preserve">           </v>
          </cell>
          <cell r="AP32" t="str">
            <v xml:space="preserve">           </v>
          </cell>
          <cell r="AQ32" t="str">
            <v xml:space="preserve">           </v>
          </cell>
          <cell r="AR32" t="str">
            <v xml:space="preserve">           </v>
          </cell>
          <cell r="AS32" t="str">
            <v xml:space="preserve">           </v>
          </cell>
          <cell r="AT32" t="str">
            <v xml:space="preserve">           </v>
          </cell>
          <cell r="AU32" t="str">
            <v xml:space="preserve">           </v>
          </cell>
          <cell r="AV32" t="str">
            <v xml:space="preserve">           </v>
          </cell>
          <cell r="AW32" t="str">
            <v xml:space="preserve">           </v>
          </cell>
          <cell r="AX32" t="str">
            <v xml:space="preserve">           </v>
          </cell>
        </row>
        <row r="33">
          <cell r="C33">
            <v>51.640000000000008</v>
          </cell>
          <cell r="D33">
            <v>52.622666666666682</v>
          </cell>
          <cell r="E33">
            <v>35.339666666666673</v>
          </cell>
          <cell r="F33">
            <v>45.470333333333329</v>
          </cell>
          <cell r="G33">
            <v>28.297666666666665</v>
          </cell>
          <cell r="H33">
            <v>52.440333333333335</v>
          </cell>
          <cell r="I33">
            <v>24.229333333333336</v>
          </cell>
          <cell r="J33">
            <v>47.986000000000011</v>
          </cell>
          <cell r="K33">
            <v>27.840666666666667</v>
          </cell>
          <cell r="L33">
            <v>59.108333333333341</v>
          </cell>
          <cell r="M33">
            <v>59.196999999999996</v>
          </cell>
          <cell r="N33">
            <v>69.75266666666667</v>
          </cell>
          <cell r="O33">
            <v>69.916999999999987</v>
          </cell>
          <cell r="P33">
            <v>48.591333333333331</v>
          </cell>
          <cell r="Q33">
            <v>37.373999999999995</v>
          </cell>
          <cell r="R33">
            <v>23.079666666666665</v>
          </cell>
          <cell r="S33">
            <v>68.045999999999992</v>
          </cell>
          <cell r="T33">
            <v>31.020999999999997</v>
          </cell>
          <cell r="U33">
            <v>38.079666666666661</v>
          </cell>
          <cell r="V33">
            <v>23.823666666666661</v>
          </cell>
          <cell r="W33">
            <v>26.438333333333333</v>
          </cell>
          <cell r="X33">
            <v>51.747333333333337</v>
          </cell>
          <cell r="Y33">
            <v>61.324666666666666</v>
          </cell>
          <cell r="Z33">
            <v>91.76133333333334</v>
          </cell>
          <cell r="AA33">
            <v>58.32999999999997</v>
          </cell>
          <cell r="AB33">
            <v>84.729333333333315</v>
          </cell>
          <cell r="AC33">
            <v>43.521333333333331</v>
          </cell>
          <cell r="AD33">
            <v>42.017999999999994</v>
          </cell>
          <cell r="AE33">
            <v>23.699666666666662</v>
          </cell>
          <cell r="AF33">
            <v>37.006333333333338</v>
          </cell>
          <cell r="AG33">
            <v>29.914666666666665</v>
          </cell>
          <cell r="AH33">
            <v>20.096000000000004</v>
          </cell>
          <cell r="AI33">
            <v>44.738000000000007</v>
          </cell>
          <cell r="AJ33">
            <v>57.80566666666666</v>
          </cell>
          <cell r="AK33">
            <v>23.445333333333341</v>
          </cell>
          <cell r="AL33">
            <v>30.795333333333335</v>
          </cell>
          <cell r="AM33">
            <v>31.341999999999999</v>
          </cell>
          <cell r="AN33">
            <v>33.654333333333327</v>
          </cell>
          <cell r="AO33">
            <v>51.129666666666658</v>
          </cell>
          <cell r="AP33">
            <v>85.86366666666666</v>
          </cell>
          <cell r="AQ33">
            <v>44.149999999999991</v>
          </cell>
          <cell r="AR33">
            <v>30.375000000000007</v>
          </cell>
          <cell r="AS33">
            <v>39.913000000000004</v>
          </cell>
          <cell r="AT33">
            <v>49.746333333333347</v>
          </cell>
          <cell r="AU33">
            <v>35.686000000000007</v>
          </cell>
          <cell r="AV33">
            <v>33.105000000000004</v>
          </cell>
          <cell r="AW33">
            <v>42.777333333333324</v>
          </cell>
          <cell r="AX33">
            <v>29.351666666666663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REPORT"/>
      <sheetName val="SURV INPUTS"/>
      <sheetName val="Update Sep Factors"/>
      <sheetName val="TRANS SEP"/>
      <sheetName val="WC INPUTS"/>
      <sheetName val="PRINTING"/>
      <sheetName val="WC"/>
      <sheetName val="NOTE"/>
      <sheetName val="RB vs CAP"/>
      <sheetName val="COMP vs 9+3"/>
      <sheetName val="COMP vs Sep"/>
      <sheetName val="COMP vs Tefis"/>
      <sheetName val="COMP Plan"/>
      <sheetName val="COMP Stretch"/>
      <sheetName val="JSC Request"/>
      <sheetName val="ROE Ratios"/>
      <sheetName val="ROR Adjustments"/>
      <sheetName val="Equity Adjustments"/>
      <sheetName val="ROE Recon"/>
      <sheetName val="ROE Recon Budget"/>
      <sheetName val="Recon Summary"/>
      <sheetName val="NI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FERC</v>
          </cell>
          <cell r="B1" t="str">
            <v>Current Balance</v>
          </cell>
          <cell r="C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</row>
        <row r="3">
          <cell r="A3">
            <v>101</v>
          </cell>
          <cell r="B3">
            <v>5016124234.0500002</v>
          </cell>
          <cell r="C3">
            <v>4911683369.8923063</v>
          </cell>
        </row>
        <row r="4">
          <cell r="A4">
            <v>102</v>
          </cell>
          <cell r="B4">
            <v>0</v>
          </cell>
          <cell r="C4">
            <v>0</v>
          </cell>
        </row>
        <row r="5">
          <cell r="A5">
            <v>105</v>
          </cell>
          <cell r="B5">
            <v>43011000</v>
          </cell>
          <cell r="C5">
            <v>38164076.92307692</v>
          </cell>
        </row>
        <row r="6">
          <cell r="A6">
            <v>106</v>
          </cell>
          <cell r="B6">
            <v>303306000</v>
          </cell>
          <cell r="C6">
            <v>252885461.53846154</v>
          </cell>
        </row>
        <row r="7">
          <cell r="A7">
            <v>107</v>
          </cell>
          <cell r="B7">
            <v>286621000</v>
          </cell>
          <cell r="C7">
            <v>284157384.61538464</v>
          </cell>
        </row>
        <row r="8">
          <cell r="A8">
            <v>108</v>
          </cell>
          <cell r="B8">
            <v>-2028043000</v>
          </cell>
          <cell r="C8">
            <v>-1960284153.8461537</v>
          </cell>
        </row>
        <row r="9">
          <cell r="A9">
            <v>109</v>
          </cell>
          <cell r="B9">
            <v>0</v>
          </cell>
          <cell r="C9">
            <v>0</v>
          </cell>
        </row>
        <row r="10">
          <cell r="A10">
            <v>111</v>
          </cell>
          <cell r="B10">
            <v>-9982000</v>
          </cell>
          <cell r="C10">
            <v>-9173846.153846154</v>
          </cell>
        </row>
        <row r="11">
          <cell r="A11">
            <v>114</v>
          </cell>
          <cell r="B11">
            <v>4285000</v>
          </cell>
          <cell r="C11">
            <v>4406461.538461538</v>
          </cell>
        </row>
        <row r="12">
          <cell r="A12">
            <v>115</v>
          </cell>
          <cell r="B12">
            <v>0</v>
          </cell>
          <cell r="C12">
            <v>0</v>
          </cell>
        </row>
        <row r="13">
          <cell r="A13">
            <v>121</v>
          </cell>
          <cell r="B13">
            <v>7261000</v>
          </cell>
          <cell r="C13">
            <v>7132923.076923077</v>
          </cell>
        </row>
        <row r="14">
          <cell r="A14">
            <v>122</v>
          </cell>
          <cell r="B14">
            <v>-3773000</v>
          </cell>
          <cell r="C14">
            <v>-3613153.846153846</v>
          </cell>
        </row>
        <row r="15">
          <cell r="A15">
            <v>123</v>
          </cell>
          <cell r="B15">
            <v>274000</v>
          </cell>
          <cell r="C15">
            <v>274000</v>
          </cell>
        </row>
        <row r="16">
          <cell r="A16">
            <v>124</v>
          </cell>
          <cell r="B16">
            <v>0</v>
          </cell>
          <cell r="C16">
            <v>0</v>
          </cell>
        </row>
        <row r="17">
          <cell r="A17">
            <v>129</v>
          </cell>
          <cell r="B17">
            <v>0</v>
          </cell>
          <cell r="C17">
            <v>0</v>
          </cell>
        </row>
        <row r="18">
          <cell r="A18">
            <v>131</v>
          </cell>
          <cell r="B18">
            <v>0</v>
          </cell>
          <cell r="C18">
            <v>115230.76923076922</v>
          </cell>
        </row>
        <row r="19">
          <cell r="A19">
            <v>134</v>
          </cell>
          <cell r="B19">
            <v>36000</v>
          </cell>
          <cell r="C19">
            <v>36000</v>
          </cell>
        </row>
        <row r="20">
          <cell r="A20">
            <v>135</v>
          </cell>
          <cell r="B20">
            <v>85000</v>
          </cell>
          <cell r="C20">
            <v>85000</v>
          </cell>
        </row>
        <row r="21">
          <cell r="A21">
            <v>136</v>
          </cell>
          <cell r="B21">
            <v>1000000</v>
          </cell>
          <cell r="C21">
            <v>19409615.384615384</v>
          </cell>
        </row>
        <row r="22">
          <cell r="A22">
            <v>141</v>
          </cell>
          <cell r="B22">
            <v>0</v>
          </cell>
          <cell r="C22">
            <v>0</v>
          </cell>
        </row>
        <row r="23">
          <cell r="A23">
            <v>142</v>
          </cell>
          <cell r="B23">
            <v>141657000</v>
          </cell>
          <cell r="C23">
            <v>152684076.92307693</v>
          </cell>
        </row>
        <row r="24">
          <cell r="A24">
            <v>143</v>
          </cell>
          <cell r="B24">
            <v>14837000</v>
          </cell>
          <cell r="C24">
            <v>12137769.23076923</v>
          </cell>
        </row>
        <row r="25">
          <cell r="A25">
            <v>144</v>
          </cell>
          <cell r="B25">
            <v>-1148000</v>
          </cell>
          <cell r="C25">
            <v>-1107615.3846153845</v>
          </cell>
        </row>
        <row r="26">
          <cell r="A26">
            <v>146</v>
          </cell>
          <cell r="B26">
            <v>7245000</v>
          </cell>
          <cell r="C26">
            <v>8065923.076923077</v>
          </cell>
        </row>
        <row r="27">
          <cell r="A27">
            <v>151</v>
          </cell>
          <cell r="B27">
            <v>66471000</v>
          </cell>
          <cell r="C27">
            <v>71065692.307692319</v>
          </cell>
        </row>
        <row r="28">
          <cell r="A28">
            <v>152</v>
          </cell>
          <cell r="B28">
            <v>0</v>
          </cell>
          <cell r="C28">
            <v>0</v>
          </cell>
        </row>
        <row r="29">
          <cell r="A29">
            <v>153</v>
          </cell>
          <cell r="B29">
            <v>0</v>
          </cell>
          <cell r="C29">
            <v>0</v>
          </cell>
        </row>
        <row r="30">
          <cell r="A30">
            <v>154</v>
          </cell>
          <cell r="B30">
            <v>51186000</v>
          </cell>
          <cell r="C30">
            <v>50688000</v>
          </cell>
        </row>
        <row r="31">
          <cell r="A31">
            <v>158</v>
          </cell>
          <cell r="B31">
            <v>0</v>
          </cell>
          <cell r="C31">
            <v>0</v>
          </cell>
        </row>
        <row r="32">
          <cell r="A32">
            <v>163</v>
          </cell>
          <cell r="B32">
            <v>0</v>
          </cell>
          <cell r="C32">
            <v>0</v>
          </cell>
        </row>
        <row r="33">
          <cell r="A33">
            <v>165</v>
          </cell>
          <cell r="B33">
            <v>11299000</v>
          </cell>
          <cell r="C33">
            <v>15305769.23076923</v>
          </cell>
        </row>
        <row r="34">
          <cell r="A34">
            <v>171</v>
          </cell>
          <cell r="B34">
            <v>-48000</v>
          </cell>
          <cell r="C34">
            <v>-48000</v>
          </cell>
        </row>
        <row r="35">
          <cell r="A35">
            <v>173</v>
          </cell>
          <cell r="B35">
            <v>31418000</v>
          </cell>
          <cell r="C35">
            <v>32706615.384615384</v>
          </cell>
        </row>
        <row r="36">
          <cell r="A36">
            <v>176</v>
          </cell>
          <cell r="B36">
            <v>26908000</v>
          </cell>
          <cell r="C36">
            <v>36405461.538461536</v>
          </cell>
        </row>
        <row r="37">
          <cell r="A37">
            <v>181</v>
          </cell>
          <cell r="B37">
            <v>17622000</v>
          </cell>
          <cell r="C37">
            <v>18312076.92307692</v>
          </cell>
        </row>
        <row r="38">
          <cell r="A38">
            <v>182</v>
          </cell>
          <cell r="B38">
            <v>213586000</v>
          </cell>
          <cell r="C38">
            <v>302980923.07692307</v>
          </cell>
        </row>
        <row r="39">
          <cell r="A39">
            <v>183</v>
          </cell>
          <cell r="B39">
            <v>14611000</v>
          </cell>
          <cell r="C39">
            <v>10757615.384615384</v>
          </cell>
        </row>
        <row r="40">
          <cell r="A40">
            <v>184</v>
          </cell>
          <cell r="B40">
            <v>44000</v>
          </cell>
          <cell r="C40">
            <v>44000</v>
          </cell>
        </row>
        <row r="41">
          <cell r="A41">
            <v>186</v>
          </cell>
          <cell r="B41">
            <v>2058000</v>
          </cell>
          <cell r="C41">
            <v>1870230.7692307692</v>
          </cell>
        </row>
        <row r="42">
          <cell r="A42">
            <v>188</v>
          </cell>
          <cell r="B42">
            <v>0</v>
          </cell>
          <cell r="C42">
            <v>0</v>
          </cell>
        </row>
        <row r="43">
          <cell r="A43">
            <v>189</v>
          </cell>
          <cell r="B43">
            <v>0</v>
          </cell>
          <cell r="C43">
            <v>0</v>
          </cell>
        </row>
        <row r="44">
          <cell r="A44">
            <v>190</v>
          </cell>
          <cell r="B44">
            <v>213342000</v>
          </cell>
          <cell r="C44">
            <v>209259615.38461536</v>
          </cell>
        </row>
        <row r="45">
          <cell r="A45">
            <v>201</v>
          </cell>
          <cell r="B45">
            <v>-119697000</v>
          </cell>
          <cell r="C45">
            <v>-119697000</v>
          </cell>
        </row>
        <row r="46">
          <cell r="A46">
            <v>204</v>
          </cell>
          <cell r="B46">
            <v>0</v>
          </cell>
          <cell r="C46">
            <v>0</v>
          </cell>
        </row>
        <row r="47">
          <cell r="A47">
            <v>207</v>
          </cell>
          <cell r="B47">
            <v>0</v>
          </cell>
          <cell r="C47">
            <v>0</v>
          </cell>
        </row>
        <row r="48">
          <cell r="A48">
            <v>210</v>
          </cell>
          <cell r="B48">
            <v>0</v>
          </cell>
          <cell r="C48">
            <v>0</v>
          </cell>
        </row>
        <row r="49">
          <cell r="A49">
            <v>211</v>
          </cell>
          <cell r="B49">
            <v>-1235840000</v>
          </cell>
          <cell r="C49">
            <v>-1185501538.4615386</v>
          </cell>
        </row>
        <row r="50">
          <cell r="A50">
            <v>214</v>
          </cell>
          <cell r="B50">
            <v>701000</v>
          </cell>
          <cell r="C50">
            <v>701000</v>
          </cell>
        </row>
        <row r="51">
          <cell r="A51">
            <v>216</v>
          </cell>
          <cell r="B51">
            <v>-180254000</v>
          </cell>
          <cell r="C51">
            <v>-171787538.46153846</v>
          </cell>
        </row>
        <row r="52">
          <cell r="A52">
            <v>219</v>
          </cell>
          <cell r="B52">
            <v>0</v>
          </cell>
          <cell r="C52">
            <v>0</v>
          </cell>
        </row>
        <row r="53">
          <cell r="A53">
            <v>221</v>
          </cell>
          <cell r="B53">
            <v>-1588840000</v>
          </cell>
          <cell r="C53">
            <v>-1621532307.6923077</v>
          </cell>
        </row>
        <row r="54">
          <cell r="A54">
            <v>224</v>
          </cell>
          <cell r="B54">
            <v>0</v>
          </cell>
          <cell r="C54">
            <v>0</v>
          </cell>
        </row>
        <row r="55">
          <cell r="A55">
            <v>225</v>
          </cell>
          <cell r="B55">
            <v>-541000</v>
          </cell>
          <cell r="C55">
            <v>-589000</v>
          </cell>
        </row>
        <row r="56">
          <cell r="A56">
            <v>226</v>
          </cell>
          <cell r="B56">
            <v>3867000</v>
          </cell>
          <cell r="C56">
            <v>4108692.3076923075</v>
          </cell>
        </row>
        <row r="57">
          <cell r="A57">
            <v>227</v>
          </cell>
          <cell r="B57">
            <v>0</v>
          </cell>
          <cell r="C57">
            <v>0</v>
          </cell>
        </row>
        <row r="58">
          <cell r="A58">
            <v>228</v>
          </cell>
          <cell r="B58">
            <v>-249895000</v>
          </cell>
          <cell r="C58">
            <v>-248661769.23076922</v>
          </cell>
        </row>
        <row r="59">
          <cell r="A59">
            <v>229</v>
          </cell>
          <cell r="B59">
            <v>0</v>
          </cell>
          <cell r="C59">
            <v>0</v>
          </cell>
        </row>
        <row r="60">
          <cell r="A60">
            <v>230</v>
          </cell>
          <cell r="B60">
            <v>-27031000</v>
          </cell>
          <cell r="C60">
            <v>-26821000</v>
          </cell>
        </row>
        <row r="61">
          <cell r="A61">
            <v>231</v>
          </cell>
          <cell r="B61">
            <v>-68348000</v>
          </cell>
          <cell r="C61">
            <v>-12565153.846153846</v>
          </cell>
        </row>
        <row r="62">
          <cell r="A62">
            <v>232</v>
          </cell>
          <cell r="B62">
            <v>-145584000</v>
          </cell>
          <cell r="C62">
            <v>-135112923.07692307</v>
          </cell>
        </row>
        <row r="63">
          <cell r="A63">
            <v>233</v>
          </cell>
          <cell r="B63">
            <v>0</v>
          </cell>
          <cell r="C63">
            <v>0</v>
          </cell>
        </row>
        <row r="64">
          <cell r="A64">
            <v>234</v>
          </cell>
          <cell r="B64">
            <v>-7635000</v>
          </cell>
          <cell r="C64">
            <v>-10454076.923076924</v>
          </cell>
        </row>
        <row r="65">
          <cell r="A65">
            <v>235</v>
          </cell>
          <cell r="B65">
            <v>-106028000</v>
          </cell>
          <cell r="C65">
            <v>-100639846.15384616</v>
          </cell>
        </row>
        <row r="66">
          <cell r="A66">
            <v>236</v>
          </cell>
          <cell r="B66">
            <v>-19466000</v>
          </cell>
          <cell r="C66">
            <v>-46930846.15384616</v>
          </cell>
        </row>
        <row r="67">
          <cell r="A67">
            <v>237</v>
          </cell>
          <cell r="B67">
            <v>-20716000</v>
          </cell>
          <cell r="C67">
            <v>-28077307.692307692</v>
          </cell>
        </row>
        <row r="68">
          <cell r="A68">
            <v>238</v>
          </cell>
          <cell r="B68">
            <v>0</v>
          </cell>
          <cell r="C68">
            <v>-10565461.53846154</v>
          </cell>
        </row>
        <row r="69">
          <cell r="A69">
            <v>241</v>
          </cell>
          <cell r="B69">
            <v>-5655000</v>
          </cell>
          <cell r="C69">
            <v>-5846076.923076923</v>
          </cell>
        </row>
        <row r="70">
          <cell r="A70">
            <v>242</v>
          </cell>
          <cell r="B70">
            <v>-13392000</v>
          </cell>
          <cell r="C70">
            <v>-13020000</v>
          </cell>
        </row>
        <row r="71">
          <cell r="A71">
            <v>243</v>
          </cell>
          <cell r="B71">
            <v>0</v>
          </cell>
          <cell r="C71">
            <v>0</v>
          </cell>
        </row>
        <row r="72">
          <cell r="A72">
            <v>245</v>
          </cell>
          <cell r="B72">
            <v>-26674000</v>
          </cell>
          <cell r="C72">
            <v>-36243461.538461536</v>
          </cell>
        </row>
        <row r="73">
          <cell r="A73">
            <v>246</v>
          </cell>
          <cell r="B73">
            <v>0</v>
          </cell>
          <cell r="C73">
            <v>0</v>
          </cell>
        </row>
        <row r="74">
          <cell r="A74">
            <v>253</v>
          </cell>
          <cell r="B74">
            <v>-17132000</v>
          </cell>
          <cell r="C74">
            <v>-14376153.846153846</v>
          </cell>
        </row>
        <row r="75">
          <cell r="A75">
            <v>254</v>
          </cell>
          <cell r="B75">
            <v>-19222000</v>
          </cell>
          <cell r="C75">
            <v>-67384461.538461536</v>
          </cell>
        </row>
        <row r="76">
          <cell r="A76">
            <v>255</v>
          </cell>
          <cell r="B76">
            <v>-12022000</v>
          </cell>
          <cell r="C76">
            <v>-13238615.384615384</v>
          </cell>
        </row>
        <row r="77">
          <cell r="A77">
            <v>256</v>
          </cell>
          <cell r="B77">
            <v>-1171000</v>
          </cell>
          <cell r="C77">
            <v>-1171000</v>
          </cell>
        </row>
        <row r="78">
          <cell r="A78">
            <v>257</v>
          </cell>
          <cell r="B78">
            <v>0</v>
          </cell>
          <cell r="C78">
            <v>0</v>
          </cell>
        </row>
        <row r="79">
          <cell r="A79">
            <v>281</v>
          </cell>
          <cell r="B79">
            <v>-8952000</v>
          </cell>
          <cell r="C79">
            <v>-8952000</v>
          </cell>
        </row>
        <row r="80">
          <cell r="A80">
            <v>282</v>
          </cell>
          <cell r="B80">
            <v>-516147000</v>
          </cell>
          <cell r="C80">
            <v>-517095692.30769229</v>
          </cell>
        </row>
        <row r="81">
          <cell r="A81">
            <v>283</v>
          </cell>
          <cell r="B81">
            <v>-45621000</v>
          </cell>
          <cell r="C81">
            <v>-74954692.307692319</v>
          </cell>
        </row>
        <row r="82">
          <cell r="A82">
            <v>299</v>
          </cell>
          <cell r="B82">
            <v>0</v>
          </cell>
          <cell r="C82">
            <v>0</v>
          </cell>
        </row>
        <row r="83">
          <cell r="A83">
            <v>401</v>
          </cell>
          <cell r="B83">
            <v>70693000</v>
          </cell>
          <cell r="C83">
            <v>886104000</v>
          </cell>
        </row>
        <row r="84">
          <cell r="A84">
            <v>402</v>
          </cell>
          <cell r="B84">
            <v>25623000</v>
          </cell>
          <cell r="C84">
            <v>318570000</v>
          </cell>
        </row>
        <row r="85">
          <cell r="A85">
            <v>403</v>
          </cell>
          <cell r="B85">
            <v>15164000</v>
          </cell>
          <cell r="C85">
            <v>179117000</v>
          </cell>
        </row>
        <row r="86">
          <cell r="A86">
            <v>404</v>
          </cell>
          <cell r="B86">
            <v>401000</v>
          </cell>
          <cell r="C86">
            <v>4193000</v>
          </cell>
        </row>
        <row r="87">
          <cell r="A87">
            <v>406</v>
          </cell>
          <cell r="B87">
            <v>-17555.29</v>
          </cell>
          <cell r="C87">
            <v>-211000</v>
          </cell>
        </row>
        <row r="88">
          <cell r="A88">
            <v>407</v>
          </cell>
          <cell r="B88">
            <v>0</v>
          </cell>
          <cell r="C88">
            <v>0</v>
          </cell>
        </row>
        <row r="89">
          <cell r="A89">
            <v>410</v>
          </cell>
          <cell r="B89">
            <v>-1594000</v>
          </cell>
          <cell r="C89">
            <v>-36080000</v>
          </cell>
        </row>
        <row r="90">
          <cell r="A90">
            <v>425</v>
          </cell>
          <cell r="B90">
            <v>3000</v>
          </cell>
          <cell r="C90">
            <v>36000</v>
          </cell>
        </row>
        <row r="91">
          <cell r="A91">
            <v>427</v>
          </cell>
          <cell r="B91">
            <v>8115000</v>
          </cell>
          <cell r="C91">
            <v>98666000</v>
          </cell>
        </row>
        <row r="92">
          <cell r="A92">
            <v>428</v>
          </cell>
          <cell r="B92">
            <v>424000</v>
          </cell>
          <cell r="C92">
            <v>5363000</v>
          </cell>
        </row>
        <row r="93">
          <cell r="A93">
            <v>429</v>
          </cell>
          <cell r="B93">
            <v>-8000</v>
          </cell>
          <cell r="C93">
            <v>-96000</v>
          </cell>
        </row>
        <row r="94">
          <cell r="A94">
            <v>430</v>
          </cell>
          <cell r="B94">
            <v>0</v>
          </cell>
          <cell r="C94">
            <v>0</v>
          </cell>
        </row>
        <row r="95">
          <cell r="A95">
            <v>431</v>
          </cell>
          <cell r="B95">
            <v>952000</v>
          </cell>
          <cell r="C95">
            <v>11200000</v>
          </cell>
        </row>
        <row r="96">
          <cell r="A96">
            <v>432</v>
          </cell>
          <cell r="B96">
            <v>-81000</v>
          </cell>
          <cell r="C96">
            <v>-1663000</v>
          </cell>
        </row>
        <row r="97">
          <cell r="A97">
            <v>440</v>
          </cell>
          <cell r="B97">
            <v>-159111000</v>
          </cell>
          <cell r="C97">
            <v>-2100094000</v>
          </cell>
        </row>
        <row r="98">
          <cell r="A98">
            <v>442</v>
          </cell>
          <cell r="B98">
            <v>0</v>
          </cell>
          <cell r="C98">
            <v>0</v>
          </cell>
        </row>
        <row r="99">
          <cell r="A99">
            <v>444</v>
          </cell>
          <cell r="B99">
            <v>0</v>
          </cell>
          <cell r="C99">
            <v>0</v>
          </cell>
        </row>
        <row r="100">
          <cell r="A100">
            <v>445</v>
          </cell>
          <cell r="B100">
            <v>0</v>
          </cell>
          <cell r="C100">
            <v>0</v>
          </cell>
        </row>
        <row r="101">
          <cell r="A101">
            <v>447</v>
          </cell>
          <cell r="B101">
            <v>-3806000</v>
          </cell>
          <cell r="C101">
            <v>-66456000</v>
          </cell>
        </row>
        <row r="102">
          <cell r="A102">
            <v>449</v>
          </cell>
          <cell r="B102">
            <v>0</v>
          </cell>
          <cell r="C102">
            <v>0</v>
          </cell>
        </row>
        <row r="103">
          <cell r="A103">
            <v>451</v>
          </cell>
          <cell r="B103">
            <v>-928000</v>
          </cell>
          <cell r="C103">
            <v>-12592000</v>
          </cell>
        </row>
        <row r="104">
          <cell r="A104">
            <v>454</v>
          </cell>
          <cell r="B104">
            <v>-740000</v>
          </cell>
          <cell r="C104">
            <v>-10572000</v>
          </cell>
        </row>
        <row r="105">
          <cell r="A105">
            <v>455</v>
          </cell>
          <cell r="B105">
            <v>0</v>
          </cell>
          <cell r="C105">
            <v>0</v>
          </cell>
        </row>
        <row r="106">
          <cell r="A106">
            <v>456</v>
          </cell>
          <cell r="B106">
            <v>-2233000</v>
          </cell>
          <cell r="C106">
            <v>-12413000</v>
          </cell>
        </row>
        <row r="107">
          <cell r="A107">
            <v>555</v>
          </cell>
          <cell r="B107">
            <v>16830000</v>
          </cell>
          <cell r="C107">
            <v>240593000</v>
          </cell>
        </row>
        <row r="108">
          <cell r="A108">
            <v>101.1</v>
          </cell>
          <cell r="B108">
            <v>0</v>
          </cell>
          <cell r="C108">
            <v>0</v>
          </cell>
        </row>
        <row r="109">
          <cell r="A109">
            <v>10102</v>
          </cell>
          <cell r="B109">
            <v>7179234.0500000007</v>
          </cell>
          <cell r="C109">
            <v>7179216.0461538462</v>
          </cell>
        </row>
        <row r="110">
          <cell r="A110">
            <v>10120</v>
          </cell>
          <cell r="B110">
            <v>0</v>
          </cell>
          <cell r="C110">
            <v>0</v>
          </cell>
        </row>
        <row r="111">
          <cell r="A111">
            <v>10502</v>
          </cell>
          <cell r="B111">
            <v>0</v>
          </cell>
          <cell r="C111">
            <v>0</v>
          </cell>
        </row>
        <row r="112">
          <cell r="A112">
            <v>10503</v>
          </cell>
          <cell r="B112">
            <v>0</v>
          </cell>
          <cell r="C112">
            <v>0</v>
          </cell>
        </row>
        <row r="113">
          <cell r="A113">
            <v>10504</v>
          </cell>
          <cell r="B113">
            <v>0</v>
          </cell>
          <cell r="C113">
            <v>0</v>
          </cell>
        </row>
        <row r="114">
          <cell r="A114">
            <v>10505</v>
          </cell>
          <cell r="B114">
            <v>0</v>
          </cell>
          <cell r="C114">
            <v>0</v>
          </cell>
        </row>
        <row r="115">
          <cell r="A115">
            <v>10523</v>
          </cell>
          <cell r="B115">
            <v>0</v>
          </cell>
          <cell r="C115">
            <v>0</v>
          </cell>
        </row>
        <row r="116">
          <cell r="A116">
            <v>10524</v>
          </cell>
          <cell r="B116">
            <v>0</v>
          </cell>
          <cell r="C116">
            <v>0</v>
          </cell>
        </row>
        <row r="117">
          <cell r="A117">
            <v>10525</v>
          </cell>
          <cell r="B117">
            <v>0</v>
          </cell>
          <cell r="C117">
            <v>0</v>
          </cell>
        </row>
        <row r="118">
          <cell r="A118">
            <v>10530</v>
          </cell>
          <cell r="B118">
            <v>0</v>
          </cell>
          <cell r="C118">
            <v>0</v>
          </cell>
        </row>
        <row r="119">
          <cell r="A119">
            <v>10561</v>
          </cell>
          <cell r="B119">
            <v>0</v>
          </cell>
          <cell r="C119">
            <v>0</v>
          </cell>
        </row>
        <row r="120">
          <cell r="A120">
            <v>10562</v>
          </cell>
          <cell r="B120">
            <v>0</v>
          </cell>
          <cell r="C120">
            <v>0</v>
          </cell>
        </row>
        <row r="121">
          <cell r="A121">
            <v>10563</v>
          </cell>
          <cell r="B121">
            <v>0</v>
          </cell>
          <cell r="C121">
            <v>0</v>
          </cell>
        </row>
        <row r="122">
          <cell r="A122">
            <v>10805</v>
          </cell>
          <cell r="B122">
            <v>-520000</v>
          </cell>
          <cell r="C122">
            <v>-520000</v>
          </cell>
        </row>
        <row r="123">
          <cell r="A123">
            <v>10820</v>
          </cell>
          <cell r="B123">
            <v>0</v>
          </cell>
          <cell r="C123">
            <v>0</v>
          </cell>
        </row>
        <row r="124">
          <cell r="A124">
            <v>14302</v>
          </cell>
          <cell r="B124">
            <v>0</v>
          </cell>
          <cell r="C124">
            <v>983923.07692307688</v>
          </cell>
        </row>
        <row r="125">
          <cell r="A125">
            <v>14303</v>
          </cell>
          <cell r="B125">
            <v>0</v>
          </cell>
          <cell r="C125">
            <v>0</v>
          </cell>
        </row>
        <row r="126">
          <cell r="A126">
            <v>14304</v>
          </cell>
          <cell r="B126">
            <v>0</v>
          </cell>
          <cell r="C126">
            <v>0</v>
          </cell>
        </row>
        <row r="127">
          <cell r="A127">
            <v>14309</v>
          </cell>
          <cell r="B127">
            <v>0</v>
          </cell>
          <cell r="C127">
            <v>0</v>
          </cell>
        </row>
        <row r="128">
          <cell r="A128">
            <v>14310</v>
          </cell>
          <cell r="B128">
            <v>0</v>
          </cell>
          <cell r="C128">
            <v>0</v>
          </cell>
        </row>
        <row r="129">
          <cell r="A129">
            <v>14353</v>
          </cell>
          <cell r="B129">
            <v>0</v>
          </cell>
          <cell r="C129">
            <v>0</v>
          </cell>
        </row>
        <row r="130">
          <cell r="A130">
            <v>14355</v>
          </cell>
          <cell r="B130">
            <v>0</v>
          </cell>
          <cell r="C130">
            <v>0</v>
          </cell>
        </row>
        <row r="131">
          <cell r="A131">
            <v>16560</v>
          </cell>
          <cell r="B131">
            <v>0</v>
          </cell>
          <cell r="C131">
            <v>0</v>
          </cell>
        </row>
        <row r="132">
          <cell r="A132">
            <v>17601</v>
          </cell>
          <cell r="B132">
            <v>-148000</v>
          </cell>
          <cell r="C132">
            <v>148307.69230769231</v>
          </cell>
        </row>
        <row r="133">
          <cell r="A133">
            <v>17602</v>
          </cell>
          <cell r="B133">
            <v>27047000</v>
          </cell>
          <cell r="C133">
            <v>35486846.15384616</v>
          </cell>
        </row>
        <row r="134">
          <cell r="A134">
            <v>17603</v>
          </cell>
          <cell r="B134">
            <v>0</v>
          </cell>
          <cell r="C134">
            <v>0</v>
          </cell>
        </row>
        <row r="135">
          <cell r="A135">
            <v>18138</v>
          </cell>
          <cell r="B135">
            <v>0</v>
          </cell>
          <cell r="C135">
            <v>0</v>
          </cell>
        </row>
        <row r="136">
          <cell r="A136">
            <v>18139</v>
          </cell>
          <cell r="B136">
            <v>0</v>
          </cell>
          <cell r="C136">
            <v>0</v>
          </cell>
        </row>
        <row r="137">
          <cell r="A137">
            <v>18140</v>
          </cell>
          <cell r="B137">
            <v>0</v>
          </cell>
          <cell r="C137">
            <v>0</v>
          </cell>
        </row>
        <row r="138">
          <cell r="A138">
            <v>18141</v>
          </cell>
          <cell r="B138">
            <v>0</v>
          </cell>
          <cell r="C138">
            <v>0</v>
          </cell>
        </row>
        <row r="139">
          <cell r="A139">
            <v>18142</v>
          </cell>
          <cell r="B139">
            <v>0</v>
          </cell>
          <cell r="C139">
            <v>0</v>
          </cell>
        </row>
        <row r="140">
          <cell r="A140">
            <v>18143</v>
          </cell>
          <cell r="B140">
            <v>0</v>
          </cell>
          <cell r="C140">
            <v>0</v>
          </cell>
        </row>
        <row r="141">
          <cell r="A141">
            <v>18145</v>
          </cell>
          <cell r="B141">
            <v>0</v>
          </cell>
          <cell r="C141">
            <v>0</v>
          </cell>
        </row>
        <row r="142">
          <cell r="A142">
            <v>18152</v>
          </cell>
          <cell r="B142">
            <v>0</v>
          </cell>
          <cell r="C142">
            <v>0</v>
          </cell>
        </row>
        <row r="143">
          <cell r="A143">
            <v>18222</v>
          </cell>
          <cell r="B143">
            <v>0</v>
          </cell>
          <cell r="C143">
            <v>0</v>
          </cell>
        </row>
        <row r="144">
          <cell r="A144">
            <v>18230</v>
          </cell>
          <cell r="B144">
            <v>46996000</v>
          </cell>
          <cell r="C144">
            <v>48267076.92307692</v>
          </cell>
        </row>
        <row r="145">
          <cell r="A145">
            <v>18236</v>
          </cell>
          <cell r="B145">
            <v>0</v>
          </cell>
          <cell r="C145">
            <v>0</v>
          </cell>
        </row>
        <row r="146">
          <cell r="A146">
            <v>18238</v>
          </cell>
          <cell r="B146">
            <v>0</v>
          </cell>
          <cell r="C146">
            <v>0</v>
          </cell>
        </row>
        <row r="147">
          <cell r="A147">
            <v>18280</v>
          </cell>
          <cell r="B147">
            <v>0</v>
          </cell>
          <cell r="C147">
            <v>0</v>
          </cell>
        </row>
        <row r="148">
          <cell r="A148">
            <v>18283</v>
          </cell>
          <cell r="B148">
            <v>0</v>
          </cell>
          <cell r="C148">
            <v>0</v>
          </cell>
        </row>
        <row r="149">
          <cell r="A149">
            <v>18284</v>
          </cell>
          <cell r="B149">
            <v>0</v>
          </cell>
          <cell r="C149">
            <v>0</v>
          </cell>
        </row>
        <row r="150">
          <cell r="A150">
            <v>18285</v>
          </cell>
          <cell r="B150">
            <v>0</v>
          </cell>
          <cell r="C150">
            <v>0</v>
          </cell>
        </row>
        <row r="151">
          <cell r="A151">
            <v>18286</v>
          </cell>
          <cell r="B151">
            <v>0</v>
          </cell>
          <cell r="C151">
            <v>0</v>
          </cell>
        </row>
        <row r="152">
          <cell r="A152">
            <v>18287</v>
          </cell>
          <cell r="B152">
            <v>0</v>
          </cell>
          <cell r="C152">
            <v>0</v>
          </cell>
        </row>
        <row r="153">
          <cell r="A153">
            <v>18288</v>
          </cell>
          <cell r="B153">
            <v>0</v>
          </cell>
          <cell r="C153">
            <v>0</v>
          </cell>
        </row>
        <row r="154">
          <cell r="A154">
            <v>18289</v>
          </cell>
          <cell r="B154">
            <v>18263000</v>
          </cell>
          <cell r="C154">
            <v>19571769.230769232</v>
          </cell>
        </row>
        <row r="155">
          <cell r="A155">
            <v>18290</v>
          </cell>
          <cell r="B155">
            <v>0</v>
          </cell>
          <cell r="C155">
            <v>0</v>
          </cell>
        </row>
        <row r="156">
          <cell r="A156">
            <v>18291</v>
          </cell>
          <cell r="B156">
            <v>0</v>
          </cell>
          <cell r="C156">
            <v>0</v>
          </cell>
        </row>
        <row r="157">
          <cell r="A157">
            <v>18292</v>
          </cell>
          <cell r="B157">
            <v>0</v>
          </cell>
          <cell r="C157">
            <v>0</v>
          </cell>
        </row>
        <row r="158">
          <cell r="A158">
            <v>18293</v>
          </cell>
          <cell r="B158">
            <v>0</v>
          </cell>
          <cell r="C158">
            <v>0</v>
          </cell>
        </row>
        <row r="159">
          <cell r="A159">
            <v>18294</v>
          </cell>
          <cell r="B159">
            <v>0</v>
          </cell>
          <cell r="C159">
            <v>0</v>
          </cell>
        </row>
        <row r="160">
          <cell r="A160">
            <v>18295</v>
          </cell>
          <cell r="B160">
            <v>0</v>
          </cell>
          <cell r="C160">
            <v>0</v>
          </cell>
        </row>
        <row r="161">
          <cell r="A161">
            <v>18296</v>
          </cell>
          <cell r="B161">
            <v>0</v>
          </cell>
          <cell r="C161">
            <v>0</v>
          </cell>
        </row>
        <row r="162">
          <cell r="A162">
            <v>18297</v>
          </cell>
          <cell r="B162">
            <v>0</v>
          </cell>
          <cell r="C162">
            <v>0</v>
          </cell>
        </row>
        <row r="163">
          <cell r="A163">
            <v>18298</v>
          </cell>
          <cell r="B163">
            <v>0</v>
          </cell>
          <cell r="C163">
            <v>0</v>
          </cell>
        </row>
        <row r="164">
          <cell r="A164">
            <v>18299</v>
          </cell>
          <cell r="B164">
            <v>0</v>
          </cell>
          <cell r="C164">
            <v>0</v>
          </cell>
        </row>
        <row r="165">
          <cell r="A165">
            <v>18822</v>
          </cell>
          <cell r="B165">
            <v>0</v>
          </cell>
          <cell r="C165">
            <v>0</v>
          </cell>
        </row>
        <row r="166">
          <cell r="A166">
            <v>18910</v>
          </cell>
          <cell r="B166">
            <v>0</v>
          </cell>
          <cell r="C166">
            <v>0</v>
          </cell>
        </row>
        <row r="167">
          <cell r="A167">
            <v>18915</v>
          </cell>
          <cell r="B167">
            <v>0</v>
          </cell>
          <cell r="C167">
            <v>0</v>
          </cell>
        </row>
        <row r="168">
          <cell r="A168">
            <v>18916</v>
          </cell>
          <cell r="B168">
            <v>0</v>
          </cell>
          <cell r="C168">
            <v>0</v>
          </cell>
        </row>
        <row r="169">
          <cell r="A169">
            <v>18921</v>
          </cell>
          <cell r="B169">
            <v>0</v>
          </cell>
          <cell r="C169">
            <v>0</v>
          </cell>
        </row>
        <row r="170">
          <cell r="A170">
            <v>18923</v>
          </cell>
          <cell r="B170">
            <v>0</v>
          </cell>
          <cell r="C170">
            <v>0</v>
          </cell>
        </row>
        <row r="171">
          <cell r="A171">
            <v>18924</v>
          </cell>
          <cell r="B171">
            <v>0</v>
          </cell>
          <cell r="C171">
            <v>0</v>
          </cell>
        </row>
        <row r="172">
          <cell r="A172">
            <v>18925</v>
          </cell>
          <cell r="B172">
            <v>0</v>
          </cell>
          <cell r="C172">
            <v>0</v>
          </cell>
        </row>
        <row r="173">
          <cell r="A173">
            <v>18926</v>
          </cell>
          <cell r="B173">
            <v>0</v>
          </cell>
          <cell r="C173">
            <v>0</v>
          </cell>
        </row>
        <row r="174">
          <cell r="A174">
            <v>18942</v>
          </cell>
          <cell r="B174">
            <v>0</v>
          </cell>
          <cell r="C174">
            <v>0</v>
          </cell>
        </row>
        <row r="175">
          <cell r="A175">
            <v>18943</v>
          </cell>
          <cell r="B175">
            <v>0</v>
          </cell>
          <cell r="C175">
            <v>0</v>
          </cell>
        </row>
        <row r="176">
          <cell r="A176">
            <v>19021</v>
          </cell>
          <cell r="B176">
            <v>8000</v>
          </cell>
          <cell r="C176">
            <v>6307.6923076923076</v>
          </cell>
        </row>
        <row r="177">
          <cell r="A177">
            <v>19022</v>
          </cell>
          <cell r="B177">
            <v>443000</v>
          </cell>
          <cell r="C177">
            <v>436538.46153846156</v>
          </cell>
        </row>
        <row r="178">
          <cell r="A178">
            <v>19023</v>
          </cell>
          <cell r="B178">
            <v>0</v>
          </cell>
          <cell r="C178">
            <v>0</v>
          </cell>
        </row>
        <row r="179">
          <cell r="A179">
            <v>19024</v>
          </cell>
          <cell r="B179">
            <v>0</v>
          </cell>
          <cell r="C179">
            <v>0</v>
          </cell>
        </row>
        <row r="180">
          <cell r="A180">
            <v>19025</v>
          </cell>
          <cell r="B180">
            <v>7508000</v>
          </cell>
          <cell r="C180">
            <v>8201307.6923076911</v>
          </cell>
        </row>
        <row r="181">
          <cell r="A181">
            <v>20401</v>
          </cell>
          <cell r="B181">
            <v>0</v>
          </cell>
          <cell r="C181">
            <v>0</v>
          </cell>
        </row>
        <row r="182">
          <cell r="A182">
            <v>20402</v>
          </cell>
          <cell r="B182">
            <v>0</v>
          </cell>
          <cell r="C182">
            <v>0</v>
          </cell>
        </row>
        <row r="183">
          <cell r="A183">
            <v>20403</v>
          </cell>
          <cell r="B183">
            <v>0</v>
          </cell>
          <cell r="C183">
            <v>0</v>
          </cell>
        </row>
        <row r="184">
          <cell r="A184">
            <v>20404</v>
          </cell>
          <cell r="B184">
            <v>0</v>
          </cell>
          <cell r="C184">
            <v>0</v>
          </cell>
        </row>
        <row r="185">
          <cell r="A185">
            <v>20405</v>
          </cell>
          <cell r="B185">
            <v>0</v>
          </cell>
          <cell r="C185">
            <v>0</v>
          </cell>
        </row>
        <row r="186">
          <cell r="A186">
            <v>20406</v>
          </cell>
          <cell r="B186">
            <v>0</v>
          </cell>
          <cell r="C186">
            <v>0</v>
          </cell>
        </row>
        <row r="187">
          <cell r="A187">
            <v>21901</v>
          </cell>
          <cell r="B187">
            <v>0</v>
          </cell>
          <cell r="C187">
            <v>0</v>
          </cell>
        </row>
        <row r="188">
          <cell r="A188">
            <v>21902</v>
          </cell>
          <cell r="B188">
            <v>0</v>
          </cell>
          <cell r="C188">
            <v>0</v>
          </cell>
        </row>
        <row r="189">
          <cell r="A189">
            <v>22107</v>
          </cell>
          <cell r="B189">
            <v>0</v>
          </cell>
          <cell r="C189">
            <v>0</v>
          </cell>
        </row>
        <row r="190">
          <cell r="A190">
            <v>22109</v>
          </cell>
          <cell r="B190">
            <v>0</v>
          </cell>
          <cell r="C190">
            <v>0</v>
          </cell>
        </row>
        <row r="191">
          <cell r="A191">
            <v>22110</v>
          </cell>
          <cell r="B191">
            <v>0</v>
          </cell>
          <cell r="C191">
            <v>0</v>
          </cell>
        </row>
        <row r="192">
          <cell r="A192">
            <v>22111</v>
          </cell>
          <cell r="B192">
            <v>0</v>
          </cell>
          <cell r="C192">
            <v>0</v>
          </cell>
        </row>
        <row r="193">
          <cell r="A193">
            <v>22112</v>
          </cell>
          <cell r="B193">
            <v>0</v>
          </cell>
          <cell r="C193">
            <v>0</v>
          </cell>
        </row>
        <row r="194">
          <cell r="A194">
            <v>22113</v>
          </cell>
          <cell r="B194">
            <v>0</v>
          </cell>
          <cell r="C194">
            <v>0</v>
          </cell>
        </row>
        <row r="195">
          <cell r="A195">
            <v>22117</v>
          </cell>
          <cell r="B195">
            <v>0</v>
          </cell>
          <cell r="C195">
            <v>0</v>
          </cell>
        </row>
        <row r="196">
          <cell r="A196">
            <v>22121</v>
          </cell>
          <cell r="B196">
            <v>-51605000</v>
          </cell>
          <cell r="C196">
            <v>-51605000</v>
          </cell>
        </row>
        <row r="197">
          <cell r="A197">
            <v>22124</v>
          </cell>
          <cell r="B197">
            <v>0</v>
          </cell>
          <cell r="C197">
            <v>0</v>
          </cell>
        </row>
        <row r="198">
          <cell r="A198">
            <v>22125</v>
          </cell>
          <cell r="B198">
            <v>0</v>
          </cell>
          <cell r="C198">
            <v>0</v>
          </cell>
        </row>
        <row r="199">
          <cell r="A199">
            <v>22126</v>
          </cell>
          <cell r="B199">
            <v>-54200000</v>
          </cell>
          <cell r="C199">
            <v>-54200000</v>
          </cell>
        </row>
        <row r="200">
          <cell r="A200">
            <v>22128</v>
          </cell>
          <cell r="B200">
            <v>-250000000</v>
          </cell>
          <cell r="C200">
            <v>-250000000</v>
          </cell>
        </row>
        <row r="201">
          <cell r="A201">
            <v>22129</v>
          </cell>
          <cell r="B201">
            <v>0</v>
          </cell>
          <cell r="C201">
            <v>0</v>
          </cell>
        </row>
        <row r="202">
          <cell r="A202">
            <v>22130</v>
          </cell>
          <cell r="B202">
            <v>0</v>
          </cell>
          <cell r="C202">
            <v>0</v>
          </cell>
        </row>
        <row r="203">
          <cell r="A203">
            <v>22131</v>
          </cell>
          <cell r="B203">
            <v>0</v>
          </cell>
          <cell r="C203">
            <v>0</v>
          </cell>
        </row>
        <row r="204">
          <cell r="A204">
            <v>22132</v>
          </cell>
          <cell r="B204">
            <v>-20000000</v>
          </cell>
          <cell r="C204">
            <v>-20000000</v>
          </cell>
        </row>
        <row r="205">
          <cell r="A205">
            <v>22133</v>
          </cell>
          <cell r="B205">
            <v>0</v>
          </cell>
          <cell r="C205">
            <v>0</v>
          </cell>
        </row>
        <row r="206">
          <cell r="A206">
            <v>22134</v>
          </cell>
          <cell r="B206">
            <v>0</v>
          </cell>
          <cell r="C206">
            <v>0</v>
          </cell>
        </row>
        <row r="207">
          <cell r="A207">
            <v>22137</v>
          </cell>
          <cell r="B207">
            <v>-75000000</v>
          </cell>
          <cell r="C207">
            <v>-75000000</v>
          </cell>
        </row>
        <row r="208">
          <cell r="A208">
            <v>22144</v>
          </cell>
          <cell r="B208">
            <v>-115000000</v>
          </cell>
          <cell r="C208">
            <v>-70769230.769230768</v>
          </cell>
        </row>
        <row r="209">
          <cell r="A209">
            <v>22145</v>
          </cell>
          <cell r="B209">
            <v>-85950000</v>
          </cell>
          <cell r="C209">
            <v>-85950000</v>
          </cell>
        </row>
        <row r="210">
          <cell r="A210">
            <v>22146</v>
          </cell>
          <cell r="B210">
            <v>-210000000</v>
          </cell>
          <cell r="C210">
            <v>-210000000</v>
          </cell>
        </row>
        <row r="211">
          <cell r="A211">
            <v>22147</v>
          </cell>
          <cell r="B211">
            <v>-60685000</v>
          </cell>
          <cell r="C211">
            <v>-60685000</v>
          </cell>
        </row>
        <row r="212">
          <cell r="A212">
            <v>22148</v>
          </cell>
          <cell r="B212">
            <v>-86400000</v>
          </cell>
          <cell r="C212">
            <v>-86400000</v>
          </cell>
        </row>
        <row r="213">
          <cell r="A213">
            <v>22149</v>
          </cell>
          <cell r="B213">
            <v>-330000000</v>
          </cell>
          <cell r="C213">
            <v>-330000000</v>
          </cell>
        </row>
        <row r="214">
          <cell r="A214">
            <v>22150</v>
          </cell>
          <cell r="B214">
            <v>0</v>
          </cell>
          <cell r="C214">
            <v>0</v>
          </cell>
        </row>
        <row r="215">
          <cell r="A215">
            <v>22151</v>
          </cell>
          <cell r="B215">
            <v>-250000000</v>
          </cell>
          <cell r="C215">
            <v>-250000000</v>
          </cell>
        </row>
        <row r="216">
          <cell r="A216">
            <v>22157</v>
          </cell>
          <cell r="B216">
            <v>0</v>
          </cell>
          <cell r="C216">
            <v>0</v>
          </cell>
        </row>
        <row r="217">
          <cell r="A217">
            <v>22158</v>
          </cell>
          <cell r="B217">
            <v>0</v>
          </cell>
          <cell r="C217">
            <v>0</v>
          </cell>
        </row>
        <row r="218">
          <cell r="A218">
            <v>22159</v>
          </cell>
          <cell r="B218">
            <v>0</v>
          </cell>
          <cell r="C218">
            <v>0</v>
          </cell>
        </row>
        <row r="219">
          <cell r="A219">
            <v>22160</v>
          </cell>
          <cell r="B219">
            <v>0</v>
          </cell>
          <cell r="C219">
            <v>0</v>
          </cell>
        </row>
        <row r="220">
          <cell r="A220">
            <v>22161</v>
          </cell>
          <cell r="B220">
            <v>0</v>
          </cell>
          <cell r="C220">
            <v>0</v>
          </cell>
        </row>
        <row r="221">
          <cell r="A221">
            <v>22162</v>
          </cell>
          <cell r="B221">
            <v>0</v>
          </cell>
          <cell r="C221">
            <v>-76923076.923076928</v>
          </cell>
        </row>
        <row r="222">
          <cell r="A222">
            <v>22163</v>
          </cell>
          <cell r="B222">
            <v>0</v>
          </cell>
          <cell r="C222">
            <v>0</v>
          </cell>
        </row>
        <row r="223">
          <cell r="A223">
            <v>22164</v>
          </cell>
          <cell r="B223">
            <v>0</v>
          </cell>
          <cell r="C223">
            <v>0</v>
          </cell>
        </row>
        <row r="224">
          <cell r="A224">
            <v>22168</v>
          </cell>
          <cell r="B224">
            <v>0</v>
          </cell>
          <cell r="C224">
            <v>0</v>
          </cell>
        </row>
        <row r="225">
          <cell r="A225">
            <v>22601</v>
          </cell>
          <cell r="B225">
            <v>0</v>
          </cell>
          <cell r="C225">
            <v>0</v>
          </cell>
        </row>
        <row r="226">
          <cell r="A226">
            <v>22602</v>
          </cell>
          <cell r="B226">
            <v>0</v>
          </cell>
          <cell r="C226">
            <v>0</v>
          </cell>
        </row>
        <row r="227">
          <cell r="A227">
            <v>22603</v>
          </cell>
          <cell r="B227">
            <v>0</v>
          </cell>
          <cell r="C227">
            <v>0</v>
          </cell>
        </row>
        <row r="228">
          <cell r="A228">
            <v>23190</v>
          </cell>
          <cell r="B228">
            <v>0</v>
          </cell>
          <cell r="C228">
            <v>0</v>
          </cell>
        </row>
        <row r="229">
          <cell r="A229">
            <v>23500</v>
          </cell>
          <cell r="B229">
            <v>-106028000</v>
          </cell>
          <cell r="C229">
            <v>-100639846.15384616</v>
          </cell>
        </row>
        <row r="230">
          <cell r="A230">
            <v>23501</v>
          </cell>
          <cell r="B230">
            <v>0</v>
          </cell>
          <cell r="C230">
            <v>0</v>
          </cell>
        </row>
        <row r="231">
          <cell r="A231">
            <v>23744</v>
          </cell>
          <cell r="B231">
            <v>0</v>
          </cell>
          <cell r="C231">
            <v>-1568000</v>
          </cell>
        </row>
        <row r="232">
          <cell r="A232">
            <v>23751</v>
          </cell>
          <cell r="B232">
            <v>-3255000</v>
          </cell>
          <cell r="C232">
            <v>-3855923.076923077</v>
          </cell>
        </row>
        <row r="233">
          <cell r="A233">
            <v>23788</v>
          </cell>
          <cell r="B233">
            <v>0</v>
          </cell>
          <cell r="C233">
            <v>0</v>
          </cell>
        </row>
        <row r="234">
          <cell r="A234">
            <v>23795</v>
          </cell>
          <cell r="B234">
            <v>0</v>
          </cell>
          <cell r="C234">
            <v>0</v>
          </cell>
        </row>
        <row r="235">
          <cell r="A235">
            <v>23796</v>
          </cell>
          <cell r="B235">
            <v>0</v>
          </cell>
          <cell r="C235">
            <v>0</v>
          </cell>
        </row>
        <row r="236">
          <cell r="A236">
            <v>23797</v>
          </cell>
          <cell r="B236">
            <v>0</v>
          </cell>
          <cell r="C236">
            <v>0</v>
          </cell>
        </row>
        <row r="237">
          <cell r="A237">
            <v>23798</v>
          </cell>
          <cell r="B237">
            <v>0</v>
          </cell>
          <cell r="C237">
            <v>0</v>
          </cell>
        </row>
        <row r="238">
          <cell r="A238">
            <v>23799</v>
          </cell>
          <cell r="B238">
            <v>0</v>
          </cell>
          <cell r="C238">
            <v>0</v>
          </cell>
        </row>
        <row r="239">
          <cell r="A239">
            <v>23801</v>
          </cell>
          <cell r="B239">
            <v>0</v>
          </cell>
          <cell r="C239">
            <v>-10565461.53846154</v>
          </cell>
        </row>
        <row r="240">
          <cell r="A240">
            <v>24296</v>
          </cell>
          <cell r="B240">
            <v>0</v>
          </cell>
          <cell r="C240">
            <v>0</v>
          </cell>
        </row>
        <row r="241">
          <cell r="A241">
            <v>24299</v>
          </cell>
          <cell r="B241">
            <v>0</v>
          </cell>
          <cell r="C241">
            <v>0</v>
          </cell>
        </row>
        <row r="242">
          <cell r="A242">
            <v>24501</v>
          </cell>
          <cell r="B242">
            <v>-27047000</v>
          </cell>
          <cell r="C242">
            <v>-35486846.15384616</v>
          </cell>
        </row>
        <row r="243">
          <cell r="A243">
            <v>24502</v>
          </cell>
          <cell r="B243">
            <v>148000</v>
          </cell>
          <cell r="C243">
            <v>-148307.69230769231</v>
          </cell>
        </row>
        <row r="244">
          <cell r="A244">
            <v>24503</v>
          </cell>
          <cell r="B244">
            <v>0</v>
          </cell>
          <cell r="C244">
            <v>0</v>
          </cell>
        </row>
        <row r="245">
          <cell r="A245">
            <v>25325</v>
          </cell>
          <cell r="B245">
            <v>0</v>
          </cell>
          <cell r="C245">
            <v>0</v>
          </cell>
        </row>
        <row r="246">
          <cell r="A246">
            <v>25395</v>
          </cell>
          <cell r="B246">
            <v>0</v>
          </cell>
          <cell r="C246">
            <v>0</v>
          </cell>
        </row>
        <row r="247">
          <cell r="A247">
            <v>25396</v>
          </cell>
          <cell r="B247">
            <v>0</v>
          </cell>
          <cell r="C247">
            <v>0</v>
          </cell>
        </row>
        <row r="248">
          <cell r="A248">
            <v>25400</v>
          </cell>
          <cell r="B248">
            <v>-19220000</v>
          </cell>
          <cell r="C248">
            <v>-19913692.307692308</v>
          </cell>
        </row>
        <row r="249">
          <cell r="A249">
            <v>25401</v>
          </cell>
          <cell r="B249">
            <v>-38000</v>
          </cell>
          <cell r="C249">
            <v>-155461.53846153844</v>
          </cell>
        </row>
        <row r="250">
          <cell r="A250">
            <v>25495</v>
          </cell>
          <cell r="B250">
            <v>0</v>
          </cell>
          <cell r="C250">
            <v>0</v>
          </cell>
        </row>
        <row r="251">
          <cell r="A251">
            <v>25496</v>
          </cell>
          <cell r="B251">
            <v>0</v>
          </cell>
          <cell r="C251">
            <v>0</v>
          </cell>
        </row>
        <row r="252">
          <cell r="A252">
            <v>25497</v>
          </cell>
          <cell r="B252">
            <v>0</v>
          </cell>
          <cell r="C252">
            <v>0</v>
          </cell>
        </row>
        <row r="253">
          <cell r="A253">
            <v>25498</v>
          </cell>
          <cell r="B253">
            <v>0</v>
          </cell>
          <cell r="C253">
            <v>0</v>
          </cell>
        </row>
        <row r="254">
          <cell r="A254">
            <v>25499</v>
          </cell>
          <cell r="B254">
            <v>0</v>
          </cell>
          <cell r="C254">
            <v>0</v>
          </cell>
        </row>
        <row r="255">
          <cell r="A255">
            <v>25512</v>
          </cell>
          <cell r="B255">
            <v>0</v>
          </cell>
          <cell r="C255">
            <v>0</v>
          </cell>
        </row>
        <row r="256">
          <cell r="A256">
            <v>25513</v>
          </cell>
          <cell r="B256">
            <v>0</v>
          </cell>
          <cell r="C256">
            <v>0</v>
          </cell>
        </row>
        <row r="257">
          <cell r="A257">
            <v>25514</v>
          </cell>
          <cell r="B257">
            <v>0</v>
          </cell>
          <cell r="C257">
            <v>0</v>
          </cell>
        </row>
        <row r="258">
          <cell r="A258">
            <v>25515</v>
          </cell>
          <cell r="B258">
            <v>0</v>
          </cell>
          <cell r="C258">
            <v>0</v>
          </cell>
        </row>
        <row r="259">
          <cell r="A259">
            <v>25516</v>
          </cell>
          <cell r="B259">
            <v>0</v>
          </cell>
          <cell r="C259">
            <v>0</v>
          </cell>
        </row>
        <row r="260">
          <cell r="A260">
            <v>25517</v>
          </cell>
          <cell r="B260">
            <v>0</v>
          </cell>
          <cell r="C260">
            <v>0</v>
          </cell>
        </row>
        <row r="261">
          <cell r="A261">
            <v>25518</v>
          </cell>
          <cell r="B261">
            <v>0</v>
          </cell>
          <cell r="C261">
            <v>0</v>
          </cell>
        </row>
        <row r="262">
          <cell r="A262">
            <v>25519</v>
          </cell>
          <cell r="B262">
            <v>0</v>
          </cell>
          <cell r="C262">
            <v>0</v>
          </cell>
        </row>
        <row r="263">
          <cell r="A263">
            <v>25520</v>
          </cell>
          <cell r="B263">
            <v>0</v>
          </cell>
          <cell r="C263">
            <v>0</v>
          </cell>
        </row>
        <row r="264">
          <cell r="A264">
            <v>25521</v>
          </cell>
          <cell r="B264">
            <v>0</v>
          </cell>
          <cell r="C264">
            <v>0</v>
          </cell>
        </row>
        <row r="265">
          <cell r="A265">
            <v>25570</v>
          </cell>
          <cell r="B265">
            <v>-1000</v>
          </cell>
          <cell r="C265">
            <v>-1000</v>
          </cell>
        </row>
        <row r="266">
          <cell r="A266">
            <v>25571</v>
          </cell>
          <cell r="B266">
            <v>-2000</v>
          </cell>
          <cell r="C266">
            <v>-2000</v>
          </cell>
        </row>
        <row r="267">
          <cell r="A267">
            <v>25630</v>
          </cell>
          <cell r="B267">
            <v>0</v>
          </cell>
          <cell r="C267">
            <v>0</v>
          </cell>
        </row>
        <row r="268">
          <cell r="A268">
            <v>25701</v>
          </cell>
          <cell r="B268">
            <v>0</v>
          </cell>
          <cell r="C268">
            <v>0</v>
          </cell>
        </row>
        <row r="269">
          <cell r="A269">
            <v>28215</v>
          </cell>
          <cell r="B269">
            <v>0</v>
          </cell>
          <cell r="C269">
            <v>0</v>
          </cell>
        </row>
        <row r="270">
          <cell r="A270">
            <v>28225</v>
          </cell>
          <cell r="B270">
            <v>-21673000</v>
          </cell>
          <cell r="C270">
            <v>-22453692.307692308</v>
          </cell>
        </row>
        <row r="271">
          <cell r="A271">
            <v>28340</v>
          </cell>
          <cell r="B271">
            <v>-13611000</v>
          </cell>
          <cell r="C271">
            <v>-14100769.23076923</v>
          </cell>
        </row>
        <row r="272">
          <cell r="A272">
            <v>40100</v>
          </cell>
          <cell r="B272">
            <v>460000</v>
          </cell>
          <cell r="C272">
            <v>5059000</v>
          </cell>
        </row>
        <row r="273">
          <cell r="A273">
            <v>40101</v>
          </cell>
          <cell r="B273">
            <v>0</v>
          </cell>
          <cell r="C273">
            <v>0</v>
          </cell>
        </row>
        <row r="274">
          <cell r="A274">
            <v>40102</v>
          </cell>
          <cell r="B274">
            <v>0</v>
          </cell>
          <cell r="C274">
            <v>0</v>
          </cell>
        </row>
        <row r="275">
          <cell r="A275">
            <v>40201</v>
          </cell>
          <cell r="B275">
            <v>1181000</v>
          </cell>
          <cell r="C275">
            <v>13674000</v>
          </cell>
        </row>
        <row r="276">
          <cell r="A276">
            <v>40202</v>
          </cell>
          <cell r="B276">
            <v>69000</v>
          </cell>
          <cell r="C276">
            <v>669000</v>
          </cell>
        </row>
        <row r="277">
          <cell r="A277">
            <v>40203</v>
          </cell>
          <cell r="B277">
            <v>40750</v>
          </cell>
          <cell r="C277">
            <v>620000</v>
          </cell>
        </row>
        <row r="278">
          <cell r="A278">
            <v>40204</v>
          </cell>
          <cell r="B278">
            <v>1323000</v>
          </cell>
          <cell r="C278">
            <v>14474000</v>
          </cell>
        </row>
        <row r="279">
          <cell r="A279">
            <v>40205</v>
          </cell>
          <cell r="B279">
            <v>0</v>
          </cell>
          <cell r="C279">
            <v>0</v>
          </cell>
        </row>
        <row r="280">
          <cell r="A280">
            <v>40330</v>
          </cell>
          <cell r="B280">
            <v>604000</v>
          </cell>
          <cell r="C280">
            <v>6384000</v>
          </cell>
        </row>
        <row r="281">
          <cell r="A281">
            <v>40701</v>
          </cell>
          <cell r="B281">
            <v>0</v>
          </cell>
          <cell r="C281">
            <v>0</v>
          </cell>
        </row>
        <row r="282">
          <cell r="A282">
            <v>40702</v>
          </cell>
          <cell r="B282">
            <v>0</v>
          </cell>
          <cell r="C282">
            <v>0</v>
          </cell>
        </row>
        <row r="283">
          <cell r="A283">
            <v>40730</v>
          </cell>
          <cell r="B283">
            <v>13148000</v>
          </cell>
          <cell r="C283">
            <v>157776000</v>
          </cell>
        </row>
        <row r="284">
          <cell r="A284">
            <v>40731</v>
          </cell>
          <cell r="B284">
            <v>0</v>
          </cell>
          <cell r="C284">
            <v>38981000</v>
          </cell>
        </row>
        <row r="285">
          <cell r="A285">
            <v>40732</v>
          </cell>
          <cell r="B285">
            <v>80000</v>
          </cell>
          <cell r="C285">
            <v>960000</v>
          </cell>
        </row>
        <row r="286">
          <cell r="A286">
            <v>40733</v>
          </cell>
          <cell r="B286">
            <v>0</v>
          </cell>
          <cell r="C286">
            <v>4774000</v>
          </cell>
        </row>
        <row r="287">
          <cell r="A287">
            <v>40734</v>
          </cell>
          <cell r="B287">
            <v>164000</v>
          </cell>
          <cell r="C287">
            <v>1968000</v>
          </cell>
        </row>
        <row r="288">
          <cell r="A288">
            <v>40735</v>
          </cell>
          <cell r="B288">
            <v>580000</v>
          </cell>
          <cell r="C288">
            <v>3491000</v>
          </cell>
        </row>
        <row r="289">
          <cell r="A289">
            <v>40736</v>
          </cell>
          <cell r="B289">
            <v>0</v>
          </cell>
          <cell r="C289">
            <v>0</v>
          </cell>
        </row>
        <row r="290">
          <cell r="A290">
            <v>40737</v>
          </cell>
          <cell r="B290">
            <v>0</v>
          </cell>
          <cell r="C290">
            <v>69279000</v>
          </cell>
        </row>
        <row r="291">
          <cell r="A291">
            <v>40738</v>
          </cell>
          <cell r="B291">
            <v>0</v>
          </cell>
          <cell r="C291">
            <v>0</v>
          </cell>
        </row>
        <row r="292">
          <cell r="A292">
            <v>40739</v>
          </cell>
          <cell r="B292">
            <v>0</v>
          </cell>
          <cell r="C292">
            <v>1239000</v>
          </cell>
        </row>
        <row r="293">
          <cell r="A293">
            <v>40740</v>
          </cell>
          <cell r="B293">
            <v>-3940000</v>
          </cell>
          <cell r="C293">
            <v>-38237000</v>
          </cell>
        </row>
        <row r="294">
          <cell r="A294">
            <v>40741</v>
          </cell>
          <cell r="B294">
            <v>0</v>
          </cell>
          <cell r="C294">
            <v>0</v>
          </cell>
        </row>
        <row r="295">
          <cell r="A295">
            <v>40742</v>
          </cell>
          <cell r="B295">
            <v>-964000</v>
          </cell>
          <cell r="C295">
            <v>-4756000</v>
          </cell>
        </row>
        <row r="296">
          <cell r="A296">
            <v>40743</v>
          </cell>
          <cell r="B296">
            <v>-7000</v>
          </cell>
          <cell r="C296">
            <v>-217000</v>
          </cell>
        </row>
        <row r="297">
          <cell r="A297">
            <v>40744</v>
          </cell>
          <cell r="B297">
            <v>0</v>
          </cell>
          <cell r="C297">
            <v>-55000</v>
          </cell>
        </row>
        <row r="298">
          <cell r="A298">
            <v>40745</v>
          </cell>
          <cell r="B298">
            <v>0</v>
          </cell>
          <cell r="C298">
            <v>0</v>
          </cell>
        </row>
        <row r="299">
          <cell r="A299">
            <v>40746</v>
          </cell>
          <cell r="B299">
            <v>-4010000</v>
          </cell>
          <cell r="C299">
            <v>-45747000</v>
          </cell>
        </row>
        <row r="300">
          <cell r="A300">
            <v>40747</v>
          </cell>
          <cell r="B300">
            <v>-4862000</v>
          </cell>
          <cell r="C300">
            <v>-58344000</v>
          </cell>
        </row>
        <row r="301">
          <cell r="A301">
            <v>40748</v>
          </cell>
          <cell r="B301">
            <v>-87000</v>
          </cell>
          <cell r="C301">
            <v>-518000</v>
          </cell>
        </row>
        <row r="302">
          <cell r="A302">
            <v>40749</v>
          </cell>
          <cell r="B302">
            <v>-100000</v>
          </cell>
          <cell r="C302">
            <v>-1192000</v>
          </cell>
        </row>
        <row r="303">
          <cell r="A303">
            <v>40800</v>
          </cell>
          <cell r="B303">
            <v>-257000</v>
          </cell>
          <cell r="C303">
            <v>-3384000</v>
          </cell>
        </row>
        <row r="304">
          <cell r="A304">
            <v>40810</v>
          </cell>
          <cell r="B304">
            <v>128000</v>
          </cell>
          <cell r="C304">
            <v>1684000</v>
          </cell>
        </row>
        <row r="305">
          <cell r="A305">
            <v>40811</v>
          </cell>
          <cell r="B305">
            <v>0</v>
          </cell>
          <cell r="C305">
            <v>0</v>
          </cell>
        </row>
        <row r="306">
          <cell r="A306">
            <v>40812</v>
          </cell>
          <cell r="B306">
            <v>1183000</v>
          </cell>
          <cell r="C306">
            <v>13352000</v>
          </cell>
        </row>
        <row r="307">
          <cell r="A307">
            <v>40813</v>
          </cell>
          <cell r="B307">
            <v>3908000</v>
          </cell>
          <cell r="C307">
            <v>46904000</v>
          </cell>
        </row>
        <row r="308">
          <cell r="A308">
            <v>40814</v>
          </cell>
          <cell r="B308">
            <v>2953000</v>
          </cell>
          <cell r="C308">
            <v>38656000</v>
          </cell>
        </row>
        <row r="309">
          <cell r="A309">
            <v>40815</v>
          </cell>
          <cell r="B309">
            <v>3897000</v>
          </cell>
          <cell r="C309">
            <v>51544000</v>
          </cell>
        </row>
        <row r="310">
          <cell r="A310">
            <v>40910</v>
          </cell>
          <cell r="B310">
            <v>8344000</v>
          </cell>
          <cell r="C310">
            <v>139344000</v>
          </cell>
        </row>
        <row r="311">
          <cell r="A311">
            <v>40911</v>
          </cell>
          <cell r="B311">
            <v>0</v>
          </cell>
          <cell r="C311">
            <v>-1000</v>
          </cell>
        </row>
        <row r="312">
          <cell r="A312">
            <v>40920</v>
          </cell>
          <cell r="B312">
            <v>130000</v>
          </cell>
          <cell r="C312">
            <v>3377000</v>
          </cell>
        </row>
        <row r="313">
          <cell r="A313">
            <v>40921</v>
          </cell>
          <cell r="B313">
            <v>0</v>
          </cell>
          <cell r="C313">
            <v>0</v>
          </cell>
        </row>
        <row r="314">
          <cell r="A314">
            <v>41059</v>
          </cell>
          <cell r="B314">
            <v>-1000</v>
          </cell>
          <cell r="C314">
            <v>-3000</v>
          </cell>
        </row>
        <row r="315">
          <cell r="A315">
            <v>41069</v>
          </cell>
          <cell r="B315">
            <v>-2000</v>
          </cell>
          <cell r="C315">
            <v>-18000</v>
          </cell>
        </row>
        <row r="316">
          <cell r="A316">
            <v>41080</v>
          </cell>
          <cell r="B316">
            <v>0</v>
          </cell>
          <cell r="C316">
            <v>0</v>
          </cell>
        </row>
        <row r="317">
          <cell r="A317">
            <v>41081</v>
          </cell>
          <cell r="B317">
            <v>0</v>
          </cell>
          <cell r="C317">
            <v>0</v>
          </cell>
        </row>
        <row r="318">
          <cell r="A318">
            <v>41082</v>
          </cell>
          <cell r="B318">
            <v>0</v>
          </cell>
          <cell r="C318">
            <v>0</v>
          </cell>
        </row>
        <row r="319">
          <cell r="A319">
            <v>41101</v>
          </cell>
          <cell r="B319">
            <v>0</v>
          </cell>
          <cell r="C319">
            <v>0</v>
          </cell>
        </row>
        <row r="320">
          <cell r="A320">
            <v>41102</v>
          </cell>
          <cell r="B320">
            <v>0</v>
          </cell>
          <cell r="C320">
            <v>0</v>
          </cell>
        </row>
        <row r="321">
          <cell r="A321">
            <v>41103</v>
          </cell>
          <cell r="B321">
            <v>0</v>
          </cell>
          <cell r="C321">
            <v>0</v>
          </cell>
        </row>
        <row r="322">
          <cell r="A322">
            <v>41104</v>
          </cell>
          <cell r="B322">
            <v>0</v>
          </cell>
          <cell r="C322">
            <v>0</v>
          </cell>
        </row>
        <row r="323">
          <cell r="A323">
            <v>41105</v>
          </cell>
          <cell r="B323">
            <v>0</v>
          </cell>
          <cell r="C323">
            <v>0</v>
          </cell>
        </row>
        <row r="324">
          <cell r="A324">
            <v>41106</v>
          </cell>
          <cell r="B324">
            <v>0</v>
          </cell>
          <cell r="C324">
            <v>0</v>
          </cell>
        </row>
        <row r="325">
          <cell r="A325">
            <v>41107</v>
          </cell>
          <cell r="B325">
            <v>0</v>
          </cell>
          <cell r="C325">
            <v>0</v>
          </cell>
        </row>
        <row r="326">
          <cell r="A326">
            <v>41108</v>
          </cell>
          <cell r="B326">
            <v>0</v>
          </cell>
          <cell r="C326">
            <v>0</v>
          </cell>
        </row>
        <row r="327">
          <cell r="A327">
            <v>41109</v>
          </cell>
          <cell r="B327">
            <v>0</v>
          </cell>
          <cell r="C327">
            <v>0</v>
          </cell>
        </row>
        <row r="328">
          <cell r="A328">
            <v>41110</v>
          </cell>
          <cell r="B328">
            <v>-1676000</v>
          </cell>
          <cell r="C328">
            <v>-20102000</v>
          </cell>
        </row>
        <row r="329">
          <cell r="A329">
            <v>41111</v>
          </cell>
          <cell r="B329">
            <v>0</v>
          </cell>
          <cell r="C329">
            <v>0</v>
          </cell>
        </row>
        <row r="330">
          <cell r="A330">
            <v>41112</v>
          </cell>
          <cell r="B330">
            <v>0</v>
          </cell>
          <cell r="C330">
            <v>0</v>
          </cell>
        </row>
        <row r="331">
          <cell r="A331">
            <v>41113</v>
          </cell>
          <cell r="B331">
            <v>0</v>
          </cell>
          <cell r="C331">
            <v>0</v>
          </cell>
        </row>
        <row r="332">
          <cell r="A332">
            <v>41114</v>
          </cell>
          <cell r="B332">
            <v>0</v>
          </cell>
          <cell r="C332">
            <v>0</v>
          </cell>
        </row>
        <row r="333">
          <cell r="A333">
            <v>41115</v>
          </cell>
          <cell r="B333">
            <v>0</v>
          </cell>
          <cell r="C333">
            <v>0</v>
          </cell>
        </row>
        <row r="334">
          <cell r="A334">
            <v>41116</v>
          </cell>
          <cell r="B334">
            <v>0</v>
          </cell>
          <cell r="C334">
            <v>0</v>
          </cell>
        </row>
        <row r="335">
          <cell r="A335">
            <v>41117</v>
          </cell>
          <cell r="B335">
            <v>0</v>
          </cell>
          <cell r="C335">
            <v>0</v>
          </cell>
        </row>
        <row r="336">
          <cell r="A336">
            <v>41118</v>
          </cell>
          <cell r="B336">
            <v>0</v>
          </cell>
          <cell r="C336">
            <v>0</v>
          </cell>
        </row>
        <row r="337">
          <cell r="A337">
            <v>41119</v>
          </cell>
          <cell r="B337">
            <v>0</v>
          </cell>
          <cell r="C337">
            <v>0</v>
          </cell>
        </row>
        <row r="338">
          <cell r="A338">
            <v>41120</v>
          </cell>
          <cell r="B338">
            <v>0</v>
          </cell>
          <cell r="C338">
            <v>0</v>
          </cell>
        </row>
        <row r="339">
          <cell r="A339">
            <v>41121</v>
          </cell>
          <cell r="B339">
            <v>0</v>
          </cell>
          <cell r="C339">
            <v>0</v>
          </cell>
        </row>
        <row r="340">
          <cell r="A340">
            <v>41122</v>
          </cell>
          <cell r="B340">
            <v>0</v>
          </cell>
          <cell r="C340">
            <v>0</v>
          </cell>
        </row>
        <row r="341">
          <cell r="A341">
            <v>41123</v>
          </cell>
          <cell r="B341">
            <v>0</v>
          </cell>
          <cell r="C341">
            <v>0</v>
          </cell>
        </row>
        <row r="342">
          <cell r="A342">
            <v>41124</v>
          </cell>
          <cell r="B342">
            <v>0</v>
          </cell>
          <cell r="C342">
            <v>0</v>
          </cell>
        </row>
        <row r="343">
          <cell r="A343">
            <v>41125</v>
          </cell>
          <cell r="B343">
            <v>0</v>
          </cell>
          <cell r="C343">
            <v>0</v>
          </cell>
        </row>
        <row r="344">
          <cell r="A344">
            <v>41126</v>
          </cell>
          <cell r="B344">
            <v>0</v>
          </cell>
          <cell r="C344">
            <v>0</v>
          </cell>
        </row>
        <row r="345">
          <cell r="A345">
            <v>41127</v>
          </cell>
          <cell r="B345">
            <v>0</v>
          </cell>
          <cell r="C345">
            <v>0</v>
          </cell>
        </row>
        <row r="346">
          <cell r="A346">
            <v>41128</v>
          </cell>
          <cell r="B346">
            <v>0</v>
          </cell>
          <cell r="C346">
            <v>0</v>
          </cell>
        </row>
        <row r="347">
          <cell r="A347">
            <v>41129</v>
          </cell>
          <cell r="B347">
            <v>0</v>
          </cell>
          <cell r="C347">
            <v>0</v>
          </cell>
        </row>
        <row r="348">
          <cell r="A348">
            <v>41130</v>
          </cell>
          <cell r="B348">
            <v>0</v>
          </cell>
          <cell r="C348">
            <v>0</v>
          </cell>
        </row>
        <row r="349">
          <cell r="A349">
            <v>41131</v>
          </cell>
          <cell r="B349">
            <v>-201000</v>
          </cell>
          <cell r="C349">
            <v>-2433000</v>
          </cell>
        </row>
        <row r="350">
          <cell r="A350">
            <v>41132</v>
          </cell>
          <cell r="B350">
            <v>0</v>
          </cell>
          <cell r="C350">
            <v>0</v>
          </cell>
        </row>
        <row r="351">
          <cell r="A351">
            <v>41133</v>
          </cell>
          <cell r="B351">
            <v>0</v>
          </cell>
          <cell r="C351">
            <v>0</v>
          </cell>
        </row>
        <row r="352">
          <cell r="A352">
            <v>41134</v>
          </cell>
          <cell r="B352">
            <v>0</v>
          </cell>
          <cell r="C352">
            <v>0</v>
          </cell>
        </row>
        <row r="353">
          <cell r="A353">
            <v>41135</v>
          </cell>
          <cell r="B353">
            <v>0</v>
          </cell>
          <cell r="C353">
            <v>0</v>
          </cell>
        </row>
        <row r="354">
          <cell r="A354">
            <v>41136</v>
          </cell>
          <cell r="B354">
            <v>0</v>
          </cell>
          <cell r="C354">
            <v>0</v>
          </cell>
        </row>
        <row r="355">
          <cell r="A355">
            <v>41137</v>
          </cell>
          <cell r="B355">
            <v>0</v>
          </cell>
          <cell r="C355">
            <v>0</v>
          </cell>
        </row>
        <row r="356">
          <cell r="A356">
            <v>41138</v>
          </cell>
          <cell r="B356">
            <v>0</v>
          </cell>
          <cell r="C356">
            <v>0</v>
          </cell>
        </row>
        <row r="357">
          <cell r="A357">
            <v>41139</v>
          </cell>
          <cell r="B357">
            <v>0</v>
          </cell>
          <cell r="C357">
            <v>0</v>
          </cell>
        </row>
        <row r="358">
          <cell r="A358">
            <v>41140</v>
          </cell>
          <cell r="B358">
            <v>0</v>
          </cell>
          <cell r="C358">
            <v>0</v>
          </cell>
        </row>
        <row r="359">
          <cell r="A359">
            <v>41141</v>
          </cell>
          <cell r="B359">
            <v>-1000</v>
          </cell>
          <cell r="C359">
            <v>-1000</v>
          </cell>
        </row>
        <row r="360">
          <cell r="A360">
            <v>41142</v>
          </cell>
          <cell r="B360">
            <v>0</v>
          </cell>
          <cell r="C360">
            <v>0</v>
          </cell>
        </row>
        <row r="361">
          <cell r="A361">
            <v>41143</v>
          </cell>
          <cell r="B361">
            <v>0</v>
          </cell>
          <cell r="C361">
            <v>0</v>
          </cell>
        </row>
        <row r="362">
          <cell r="A362">
            <v>41144</v>
          </cell>
          <cell r="B362">
            <v>0</v>
          </cell>
          <cell r="C362">
            <v>0</v>
          </cell>
        </row>
        <row r="363">
          <cell r="A363">
            <v>41145</v>
          </cell>
          <cell r="B363">
            <v>0</v>
          </cell>
          <cell r="C363">
            <v>0</v>
          </cell>
        </row>
        <row r="364">
          <cell r="A364">
            <v>41146</v>
          </cell>
          <cell r="B364">
            <v>0</v>
          </cell>
          <cell r="C364">
            <v>0</v>
          </cell>
        </row>
        <row r="365">
          <cell r="A365">
            <v>41147</v>
          </cell>
          <cell r="B365">
            <v>0</v>
          </cell>
          <cell r="C365">
            <v>0</v>
          </cell>
        </row>
        <row r="366">
          <cell r="A366">
            <v>41148</v>
          </cell>
          <cell r="B366">
            <v>0</v>
          </cell>
          <cell r="C366">
            <v>0</v>
          </cell>
        </row>
        <row r="367">
          <cell r="A367">
            <v>41149</v>
          </cell>
          <cell r="B367">
            <v>0</v>
          </cell>
          <cell r="C367">
            <v>0</v>
          </cell>
        </row>
        <row r="368">
          <cell r="A368">
            <v>41150</v>
          </cell>
          <cell r="B368">
            <v>0</v>
          </cell>
          <cell r="C368">
            <v>0</v>
          </cell>
        </row>
        <row r="369">
          <cell r="A369">
            <v>41151</v>
          </cell>
          <cell r="B369">
            <v>0</v>
          </cell>
          <cell r="C369">
            <v>0</v>
          </cell>
        </row>
        <row r="370">
          <cell r="A370">
            <v>41152</v>
          </cell>
          <cell r="B370">
            <v>0</v>
          </cell>
          <cell r="C370">
            <v>0</v>
          </cell>
        </row>
        <row r="371">
          <cell r="A371">
            <v>41153</v>
          </cell>
          <cell r="B371">
            <v>0</v>
          </cell>
          <cell r="C371">
            <v>0</v>
          </cell>
        </row>
        <row r="372">
          <cell r="A372">
            <v>41159</v>
          </cell>
          <cell r="B372">
            <v>0</v>
          </cell>
          <cell r="C372">
            <v>0</v>
          </cell>
        </row>
        <row r="373">
          <cell r="A373">
            <v>41160</v>
          </cell>
          <cell r="B373">
            <v>-88000</v>
          </cell>
          <cell r="C373">
            <v>-1056000</v>
          </cell>
        </row>
        <row r="374">
          <cell r="A374">
            <v>41169</v>
          </cell>
          <cell r="B374">
            <v>0</v>
          </cell>
          <cell r="C374">
            <v>0</v>
          </cell>
        </row>
        <row r="375">
          <cell r="A375">
            <v>41170</v>
          </cell>
          <cell r="B375">
            <v>0</v>
          </cell>
          <cell r="C375">
            <v>0</v>
          </cell>
        </row>
        <row r="376">
          <cell r="A376">
            <v>41171</v>
          </cell>
          <cell r="B376">
            <v>0</v>
          </cell>
          <cell r="C376">
            <v>0</v>
          </cell>
        </row>
        <row r="377">
          <cell r="A377">
            <v>41172</v>
          </cell>
          <cell r="B377">
            <v>0</v>
          </cell>
          <cell r="C377">
            <v>0</v>
          </cell>
        </row>
        <row r="378">
          <cell r="A378">
            <v>41180</v>
          </cell>
          <cell r="B378">
            <v>0</v>
          </cell>
          <cell r="C378">
            <v>0</v>
          </cell>
        </row>
        <row r="379">
          <cell r="A379">
            <v>41181</v>
          </cell>
          <cell r="B379">
            <v>0</v>
          </cell>
          <cell r="C379">
            <v>0</v>
          </cell>
        </row>
        <row r="380">
          <cell r="A380">
            <v>41182</v>
          </cell>
          <cell r="B380">
            <v>0</v>
          </cell>
          <cell r="C380">
            <v>0</v>
          </cell>
        </row>
        <row r="381">
          <cell r="A381">
            <v>41183</v>
          </cell>
          <cell r="B381">
            <v>0</v>
          </cell>
          <cell r="C381">
            <v>0</v>
          </cell>
        </row>
        <row r="382">
          <cell r="A382">
            <v>41184</v>
          </cell>
          <cell r="B382">
            <v>0</v>
          </cell>
          <cell r="C382">
            <v>0</v>
          </cell>
        </row>
        <row r="383">
          <cell r="A383">
            <v>41185</v>
          </cell>
          <cell r="B383">
            <v>0</v>
          </cell>
          <cell r="C383">
            <v>0</v>
          </cell>
        </row>
        <row r="384">
          <cell r="A384">
            <v>41186</v>
          </cell>
          <cell r="B384">
            <v>0</v>
          </cell>
          <cell r="C384">
            <v>0</v>
          </cell>
        </row>
        <row r="385">
          <cell r="A385">
            <v>41188</v>
          </cell>
          <cell r="B385">
            <v>0</v>
          </cell>
          <cell r="C385">
            <v>-72268000</v>
          </cell>
        </row>
        <row r="386">
          <cell r="A386">
            <v>41189</v>
          </cell>
          <cell r="B386">
            <v>0</v>
          </cell>
          <cell r="C386">
            <v>-2914000</v>
          </cell>
        </row>
        <row r="387">
          <cell r="A387">
            <v>41819</v>
          </cell>
          <cell r="B387">
            <v>0</v>
          </cell>
          <cell r="C387">
            <v>0</v>
          </cell>
        </row>
        <row r="388">
          <cell r="A388">
            <v>41910</v>
          </cell>
          <cell r="B388">
            <v>-211000</v>
          </cell>
          <cell r="C388">
            <v>-4312000</v>
          </cell>
        </row>
        <row r="389">
          <cell r="A389">
            <v>42110</v>
          </cell>
          <cell r="B389">
            <v>-66000</v>
          </cell>
          <cell r="C389">
            <v>-933000</v>
          </cell>
        </row>
        <row r="390">
          <cell r="A390">
            <v>42111</v>
          </cell>
          <cell r="B390">
            <v>0</v>
          </cell>
          <cell r="C390">
            <v>0</v>
          </cell>
        </row>
        <row r="391">
          <cell r="A391">
            <v>42120</v>
          </cell>
          <cell r="B391">
            <v>0</v>
          </cell>
          <cell r="C391">
            <v>0</v>
          </cell>
        </row>
        <row r="392">
          <cell r="A392">
            <v>42121</v>
          </cell>
          <cell r="B392">
            <v>0</v>
          </cell>
          <cell r="C392">
            <v>0</v>
          </cell>
        </row>
        <row r="393">
          <cell r="A393">
            <v>42140</v>
          </cell>
          <cell r="B393">
            <v>-135000</v>
          </cell>
          <cell r="C393">
            <v>-6569000</v>
          </cell>
        </row>
        <row r="394">
          <cell r="A394">
            <v>42142</v>
          </cell>
          <cell r="B394">
            <v>0</v>
          </cell>
          <cell r="C394">
            <v>0</v>
          </cell>
        </row>
        <row r="395">
          <cell r="A395">
            <v>42144</v>
          </cell>
          <cell r="B395">
            <v>0</v>
          </cell>
          <cell r="C395">
            <v>0</v>
          </cell>
        </row>
        <row r="396">
          <cell r="A396">
            <v>42146</v>
          </cell>
          <cell r="B396">
            <v>0</v>
          </cell>
          <cell r="C396">
            <v>0</v>
          </cell>
        </row>
        <row r="397">
          <cell r="A397">
            <v>42148</v>
          </cell>
          <cell r="B397">
            <v>0</v>
          </cell>
          <cell r="C397">
            <v>0</v>
          </cell>
        </row>
        <row r="398">
          <cell r="A398">
            <v>42660</v>
          </cell>
          <cell r="B398">
            <v>0</v>
          </cell>
          <cell r="C398">
            <v>0</v>
          </cell>
        </row>
        <row r="399">
          <cell r="A399">
            <v>42661</v>
          </cell>
          <cell r="B399">
            <v>0</v>
          </cell>
          <cell r="C399">
            <v>0</v>
          </cell>
        </row>
        <row r="400">
          <cell r="A400">
            <v>42724</v>
          </cell>
          <cell r="B400">
            <v>6000</v>
          </cell>
          <cell r="C400">
            <v>79000</v>
          </cell>
        </row>
        <row r="401">
          <cell r="A401">
            <v>42725</v>
          </cell>
          <cell r="B401">
            <v>33000</v>
          </cell>
          <cell r="C401">
            <v>400000</v>
          </cell>
        </row>
        <row r="402">
          <cell r="A402">
            <v>42731</v>
          </cell>
          <cell r="B402">
            <v>181000</v>
          </cell>
          <cell r="C402">
            <v>2172000</v>
          </cell>
        </row>
        <row r="403">
          <cell r="A403">
            <v>42733</v>
          </cell>
          <cell r="B403">
            <v>0</v>
          </cell>
          <cell r="C403">
            <v>0</v>
          </cell>
        </row>
        <row r="404">
          <cell r="A404">
            <v>42734</v>
          </cell>
          <cell r="B404">
            <v>0</v>
          </cell>
          <cell r="C404">
            <v>0</v>
          </cell>
        </row>
        <row r="405">
          <cell r="A405">
            <v>42735</v>
          </cell>
          <cell r="B405">
            <v>0</v>
          </cell>
          <cell r="C405">
            <v>0</v>
          </cell>
        </row>
        <row r="406">
          <cell r="A406">
            <v>42736</v>
          </cell>
          <cell r="B406">
            <v>71000</v>
          </cell>
          <cell r="C406">
            <v>852000</v>
          </cell>
        </row>
        <row r="407">
          <cell r="A407">
            <v>42737</v>
          </cell>
          <cell r="B407">
            <v>19000</v>
          </cell>
          <cell r="C407">
            <v>228000</v>
          </cell>
        </row>
        <row r="408">
          <cell r="A408">
            <v>42738</v>
          </cell>
          <cell r="B408">
            <v>0</v>
          </cell>
          <cell r="C408">
            <v>0</v>
          </cell>
        </row>
        <row r="409">
          <cell r="A409">
            <v>42744</v>
          </cell>
          <cell r="B409">
            <v>728000</v>
          </cell>
          <cell r="C409">
            <v>5824000</v>
          </cell>
        </row>
        <row r="410">
          <cell r="A410">
            <v>42751</v>
          </cell>
          <cell r="B410">
            <v>1302000</v>
          </cell>
          <cell r="C410">
            <v>15624000</v>
          </cell>
        </row>
        <row r="411">
          <cell r="A411">
            <v>42833</v>
          </cell>
          <cell r="B411">
            <v>0</v>
          </cell>
          <cell r="C411">
            <v>0</v>
          </cell>
        </row>
        <row r="412">
          <cell r="A412">
            <v>42836</v>
          </cell>
          <cell r="B412">
            <v>0</v>
          </cell>
          <cell r="C412">
            <v>0</v>
          </cell>
        </row>
        <row r="413">
          <cell r="A413">
            <v>42838</v>
          </cell>
          <cell r="B413">
            <v>0</v>
          </cell>
          <cell r="C413">
            <v>0</v>
          </cell>
        </row>
        <row r="414">
          <cell r="A414">
            <v>42839</v>
          </cell>
          <cell r="B414">
            <v>0</v>
          </cell>
          <cell r="C414">
            <v>0</v>
          </cell>
        </row>
        <row r="415">
          <cell r="A415">
            <v>42841</v>
          </cell>
          <cell r="B415">
            <v>0</v>
          </cell>
          <cell r="C415">
            <v>0</v>
          </cell>
        </row>
        <row r="416">
          <cell r="A416">
            <v>42842</v>
          </cell>
          <cell r="B416">
            <v>0</v>
          </cell>
          <cell r="C416">
            <v>0</v>
          </cell>
        </row>
        <row r="417">
          <cell r="A417">
            <v>42843</v>
          </cell>
          <cell r="B417">
            <v>0</v>
          </cell>
          <cell r="C417">
            <v>0</v>
          </cell>
        </row>
        <row r="418">
          <cell r="A418">
            <v>42844</v>
          </cell>
          <cell r="B418">
            <v>0</v>
          </cell>
          <cell r="C418">
            <v>0</v>
          </cell>
        </row>
        <row r="419">
          <cell r="A419">
            <v>42846</v>
          </cell>
          <cell r="B419">
            <v>0</v>
          </cell>
          <cell r="C419">
            <v>0</v>
          </cell>
        </row>
        <row r="420">
          <cell r="A420">
            <v>42848</v>
          </cell>
          <cell r="B420">
            <v>0</v>
          </cell>
          <cell r="C420">
            <v>0</v>
          </cell>
        </row>
        <row r="421">
          <cell r="A421">
            <v>42849</v>
          </cell>
          <cell r="B421">
            <v>0</v>
          </cell>
          <cell r="C421">
            <v>0</v>
          </cell>
        </row>
        <row r="422">
          <cell r="A422">
            <v>42850</v>
          </cell>
          <cell r="B422">
            <v>0</v>
          </cell>
          <cell r="C422">
            <v>0</v>
          </cell>
        </row>
        <row r="423">
          <cell r="A423">
            <v>42851</v>
          </cell>
          <cell r="B423">
            <v>0</v>
          </cell>
          <cell r="C423">
            <v>0</v>
          </cell>
        </row>
        <row r="424">
          <cell r="A424">
            <v>42911</v>
          </cell>
          <cell r="B424">
            <v>0</v>
          </cell>
          <cell r="C424">
            <v>0</v>
          </cell>
        </row>
        <row r="425">
          <cell r="A425">
            <v>42944</v>
          </cell>
          <cell r="B425">
            <v>0</v>
          </cell>
          <cell r="C425">
            <v>0</v>
          </cell>
        </row>
        <row r="426">
          <cell r="A426">
            <v>42946</v>
          </cell>
          <cell r="B426">
            <v>0</v>
          </cell>
          <cell r="C426">
            <v>0</v>
          </cell>
        </row>
        <row r="427">
          <cell r="A427">
            <v>43101</v>
          </cell>
          <cell r="B427">
            <v>534000</v>
          </cell>
          <cell r="C427">
            <v>6101000</v>
          </cell>
        </row>
        <row r="428">
          <cell r="A428">
            <v>43102</v>
          </cell>
          <cell r="B428">
            <v>0</v>
          </cell>
          <cell r="C428">
            <v>0</v>
          </cell>
        </row>
        <row r="429">
          <cell r="A429">
            <v>43103</v>
          </cell>
          <cell r="B429">
            <v>0</v>
          </cell>
          <cell r="C429">
            <v>0</v>
          </cell>
        </row>
        <row r="430">
          <cell r="A430">
            <v>43104</v>
          </cell>
          <cell r="B430">
            <v>277000</v>
          </cell>
          <cell r="C430">
            <v>689000</v>
          </cell>
        </row>
        <row r="431">
          <cell r="A431">
            <v>43105</v>
          </cell>
          <cell r="B431">
            <v>0</v>
          </cell>
          <cell r="C431">
            <v>0</v>
          </cell>
        </row>
        <row r="432">
          <cell r="A432">
            <v>43107</v>
          </cell>
          <cell r="B432">
            <v>0</v>
          </cell>
          <cell r="C432">
            <v>0</v>
          </cell>
        </row>
        <row r="433">
          <cell r="A433">
            <v>43110</v>
          </cell>
          <cell r="B433">
            <v>0</v>
          </cell>
          <cell r="C433">
            <v>0</v>
          </cell>
        </row>
        <row r="434">
          <cell r="A434">
            <v>43130</v>
          </cell>
          <cell r="B434">
            <v>18000</v>
          </cell>
          <cell r="C434">
            <v>93000</v>
          </cell>
        </row>
        <row r="435">
          <cell r="A435">
            <v>43131</v>
          </cell>
          <cell r="B435">
            <v>0</v>
          </cell>
          <cell r="C435">
            <v>0</v>
          </cell>
        </row>
        <row r="436">
          <cell r="A436">
            <v>43133</v>
          </cell>
          <cell r="B436">
            <v>0</v>
          </cell>
          <cell r="C436">
            <v>0</v>
          </cell>
        </row>
        <row r="437">
          <cell r="A437">
            <v>43135</v>
          </cell>
          <cell r="B437">
            <v>0</v>
          </cell>
          <cell r="C437">
            <v>0</v>
          </cell>
        </row>
        <row r="438">
          <cell r="A438">
            <v>43137</v>
          </cell>
          <cell r="B438">
            <v>38000</v>
          </cell>
          <cell r="C438">
            <v>3280000</v>
          </cell>
        </row>
        <row r="439">
          <cell r="A439">
            <v>43139</v>
          </cell>
          <cell r="B439">
            <v>4000</v>
          </cell>
          <cell r="C439">
            <v>47000</v>
          </cell>
        </row>
        <row r="440">
          <cell r="A440">
            <v>43186</v>
          </cell>
          <cell r="B440">
            <v>0</v>
          </cell>
          <cell r="C440">
            <v>0</v>
          </cell>
        </row>
        <row r="441">
          <cell r="A441">
            <v>43189</v>
          </cell>
          <cell r="B441">
            <v>0</v>
          </cell>
          <cell r="C441">
            <v>0</v>
          </cell>
        </row>
        <row r="442">
          <cell r="A442">
            <v>43195</v>
          </cell>
          <cell r="B442">
            <v>0</v>
          </cell>
          <cell r="C442">
            <v>0</v>
          </cell>
        </row>
        <row r="443">
          <cell r="A443">
            <v>43196</v>
          </cell>
          <cell r="B443">
            <v>0</v>
          </cell>
          <cell r="C443">
            <v>0</v>
          </cell>
        </row>
        <row r="444">
          <cell r="A444">
            <v>43197</v>
          </cell>
          <cell r="B444">
            <v>0</v>
          </cell>
          <cell r="C444">
            <v>0</v>
          </cell>
        </row>
        <row r="445">
          <cell r="A445">
            <v>43198</v>
          </cell>
          <cell r="B445">
            <v>0</v>
          </cell>
          <cell r="C445">
            <v>0</v>
          </cell>
        </row>
        <row r="446">
          <cell r="A446">
            <v>43199</v>
          </cell>
          <cell r="B446">
            <v>16000</v>
          </cell>
          <cell r="C446">
            <v>178000</v>
          </cell>
        </row>
        <row r="447">
          <cell r="A447">
            <v>44739</v>
          </cell>
          <cell r="B447">
            <v>0</v>
          </cell>
          <cell r="C447">
            <v>0</v>
          </cell>
        </row>
        <row r="448">
          <cell r="A448">
            <v>45614</v>
          </cell>
          <cell r="B448">
            <v>-223000</v>
          </cell>
          <cell r="C448">
            <v>-2665000</v>
          </cell>
        </row>
        <row r="449">
          <cell r="A449">
            <v>45695</v>
          </cell>
          <cell r="B449">
            <v>0</v>
          </cell>
          <cell r="C449">
            <v>0</v>
          </cell>
        </row>
        <row r="450">
          <cell r="A450">
            <v>45696</v>
          </cell>
          <cell r="B450">
            <v>0</v>
          </cell>
          <cell r="C450">
            <v>0</v>
          </cell>
        </row>
        <row r="451">
          <cell r="A451">
            <v>45697</v>
          </cell>
          <cell r="B451">
            <v>0</v>
          </cell>
          <cell r="C451">
            <v>0</v>
          </cell>
        </row>
        <row r="452">
          <cell r="A452">
            <v>45698</v>
          </cell>
          <cell r="B452">
            <v>0</v>
          </cell>
          <cell r="C452">
            <v>0</v>
          </cell>
        </row>
        <row r="453">
          <cell r="A453">
            <v>45699</v>
          </cell>
          <cell r="B453">
            <v>0</v>
          </cell>
          <cell r="C45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 refreshError="1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Utility Proxy Group"/>
      <sheetName val="Exhibit List"/>
      <sheetName val="2 (1).1"/>
      <sheetName val="2 (1).2"/>
      <sheetName val="2 (2)"/>
      <sheetName val="3"/>
      <sheetName val="4 (1)"/>
      <sheetName val="4 (2)"/>
      <sheetName val="4 (3)"/>
      <sheetName val="5 (1)"/>
      <sheetName val="5 (2)"/>
      <sheetName val="5 (3)"/>
      <sheetName val="5 (4)"/>
      <sheetName val="6 (1)"/>
      <sheetName val="6 (2)"/>
      <sheetName val="6 (3)"/>
      <sheetName val="6 (4,5)"/>
      <sheetName val="6 (6)"/>
      <sheetName val="7 (1)"/>
      <sheetName val="7 (2)"/>
      <sheetName val="8 (1)"/>
      <sheetName val="8 (2)"/>
      <sheetName val="8 (3)"/>
      <sheetName val="8 (4,5)"/>
      <sheetName val="8 (6)"/>
      <sheetName val="9 (1)"/>
      <sheetName val="9 (2)"/>
      <sheetName val="10"/>
      <sheetName val="11 (1)"/>
      <sheetName val="11 (2)"/>
      <sheetName val="11(3)"/>
      <sheetName val="12 (1)"/>
      <sheetName val="12 (2)"/>
      <sheetName val="13"/>
      <sheetName val="Capital Structure"/>
      <sheetName val="Non-Utility Proxy Group"/>
      <sheetName val="Stock Price (Electric)"/>
      <sheetName val="Stock Price (Non-Utility)"/>
      <sheetName val="Dividend Yield - Utility"/>
      <sheetName val="Bond Yields"/>
      <sheetName val="Yields"/>
      <sheetName val="2014 04 Market DCF"/>
      <sheetName val="Size Premium"/>
      <sheetName val="Electric Utility Data"/>
      <sheetName val="CS Data"/>
      <sheetName val="Ordinal Ratings"/>
      <sheetName val="11 (3)"/>
      <sheetName val="Non-Utility FERC"/>
      <sheetName val="Non-Utility br+sv"/>
      <sheetName val="Dividend Yield - Non-Utility"/>
      <sheetName val="2014 01 Market DCF"/>
      <sheetName val="3 (1)"/>
      <sheetName val="2 (3)"/>
      <sheetName val="3 (2)"/>
      <sheetName val="3 (3)"/>
      <sheetName val="MISO Transmission Owners"/>
      <sheetName val="2 (1)"/>
      <sheetName val="2 (4)"/>
      <sheetName val="5"/>
      <sheetName val="6 (4)"/>
      <sheetName val="7 (3,4)"/>
      <sheetName val="7 (5)"/>
      <sheetName val="9 (2,3)"/>
      <sheetName val="10 (1)"/>
      <sheetName val="10 (2)"/>
      <sheetName val="11"/>
      <sheetName val="12"/>
      <sheetName val="14"/>
      <sheetName val="2013 11 Market DCF"/>
      <sheetName val="SUMMARY"/>
      <sheetName val="2013 07 Market DCF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 refreshError="1"/>
      <sheetData sheetId="37" refreshError="1"/>
      <sheetData sheetId="38"/>
      <sheetData sheetId="39">
        <row r="4">
          <cell r="B4" t="str">
            <v>ALE</v>
          </cell>
          <cell r="C4">
            <v>3.6646742157842256E-2</v>
          </cell>
          <cell r="D4">
            <v>4.0040439570958257E-2</v>
          </cell>
        </row>
        <row r="5">
          <cell r="B5" t="str">
            <v>LNT</v>
          </cell>
          <cell r="C5">
            <v>3.5728906816906984E-2</v>
          </cell>
          <cell r="D5">
            <v>3.8770478750794278E-2</v>
          </cell>
        </row>
        <row r="6">
          <cell r="B6" t="str">
            <v>AEE</v>
          </cell>
          <cell r="C6">
            <v>4.4384584728835712E-2</v>
          </cell>
          <cell r="D6">
            <v>4.8049784136385408E-2</v>
          </cell>
        </row>
        <row r="7">
          <cell r="B7" t="str">
            <v>AEP</v>
          </cell>
          <cell r="C7">
            <v>3.9744773213152264E-2</v>
          </cell>
          <cell r="D7">
            <v>4.3286751733945826E-2</v>
          </cell>
        </row>
        <row r="8">
          <cell r="B8" t="str">
            <v>AVA</v>
          </cell>
          <cell r="C8">
            <v>4.301152152582044E-2</v>
          </cell>
          <cell r="D8">
            <v>4.6692070678700126E-2</v>
          </cell>
        </row>
        <row r="9">
          <cell r="B9" t="str">
            <v>BKH</v>
          </cell>
          <cell r="C9">
            <v>3.0538231787530085E-2</v>
          </cell>
          <cell r="D9">
            <v>3.3734755818672531E-2</v>
          </cell>
        </row>
        <row r="10">
          <cell r="B10" t="str">
            <v>CNP</v>
          </cell>
          <cell r="C10">
            <v>3.3581741574811454E-2</v>
          </cell>
          <cell r="D10">
            <v>3.6691484304195186E-2</v>
          </cell>
        </row>
        <row r="11">
          <cell r="B11" t="str">
            <v>CNL</v>
          </cell>
          <cell r="C11">
            <v>2.905942894037775E-2</v>
          </cell>
          <cell r="D11">
            <v>3.1616049830907884E-2</v>
          </cell>
        </row>
        <row r="12">
          <cell r="B12" t="str">
            <v>CMS</v>
          </cell>
          <cell r="C12">
            <v>3.5402099250227928E-2</v>
          </cell>
          <cell r="D12">
            <v>3.8535576584857567E-2</v>
          </cell>
        </row>
        <row r="13">
          <cell r="B13" t="str">
            <v>ED</v>
          </cell>
          <cell r="C13">
            <v>3.9981936063161347E-2</v>
          </cell>
          <cell r="D13">
            <v>4.3040311263849607E-2</v>
          </cell>
        </row>
        <row r="14">
          <cell r="B14" t="str">
            <v>D</v>
          </cell>
          <cell r="C14">
            <v>3.7575405485314108E-2</v>
          </cell>
          <cell r="D14">
            <v>4.0204649690102602E-2</v>
          </cell>
        </row>
        <row r="15">
          <cell r="B15" t="str">
            <v>DTE</v>
          </cell>
          <cell r="C15">
            <v>3.5956012225125795E-2</v>
          </cell>
          <cell r="D15">
            <v>3.8876576524081975E-2</v>
          </cell>
        </row>
        <row r="16">
          <cell r="B16" t="str">
            <v>DUK</v>
          </cell>
          <cell r="C16">
            <v>4.2107880627592346E-2</v>
          </cell>
          <cell r="D16">
            <v>4.5727791444804017E-2</v>
          </cell>
        </row>
        <row r="17">
          <cell r="B17" t="str">
            <v>EIX</v>
          </cell>
          <cell r="C17">
            <v>2.6424250957668649E-2</v>
          </cell>
          <cell r="D17">
            <v>2.9083722781623026E-2</v>
          </cell>
        </row>
        <row r="18">
          <cell r="B18" t="str">
            <v>EE</v>
          </cell>
          <cell r="C18">
            <v>2.753495353718725E-2</v>
          </cell>
          <cell r="D18">
            <v>3.0353956732647364E-2</v>
          </cell>
        </row>
        <row r="19">
          <cell r="B19" t="str">
            <v>EDE</v>
          </cell>
          <cell r="C19">
            <v>4.3139078124666837E-2</v>
          </cell>
          <cell r="D19">
            <v>4.6410706789864142E-2</v>
          </cell>
        </row>
        <row r="20">
          <cell r="B20" t="str">
            <v>ETR</v>
          </cell>
          <cell r="C20">
            <v>4.7092083150889162E-2</v>
          </cell>
          <cell r="D20">
            <v>5.1579993079107024E-2</v>
          </cell>
        </row>
        <row r="21">
          <cell r="B21" t="str">
            <v>EXC</v>
          </cell>
          <cell r="C21">
            <v>4.4308775832324933E-2</v>
          </cell>
          <cell r="D21">
            <v>4.9135639242365671E-2</v>
          </cell>
        </row>
        <row r="22">
          <cell r="B22" t="str">
            <v>FE</v>
          </cell>
          <cell r="C22">
            <v>5.2202877465864134E-2</v>
          </cell>
          <cell r="D22">
            <v>5.8257093781649845E-2</v>
          </cell>
        </row>
        <row r="23">
          <cell r="B23" t="str">
            <v>GXP</v>
          </cell>
          <cell r="C23">
            <v>3.612069787528973E-2</v>
          </cell>
          <cell r="D23">
            <v>3.9366023882139015E-2</v>
          </cell>
        </row>
        <row r="24">
          <cell r="B24" t="str">
            <v>HE</v>
          </cell>
          <cell r="C24">
            <v>4.511774240304154E-2</v>
          </cell>
          <cell r="D24">
            <v>4.8909307747733631E-2</v>
          </cell>
        </row>
        <row r="25">
          <cell r="B25" t="str">
            <v>IDA</v>
          </cell>
          <cell r="C25">
            <v>2.9974897211421381E-2</v>
          </cell>
          <cell r="D25">
            <v>3.2491414379941512E-2</v>
          </cell>
        </row>
        <row r="26">
          <cell r="B26" t="str">
            <v>TEG</v>
          </cell>
          <cell r="C26">
            <v>4.4343676519287466E-2</v>
          </cell>
          <cell r="D26">
            <v>4.8605170654333153E-2</v>
          </cell>
        </row>
        <row r="27">
          <cell r="B27" t="str">
            <v>ITC</v>
          </cell>
          <cell r="C27">
            <v>1.6202276161589535E-2</v>
          </cell>
          <cell r="D27">
            <v>1.7530228476671381E-2</v>
          </cell>
        </row>
        <row r="28">
          <cell r="B28" t="str">
            <v>MGEE</v>
          </cell>
          <cell r="C28">
            <v>2.7345391088498098E-2</v>
          </cell>
          <cell r="D28">
            <v>2.9735158280084689E-2</v>
          </cell>
        </row>
        <row r="29">
          <cell r="B29" t="str">
            <v>NEE</v>
          </cell>
          <cell r="C29">
            <v>3.1710899066167871E-2</v>
          </cell>
          <cell r="D29">
            <v>3.4695815235760701E-2</v>
          </cell>
        </row>
        <row r="30">
          <cell r="B30" t="str">
            <v>NU</v>
          </cell>
          <cell r="C30">
            <v>3.2971521997985573E-2</v>
          </cell>
          <cell r="D30">
            <v>3.5814948148758685E-2</v>
          </cell>
        </row>
        <row r="31">
          <cell r="B31" t="str">
            <v>NWE</v>
          </cell>
          <cell r="C31">
            <v>3.5540874999086682E-2</v>
          </cell>
          <cell r="D31">
            <v>3.8537584189430832E-2</v>
          </cell>
        </row>
        <row r="32">
          <cell r="B32" t="str">
            <v>NVE</v>
          </cell>
          <cell r="C32">
            <v>3.2788479834460156E-2</v>
          </cell>
          <cell r="D32">
            <v>3.5074357159687951E-2</v>
          </cell>
        </row>
        <row r="33">
          <cell r="B33" t="str">
            <v>OGE</v>
          </cell>
          <cell r="C33">
            <v>2.3196484010381987E-2</v>
          </cell>
          <cell r="D33">
            <v>2.5424925232278101E-2</v>
          </cell>
        </row>
        <row r="34">
          <cell r="B34" t="str">
            <v>OTTR</v>
          </cell>
          <cell r="C34">
            <v>3.8220831463760555E-2</v>
          </cell>
          <cell r="D34">
            <v>4.2918761592154714E-2</v>
          </cell>
        </row>
        <row r="35">
          <cell r="B35" t="str">
            <v>POM</v>
          </cell>
          <cell r="C35">
            <v>5.0128856979659388E-2</v>
          </cell>
          <cell r="D35">
            <v>5.4429196307597606E-2</v>
          </cell>
        </row>
        <row r="36">
          <cell r="B36" t="str">
            <v>PCG</v>
          </cell>
          <cell r="C36">
            <v>3.874868131952889E-2</v>
          </cell>
          <cell r="D36">
            <v>4.2053092051444523E-2</v>
          </cell>
        </row>
        <row r="37">
          <cell r="B37" t="str">
            <v>PNW</v>
          </cell>
          <cell r="C37">
            <v>3.6417196197498232E-2</v>
          </cell>
          <cell r="D37">
            <v>3.9921590155427317E-2</v>
          </cell>
        </row>
        <row r="38">
          <cell r="B38" t="str">
            <v>PNM</v>
          </cell>
          <cell r="C38">
            <v>2.7171405721484642E-2</v>
          </cell>
          <cell r="D38">
            <v>2.9601503372401711E-2</v>
          </cell>
        </row>
        <row r="39">
          <cell r="B39" t="str">
            <v>POR</v>
          </cell>
          <cell r="C39">
            <v>3.3938497289964176E-2</v>
          </cell>
          <cell r="D39">
            <v>3.6945082656761392E-2</v>
          </cell>
        </row>
        <row r="40">
          <cell r="B40" t="str">
            <v>PPL</v>
          </cell>
          <cell r="C40">
            <v>4.5742410217243845E-2</v>
          </cell>
          <cell r="D40">
            <v>4.9509592239964734E-2</v>
          </cell>
        </row>
        <row r="41">
          <cell r="B41" t="str">
            <v>PEG</v>
          </cell>
          <cell r="C41">
            <v>4.1022720685743634E-2</v>
          </cell>
          <cell r="D41">
            <v>4.4707000062752487E-2</v>
          </cell>
        </row>
        <row r="42">
          <cell r="B42" t="str">
            <v>SCG</v>
          </cell>
          <cell r="C42">
            <v>3.8451074795373907E-2</v>
          </cell>
          <cell r="D42">
            <v>4.1611579285209074E-2</v>
          </cell>
        </row>
        <row r="43">
          <cell r="B43" t="str">
            <v>SRE</v>
          </cell>
          <cell r="C43">
            <v>2.9534914909909841E-2</v>
          </cell>
          <cell r="D43">
            <v>3.1751992597051366E-2</v>
          </cell>
        </row>
        <row r="44">
          <cell r="B44" t="str">
            <v>SO</v>
          </cell>
          <cell r="C44">
            <v>4.3145924239302587E-2</v>
          </cell>
          <cell r="D44">
            <v>4.6116049670189597E-2</v>
          </cell>
        </row>
        <row r="45">
          <cell r="B45" t="str">
            <v>TE</v>
          </cell>
          <cell r="C45">
            <v>4.8157760447676758E-2</v>
          </cell>
          <cell r="D45">
            <v>5.2142981317422156E-2</v>
          </cell>
        </row>
        <row r="46">
          <cell r="B46" t="str">
            <v>UIL</v>
          </cell>
          <cell r="C46">
            <v>4.2053476689414483E-2</v>
          </cell>
          <cell r="D46">
            <v>4.5841207630679802E-2</v>
          </cell>
        </row>
        <row r="47">
          <cell r="B47" t="str">
            <v>UNS</v>
          </cell>
          <cell r="C47">
            <v>3.4451966420751913E-2</v>
          </cell>
          <cell r="D47">
            <v>3.8293380985366075E-2</v>
          </cell>
        </row>
        <row r="48">
          <cell r="B48" t="str">
            <v>VVC</v>
          </cell>
          <cell r="C48">
            <v>3.8680187979083944E-2</v>
          </cell>
          <cell r="D48">
            <v>4.2758576953581616E-2</v>
          </cell>
        </row>
        <row r="49">
          <cell r="B49" t="str">
            <v>WR</v>
          </cell>
          <cell r="C49">
            <v>4.0069053973529473E-2</v>
          </cell>
          <cell r="D49">
            <v>4.368080182223049E-2</v>
          </cell>
        </row>
        <row r="50">
          <cell r="B50" t="str">
            <v>WEC</v>
          </cell>
          <cell r="C50">
            <v>3.1773151933527595E-2</v>
          </cell>
          <cell r="D50">
            <v>3.4341014255349391E-2</v>
          </cell>
        </row>
        <row r="51">
          <cell r="B51" t="str">
            <v>XEL</v>
          </cell>
          <cell r="C51">
            <v>3.5953869704432852E-2</v>
          </cell>
          <cell r="D51">
            <v>3.9181944008549449E-2</v>
          </cell>
        </row>
      </sheetData>
      <sheetData sheetId="40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Market Projections"/>
      <sheetName val="1 Month USD LIBOR Forward Curve"/>
      <sheetName val="3 Month USD LIBOR Forward Curve"/>
      <sheetName val="Daily SOFR Forward Curve"/>
      <sheetName val="Fed Projections"/>
    </sheetNames>
    <sheetDataSet>
      <sheetData sheetId="0" refreshError="1"/>
      <sheetData sheetId="1">
        <row r="3">
          <cell r="O3">
            <v>43783</v>
          </cell>
          <cell r="P3">
            <v>1.75622E-2</v>
          </cell>
        </row>
        <row r="4">
          <cell r="O4">
            <v>43815</v>
          </cell>
          <cell r="P4">
            <v>1.7141099999999999E-2</v>
          </cell>
        </row>
        <row r="5">
          <cell r="O5">
            <v>43844</v>
          </cell>
          <cell r="P5">
            <v>1.6915099999999999E-2</v>
          </cell>
        </row>
        <row r="6">
          <cell r="O6">
            <v>43875</v>
          </cell>
          <cell r="P6">
            <v>1.68436E-2</v>
          </cell>
        </row>
        <row r="7">
          <cell r="O7">
            <v>43906</v>
          </cell>
          <cell r="P7">
            <v>1.6700799999999998E-2</v>
          </cell>
        </row>
        <row r="8">
          <cell r="O8">
            <v>43935</v>
          </cell>
          <cell r="P8">
            <v>1.6433900000000001E-2</v>
          </cell>
        </row>
        <row r="9">
          <cell r="O9">
            <v>43965</v>
          </cell>
          <cell r="P9">
            <v>1.5998200000000001E-2</v>
          </cell>
        </row>
        <row r="10">
          <cell r="O10">
            <v>43997</v>
          </cell>
          <cell r="P10">
            <v>1.56489E-2</v>
          </cell>
        </row>
        <row r="11">
          <cell r="O11">
            <v>44026</v>
          </cell>
          <cell r="P11">
            <v>1.54374E-2</v>
          </cell>
        </row>
        <row r="12">
          <cell r="O12">
            <v>44057</v>
          </cell>
          <cell r="P12">
            <v>1.53583E-2</v>
          </cell>
        </row>
        <row r="13">
          <cell r="O13">
            <v>44088</v>
          </cell>
          <cell r="P13">
            <v>1.53457E-2</v>
          </cell>
        </row>
        <row r="14">
          <cell r="O14">
            <v>44118</v>
          </cell>
          <cell r="P14">
            <v>1.53145E-2</v>
          </cell>
        </row>
        <row r="15">
          <cell r="O15">
            <v>44151</v>
          </cell>
          <cell r="P15">
            <v>1.52745E-2</v>
          </cell>
        </row>
        <row r="16">
          <cell r="O16">
            <v>44179</v>
          </cell>
          <cell r="P16">
            <v>1.524E-2</v>
          </cell>
        </row>
        <row r="17">
          <cell r="O17">
            <v>44210</v>
          </cell>
          <cell r="P17">
            <v>1.51661E-2</v>
          </cell>
        </row>
        <row r="18">
          <cell r="O18">
            <v>44242</v>
          </cell>
          <cell r="P18">
            <v>1.51012E-2</v>
          </cell>
        </row>
        <row r="19">
          <cell r="O19">
            <v>44270</v>
          </cell>
          <cell r="P19">
            <v>1.5046500000000001E-2</v>
          </cell>
        </row>
        <row r="20">
          <cell r="O20">
            <v>44300</v>
          </cell>
          <cell r="P20">
            <v>1.49788E-2</v>
          </cell>
        </row>
        <row r="21">
          <cell r="O21">
            <v>44330</v>
          </cell>
          <cell r="P21">
            <v>1.49307E-2</v>
          </cell>
        </row>
        <row r="22">
          <cell r="O22">
            <v>44361</v>
          </cell>
          <cell r="P22">
            <v>1.4909499999999999E-2</v>
          </cell>
        </row>
        <row r="23">
          <cell r="O23">
            <v>44391</v>
          </cell>
          <cell r="P23">
            <v>1.48892E-2</v>
          </cell>
        </row>
        <row r="24">
          <cell r="O24">
            <v>44424</v>
          </cell>
          <cell r="P24">
            <v>1.49064E-2</v>
          </cell>
        </row>
        <row r="25">
          <cell r="O25">
            <v>44453</v>
          </cell>
          <cell r="P25">
            <v>1.4948899999999999E-2</v>
          </cell>
        </row>
        <row r="26">
          <cell r="O26">
            <v>44483</v>
          </cell>
          <cell r="P26">
            <v>1.5003300000000001E-2</v>
          </cell>
        </row>
        <row r="27">
          <cell r="O27">
            <v>44515</v>
          </cell>
          <cell r="P27">
            <v>1.5085899999999999E-2</v>
          </cell>
        </row>
        <row r="28">
          <cell r="O28">
            <v>44544</v>
          </cell>
          <cell r="P28">
            <v>1.5177E-2</v>
          </cell>
        </row>
        <row r="29">
          <cell r="O29">
            <v>44575</v>
          </cell>
          <cell r="P29">
            <v>1.5261200000000001E-2</v>
          </cell>
        </row>
        <row r="30">
          <cell r="O30">
            <v>44606</v>
          </cell>
          <cell r="P30">
            <v>1.53452E-2</v>
          </cell>
        </row>
        <row r="31">
          <cell r="O31">
            <v>44634</v>
          </cell>
          <cell r="P31">
            <v>1.54363E-2</v>
          </cell>
        </row>
        <row r="32">
          <cell r="O32">
            <v>44665</v>
          </cell>
          <cell r="P32">
            <v>1.5502E-2</v>
          </cell>
        </row>
        <row r="33">
          <cell r="O33">
            <v>44697</v>
          </cell>
          <cell r="P33">
            <v>1.55646E-2</v>
          </cell>
        </row>
        <row r="34">
          <cell r="O34">
            <v>44726</v>
          </cell>
          <cell r="P34">
            <v>1.56154E-2</v>
          </cell>
        </row>
        <row r="35">
          <cell r="O35">
            <v>44756</v>
          </cell>
          <cell r="P35">
            <v>1.5642E-2</v>
          </cell>
        </row>
        <row r="36">
          <cell r="O36">
            <v>44788</v>
          </cell>
          <cell r="P36">
            <v>1.56664E-2</v>
          </cell>
        </row>
        <row r="37">
          <cell r="O37">
            <v>44818</v>
          </cell>
          <cell r="P37">
            <v>1.5686599999999998E-2</v>
          </cell>
        </row>
        <row r="38">
          <cell r="O38">
            <v>44848</v>
          </cell>
          <cell r="P38">
            <v>1.5682100000000001E-2</v>
          </cell>
        </row>
        <row r="39">
          <cell r="O39">
            <v>44879</v>
          </cell>
          <cell r="P39">
            <v>1.5683099999999998E-2</v>
          </cell>
        </row>
        <row r="40">
          <cell r="O40">
            <v>44909</v>
          </cell>
          <cell r="P40">
            <v>1.5693700000000001E-2</v>
          </cell>
        </row>
        <row r="41">
          <cell r="O41">
            <v>44942</v>
          </cell>
          <cell r="P41">
            <v>1.5691E-2</v>
          </cell>
        </row>
        <row r="42">
          <cell r="O42">
            <v>44971</v>
          </cell>
          <cell r="P42">
            <v>1.5702899999999999E-2</v>
          </cell>
        </row>
        <row r="43">
          <cell r="O43">
            <v>44999</v>
          </cell>
          <cell r="P43">
            <v>1.5730899999999999E-2</v>
          </cell>
        </row>
        <row r="44">
          <cell r="O44">
            <v>45030</v>
          </cell>
          <cell r="P44">
            <v>1.57471E-2</v>
          </cell>
        </row>
        <row r="45">
          <cell r="O45">
            <v>45061</v>
          </cell>
          <cell r="P45">
            <v>1.5782600000000001E-2</v>
          </cell>
        </row>
        <row r="46">
          <cell r="O46">
            <v>45091</v>
          </cell>
          <cell r="P46">
            <v>1.5831899999999999E-2</v>
          </cell>
        </row>
        <row r="47">
          <cell r="O47">
            <v>45121</v>
          </cell>
          <cell r="P47">
            <v>1.5872600000000001E-2</v>
          </cell>
        </row>
        <row r="48">
          <cell r="O48">
            <v>45152</v>
          </cell>
          <cell r="P48">
            <v>1.59287E-2</v>
          </cell>
        </row>
        <row r="49">
          <cell r="O49">
            <v>45183</v>
          </cell>
          <cell r="P49">
            <v>1.60105E-2</v>
          </cell>
        </row>
        <row r="50">
          <cell r="O50">
            <v>45215</v>
          </cell>
          <cell r="P50">
            <v>1.6079099999999999E-2</v>
          </cell>
        </row>
        <row r="51">
          <cell r="O51">
            <v>45244</v>
          </cell>
          <cell r="P51">
            <v>1.61496E-2</v>
          </cell>
        </row>
        <row r="52">
          <cell r="O52">
            <v>45274</v>
          </cell>
          <cell r="P52">
            <v>1.6236799999999999E-2</v>
          </cell>
        </row>
        <row r="53">
          <cell r="O53">
            <v>45306</v>
          </cell>
          <cell r="P53">
            <v>1.6303100000000001E-2</v>
          </cell>
        </row>
        <row r="54">
          <cell r="O54">
            <v>45336</v>
          </cell>
          <cell r="P54">
            <v>1.6370200000000001E-2</v>
          </cell>
        </row>
        <row r="55">
          <cell r="O55">
            <v>45365</v>
          </cell>
          <cell r="P55">
            <v>1.6441000000000001E-2</v>
          </cell>
        </row>
        <row r="56">
          <cell r="O56">
            <v>45397</v>
          </cell>
          <cell r="P56">
            <v>1.6492300000000001E-2</v>
          </cell>
        </row>
        <row r="57">
          <cell r="O57">
            <v>45426</v>
          </cell>
          <cell r="P57">
            <v>1.65428E-2</v>
          </cell>
        </row>
        <row r="58">
          <cell r="O58">
            <v>45457</v>
          </cell>
          <cell r="P58">
            <v>1.6601399999999999E-2</v>
          </cell>
        </row>
        <row r="59">
          <cell r="O59">
            <v>45488</v>
          </cell>
          <cell r="P59">
            <v>1.6638300000000002E-2</v>
          </cell>
        </row>
        <row r="60">
          <cell r="O60">
            <v>45518</v>
          </cell>
          <cell r="P60">
            <v>1.6678200000000001E-2</v>
          </cell>
        </row>
        <row r="61">
          <cell r="O61">
            <v>45551</v>
          </cell>
          <cell r="P61">
            <v>1.67256E-2</v>
          </cell>
        </row>
        <row r="62">
          <cell r="O62">
            <v>45579</v>
          </cell>
          <cell r="P62">
            <v>1.6748300000000001E-2</v>
          </cell>
        </row>
        <row r="63">
          <cell r="O63">
            <v>45610</v>
          </cell>
          <cell r="P63">
            <v>1.67852E-2</v>
          </cell>
        </row>
        <row r="64">
          <cell r="O64">
            <v>45642</v>
          </cell>
          <cell r="P64">
            <v>1.6830500000000002E-2</v>
          </cell>
        </row>
        <row r="65">
          <cell r="O65">
            <v>45671</v>
          </cell>
          <cell r="P65">
            <v>1.6856800000000002E-2</v>
          </cell>
        </row>
        <row r="66">
          <cell r="O66">
            <v>45702</v>
          </cell>
          <cell r="P66">
            <v>1.6900499999999999E-2</v>
          </cell>
        </row>
        <row r="67">
          <cell r="O67">
            <v>45730</v>
          </cell>
          <cell r="P67">
            <v>1.6952100000000001E-2</v>
          </cell>
        </row>
        <row r="68">
          <cell r="O68">
            <v>45761</v>
          </cell>
          <cell r="P68">
            <v>1.6986299999999999E-2</v>
          </cell>
        </row>
        <row r="69">
          <cell r="O69">
            <v>45791</v>
          </cell>
          <cell r="P69">
            <v>1.7038399999999999E-2</v>
          </cell>
        </row>
        <row r="70">
          <cell r="O70">
            <v>45824</v>
          </cell>
          <cell r="P70">
            <v>1.7100500000000001E-2</v>
          </cell>
        </row>
        <row r="71">
          <cell r="O71">
            <v>45852</v>
          </cell>
          <cell r="P71">
            <v>1.7138299999999999E-2</v>
          </cell>
        </row>
        <row r="72">
          <cell r="O72">
            <v>45883</v>
          </cell>
          <cell r="P72">
            <v>1.7197299999999999E-2</v>
          </cell>
        </row>
        <row r="73">
          <cell r="O73">
            <v>45915</v>
          </cell>
          <cell r="P73">
            <v>1.72642E-2</v>
          </cell>
        </row>
        <row r="74">
          <cell r="O74">
            <v>45944</v>
          </cell>
          <cell r="P74">
            <v>1.7309700000000001E-2</v>
          </cell>
        </row>
        <row r="75">
          <cell r="O75">
            <v>45975</v>
          </cell>
          <cell r="P75">
            <v>1.7371600000000001E-2</v>
          </cell>
        </row>
        <row r="76">
          <cell r="O76">
            <v>46006</v>
          </cell>
          <cell r="P76">
            <v>1.7442099999999999E-2</v>
          </cell>
        </row>
        <row r="77">
          <cell r="O77">
            <v>46036</v>
          </cell>
          <cell r="P77">
            <v>1.7492600000000001E-2</v>
          </cell>
        </row>
        <row r="78">
          <cell r="O78">
            <v>46069</v>
          </cell>
          <cell r="P78">
            <v>1.7561E-2</v>
          </cell>
        </row>
        <row r="79">
          <cell r="O79">
            <v>46097</v>
          </cell>
          <cell r="P79">
            <v>1.7628999999999999E-2</v>
          </cell>
        </row>
        <row r="80">
          <cell r="O80">
            <v>46126</v>
          </cell>
          <cell r="P80">
            <v>1.7677100000000001E-2</v>
          </cell>
        </row>
        <row r="81">
          <cell r="O81">
            <v>46156</v>
          </cell>
          <cell r="P81">
            <v>1.77421E-2</v>
          </cell>
        </row>
        <row r="82">
          <cell r="O82">
            <v>46188</v>
          </cell>
          <cell r="P82">
            <v>1.7815299999999999E-2</v>
          </cell>
        </row>
        <row r="83">
          <cell r="O83">
            <v>46217</v>
          </cell>
          <cell r="P83">
            <v>1.7865900000000001E-2</v>
          </cell>
        </row>
        <row r="84">
          <cell r="O84">
            <v>46248</v>
          </cell>
          <cell r="P84">
            <v>1.7932E-2</v>
          </cell>
        </row>
        <row r="85">
          <cell r="O85">
            <v>46279</v>
          </cell>
          <cell r="P85">
            <v>1.8001699999999999E-2</v>
          </cell>
        </row>
        <row r="86">
          <cell r="O86">
            <v>46309</v>
          </cell>
          <cell r="P86">
            <v>1.8058500000000002E-2</v>
          </cell>
        </row>
        <row r="87">
          <cell r="O87">
            <v>46342</v>
          </cell>
          <cell r="P87">
            <v>1.81265E-2</v>
          </cell>
        </row>
        <row r="88">
          <cell r="O88">
            <v>46370</v>
          </cell>
          <cell r="P88">
            <v>1.8191499999999999E-2</v>
          </cell>
        </row>
        <row r="89">
          <cell r="O89">
            <v>46401</v>
          </cell>
          <cell r="P89">
            <v>1.8249499999999998E-2</v>
          </cell>
        </row>
        <row r="90">
          <cell r="O90">
            <v>46433</v>
          </cell>
          <cell r="P90">
            <v>1.83175E-2</v>
          </cell>
        </row>
        <row r="91">
          <cell r="O91">
            <v>46461</v>
          </cell>
          <cell r="P91">
            <v>1.8388100000000001E-2</v>
          </cell>
        </row>
        <row r="92">
          <cell r="O92">
            <v>46491</v>
          </cell>
          <cell r="P92">
            <v>1.8439199999999999E-2</v>
          </cell>
        </row>
        <row r="93">
          <cell r="O93">
            <v>46521</v>
          </cell>
          <cell r="P93">
            <v>1.8502000000000001E-2</v>
          </cell>
        </row>
        <row r="94">
          <cell r="O94">
            <v>46552</v>
          </cell>
          <cell r="P94">
            <v>1.8571000000000001E-2</v>
          </cell>
        </row>
        <row r="95">
          <cell r="O95">
            <v>46582</v>
          </cell>
          <cell r="P95">
            <v>1.8625900000000001E-2</v>
          </cell>
        </row>
        <row r="96">
          <cell r="O96">
            <v>46615</v>
          </cell>
          <cell r="P96">
            <v>1.8691800000000001E-2</v>
          </cell>
        </row>
        <row r="97">
          <cell r="O97">
            <v>46644</v>
          </cell>
          <cell r="P97">
            <v>1.8755899999999999E-2</v>
          </cell>
        </row>
        <row r="98">
          <cell r="O98">
            <v>46674</v>
          </cell>
          <cell r="P98">
            <v>1.88072E-2</v>
          </cell>
        </row>
        <row r="99">
          <cell r="O99">
            <v>46706</v>
          </cell>
          <cell r="P99">
            <v>1.8869400000000001E-2</v>
          </cell>
        </row>
        <row r="100">
          <cell r="O100">
            <v>46735</v>
          </cell>
          <cell r="P100">
            <v>1.8934099999999999E-2</v>
          </cell>
        </row>
        <row r="101">
          <cell r="O101">
            <v>46766</v>
          </cell>
          <cell r="P101">
            <v>1.8984999999999998E-2</v>
          </cell>
        </row>
        <row r="102">
          <cell r="O102">
            <v>46797</v>
          </cell>
          <cell r="P102">
            <v>1.9040999999999999E-2</v>
          </cell>
        </row>
        <row r="103">
          <cell r="O103">
            <v>46826</v>
          </cell>
          <cell r="P103">
            <v>1.9110800000000001E-2</v>
          </cell>
        </row>
        <row r="104">
          <cell r="O104">
            <v>46857</v>
          </cell>
          <cell r="P104">
            <v>1.9159200000000001E-2</v>
          </cell>
        </row>
        <row r="105">
          <cell r="O105">
            <v>46888</v>
          </cell>
          <cell r="P105">
            <v>1.9217600000000001E-2</v>
          </cell>
        </row>
        <row r="106">
          <cell r="O106">
            <v>46918</v>
          </cell>
          <cell r="P106">
            <v>1.92804E-2</v>
          </cell>
        </row>
        <row r="107">
          <cell r="O107">
            <v>46948</v>
          </cell>
          <cell r="P107">
            <v>1.9327E-2</v>
          </cell>
        </row>
        <row r="108">
          <cell r="O108">
            <v>46979</v>
          </cell>
          <cell r="P108">
            <v>1.9381300000000001E-2</v>
          </cell>
        </row>
        <row r="109">
          <cell r="O109">
            <v>47010</v>
          </cell>
          <cell r="P109">
            <v>1.94521E-2</v>
          </cell>
        </row>
        <row r="110">
          <cell r="O110">
            <v>47042</v>
          </cell>
          <cell r="P110">
            <v>1.9502599999999998E-2</v>
          </cell>
        </row>
        <row r="111">
          <cell r="O111">
            <v>47071</v>
          </cell>
          <cell r="P111">
            <v>1.95538E-2</v>
          </cell>
        </row>
        <row r="112">
          <cell r="O112">
            <v>47101</v>
          </cell>
          <cell r="P112">
            <v>1.9618E-2</v>
          </cell>
        </row>
        <row r="113">
          <cell r="O113">
            <v>47133</v>
          </cell>
          <cell r="P113">
            <v>1.96607E-2</v>
          </cell>
        </row>
        <row r="114">
          <cell r="O114">
            <v>47163</v>
          </cell>
          <cell r="P114">
            <v>1.9707200000000001E-2</v>
          </cell>
        </row>
        <row r="115">
          <cell r="O115">
            <v>47191</v>
          </cell>
          <cell r="P115">
            <v>1.9757899999999998E-2</v>
          </cell>
        </row>
        <row r="116">
          <cell r="O116">
            <v>47224</v>
          </cell>
          <cell r="P116">
            <v>1.9788799999999999E-2</v>
          </cell>
        </row>
        <row r="117">
          <cell r="O117">
            <v>47252</v>
          </cell>
          <cell r="P117">
            <v>1.9819400000000001E-2</v>
          </cell>
        </row>
        <row r="118">
          <cell r="O118">
            <v>47283</v>
          </cell>
          <cell r="P118">
            <v>1.9860800000000001E-2</v>
          </cell>
        </row>
        <row r="119">
          <cell r="O119">
            <v>47315</v>
          </cell>
          <cell r="P119">
            <v>1.9878E-2</v>
          </cell>
        </row>
        <row r="120">
          <cell r="O120">
            <v>47344</v>
          </cell>
          <cell r="P120">
            <v>1.98984E-2</v>
          </cell>
        </row>
        <row r="121">
          <cell r="O121">
            <v>47375</v>
          </cell>
          <cell r="P121">
            <v>1.9926099999999999E-2</v>
          </cell>
        </row>
        <row r="122">
          <cell r="O122">
            <v>47406</v>
          </cell>
          <cell r="P122">
            <v>1.9931399999999998E-2</v>
          </cell>
        </row>
        <row r="123">
          <cell r="O123">
            <v>47436</v>
          </cell>
          <cell r="P123">
            <v>1.99445E-2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W-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rates.chathamfinancial.com/us-market/forward-curve" TargetMode="External"/><Relationship Id="rId1" Type="http://schemas.openxmlformats.org/officeDocument/2006/relationships/hyperlink" Target="https://rates.chathamfinancial.com/us-market/forward-curve" TargetMode="External"/><Relationship Id="rId4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ssab.gov/estimated%20rate%20of%20return.pdf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hyperlink" Target="https://www.ssa.gov/oact/TR/2017/tr2017.pdf" TargetMode="External"/><Relationship Id="rId7" Type="http://schemas.openxmlformats.org/officeDocument/2006/relationships/hyperlink" Target="https://www.cbo.gov/system/files/2019-06/55331-LTBO-2.pdf" TargetMode="External"/><Relationship Id="rId2" Type="http://schemas.openxmlformats.org/officeDocument/2006/relationships/hyperlink" Target="https://www.ssa.gov/oact/TR/2017/tr2017.pdf" TargetMode="External"/><Relationship Id="rId1" Type="http://schemas.openxmlformats.org/officeDocument/2006/relationships/hyperlink" Target="https://www.ssa.gov/oact/TR/2017/tr2017.pdf" TargetMode="External"/><Relationship Id="rId6" Type="http://schemas.openxmlformats.org/officeDocument/2006/relationships/hyperlink" Target="https://www.philadelphiafed.org/-/media/research-and-data/real-time-center/survey-of-professional-forecasters/2019/spfq119.pdf?la=en" TargetMode="External"/><Relationship Id="rId5" Type="http://schemas.openxmlformats.org/officeDocument/2006/relationships/hyperlink" Target="https://www.eia.gov/outlooks/aeo/pdf/appa.pdf" TargetMode="External"/><Relationship Id="rId4" Type="http://schemas.openxmlformats.org/officeDocument/2006/relationships/hyperlink" Target="https://www.ssa.gov/oact/TR/2019/VI_G2_OASDHI_GDP.html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1">
    <pageSetUpPr fitToPage="1"/>
  </sheetPr>
  <dimension ref="B1:I19"/>
  <sheetViews>
    <sheetView tabSelected="1" workbookViewId="0">
      <selection activeCell="E3" sqref="E3"/>
    </sheetView>
  </sheetViews>
  <sheetFormatPr defaultColWidth="9.71875" defaultRowHeight="12.3"/>
  <cols>
    <col min="1" max="1" width="9.71875" style="8"/>
    <col min="2" max="2" width="22" style="8" customWidth="1"/>
    <col min="3" max="3" width="17.5546875" style="295" customWidth="1"/>
    <col min="4" max="4" width="13" style="8" customWidth="1"/>
    <col min="5" max="5" width="16.44140625" style="8" customWidth="1"/>
    <col min="6" max="6" width="9.71875" style="8" customWidth="1"/>
    <col min="7" max="7" width="9.71875" style="8"/>
    <col min="8" max="8" width="12.71875" style="8" bestFit="1" customWidth="1"/>
    <col min="9" max="11" width="10" style="8" bestFit="1" customWidth="1"/>
    <col min="12" max="16384" width="9.71875" style="8"/>
  </cols>
  <sheetData>
    <row r="1" spans="2:9" ht="15">
      <c r="E1" s="22" t="s">
        <v>646</v>
      </c>
      <c r="I1" s="9"/>
    </row>
    <row r="2" spans="2:9" ht="15">
      <c r="E2" s="1" t="s">
        <v>502</v>
      </c>
    </row>
    <row r="3" spans="2:9" ht="15">
      <c r="E3" s="107" t="s">
        <v>522</v>
      </c>
    </row>
    <row r="4" spans="2:9" ht="15">
      <c r="E4" s="1" t="s">
        <v>46</v>
      </c>
      <c r="G4" s="372"/>
    </row>
    <row r="5" spans="2:9" s="10" customFormat="1">
      <c r="C5" s="296"/>
    </row>
    <row r="6" spans="2:9" s="10" customFormat="1" ht="15">
      <c r="B6" s="12" t="s">
        <v>502</v>
      </c>
      <c r="C6" s="11"/>
      <c r="D6" s="11"/>
      <c r="E6" s="11"/>
    </row>
    <row r="7" spans="2:9" s="10" customFormat="1" ht="15">
      <c r="B7" s="12"/>
      <c r="C7" s="11"/>
      <c r="D7" s="11"/>
      <c r="E7" s="11"/>
    </row>
    <row r="8" spans="2:9" s="10" customFormat="1" ht="15">
      <c r="B8" s="5" t="s">
        <v>647</v>
      </c>
      <c r="C8" s="11"/>
      <c r="D8" s="11"/>
      <c r="E8" s="11"/>
    </row>
    <row r="9" spans="2:9" s="10" customFormat="1" ht="15">
      <c r="B9" s="426" t="s">
        <v>522</v>
      </c>
      <c r="C9" s="12"/>
      <c r="D9" s="427"/>
      <c r="E9" s="12"/>
    </row>
    <row r="10" spans="2:9" ht="15.3" thickBot="1">
      <c r="B10" s="426"/>
      <c r="C10" s="12"/>
      <c r="D10" s="427"/>
      <c r="E10" s="12"/>
    </row>
    <row r="11" spans="2:9" ht="15">
      <c r="B11" s="294"/>
      <c r="C11" s="428" t="s">
        <v>551</v>
      </c>
      <c r="D11" s="429" t="s">
        <v>552</v>
      </c>
      <c r="E11" s="428" t="s">
        <v>553</v>
      </c>
    </row>
    <row r="12" spans="2:9" ht="15.3" thickBot="1">
      <c r="B12" s="431" t="s">
        <v>554</v>
      </c>
      <c r="C12" s="432" t="s">
        <v>755</v>
      </c>
      <c r="D12" s="433" t="s">
        <v>11</v>
      </c>
      <c r="E12" s="432" t="s">
        <v>750</v>
      </c>
    </row>
    <row r="13" spans="2:9" ht="15">
      <c r="B13" s="187" t="s">
        <v>667</v>
      </c>
      <c r="C13" s="792">
        <f>'JRW-5.1'!B24</f>
        <v>2.3E-2</v>
      </c>
      <c r="D13" s="875">
        <f>'JRW-5.1'!C24</f>
        <v>2.3800000000000002E-2</v>
      </c>
      <c r="E13" s="871">
        <f>'JRW-5.1'!D24</f>
        <v>8.4740000000000011E-4</v>
      </c>
    </row>
    <row r="14" spans="2:9" ht="15">
      <c r="B14" s="640" t="s">
        <v>555</v>
      </c>
      <c r="C14" s="861">
        <f>'JRW-5.1'!B25</f>
        <v>0.49199999999999999</v>
      </c>
      <c r="D14" s="876">
        <f>'JRW-5.1'!C25</f>
        <v>5.5100000000000003E-2</v>
      </c>
      <c r="E14" s="872">
        <f>'JRW-5.1'!D25</f>
        <v>2.7409200000000002E-2</v>
      </c>
    </row>
    <row r="15" spans="2:9" ht="15.3" thickBot="1">
      <c r="B15" s="690" t="s">
        <v>556</v>
      </c>
      <c r="C15" s="878">
        <f>'JRW-5.1'!B26</f>
        <v>0.48499999999999999</v>
      </c>
      <c r="D15" s="877">
        <v>8.7499999999999994E-2</v>
      </c>
      <c r="E15" s="873">
        <f>C15*D15</f>
        <v>4.2437499999999996E-2</v>
      </c>
    </row>
    <row r="16" spans="2:9" ht="15.3" thickBot="1">
      <c r="B16" s="867" t="s">
        <v>557</v>
      </c>
      <c r="C16" s="874">
        <f>SUM(C13:C15)</f>
        <v>1</v>
      </c>
      <c r="D16" s="869"/>
      <c r="E16" s="874">
        <f>SUM(E13:E15)</f>
        <v>7.0694099999999996E-2</v>
      </c>
    </row>
    <row r="17" spans="2:5" ht="15">
      <c r="B17" s="860" t="s">
        <v>754</v>
      </c>
      <c r="C17" s="472"/>
      <c r="D17" s="435"/>
      <c r="E17" s="436"/>
    </row>
    <row r="18" spans="2:5" ht="15">
      <c r="B18" s="860" t="s">
        <v>753</v>
      </c>
      <c r="C18" s="472"/>
      <c r="D18" s="435"/>
      <c r="E18" s="436"/>
    </row>
    <row r="19" spans="2:5" ht="18.600000000000001">
      <c r="B19" s="908" t="s">
        <v>776</v>
      </c>
      <c r="C19" s="437"/>
      <c r="D19" s="437"/>
      <c r="E19" s="437"/>
    </row>
  </sheetData>
  <phoneticPr fontId="82" type="noConversion"/>
  <pageMargins left="1.55" right="0.34" top="0.55000000000000004" bottom="1" header="0.5" footer="0.5"/>
  <pageSetup orientation="portrait" r:id="rId1"/>
  <headerFooter alignWithMargins="0"/>
  <ignoredErrors>
    <ignoredError sqref="C13:C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R87"/>
  <sheetViews>
    <sheetView zoomScale="75" zoomScaleNormal="75" workbookViewId="0">
      <selection activeCell="C13" sqref="C13"/>
    </sheetView>
  </sheetViews>
  <sheetFormatPr defaultRowHeight="12.3"/>
  <cols>
    <col min="1" max="1" width="8.71875" style="178"/>
    <col min="2" max="2" width="52.27734375" customWidth="1"/>
    <col min="3" max="3" width="16.71875" customWidth="1"/>
    <col min="4" max="4" width="12" customWidth="1"/>
    <col min="5" max="5" width="14.44140625" customWidth="1"/>
    <col min="6" max="6" width="14.1640625" customWidth="1"/>
    <col min="7" max="7" width="17.44140625" customWidth="1"/>
    <col min="8" max="8" width="14.83203125" customWidth="1"/>
    <col min="9" max="9" width="15.71875" customWidth="1"/>
    <col min="10" max="10" width="13.5546875" customWidth="1"/>
    <col min="11" max="11" width="24.44140625" customWidth="1"/>
    <col min="12" max="12" width="14.44140625" customWidth="1"/>
    <col min="13" max="13" width="15" customWidth="1"/>
    <col min="15" max="18" width="9.1640625" style="477"/>
  </cols>
  <sheetData>
    <row r="1" spans="1:18" ht="15">
      <c r="M1" s="126" t="s">
        <v>646</v>
      </c>
    </row>
    <row r="2" spans="1:18" ht="18.75" customHeight="1">
      <c r="B2" s="177"/>
      <c r="C2" s="177"/>
      <c r="D2" s="177"/>
      <c r="E2" s="177"/>
      <c r="F2" s="177"/>
      <c r="G2" s="177"/>
      <c r="H2" s="4"/>
      <c r="I2" s="177"/>
      <c r="J2" s="177"/>
      <c r="K2" s="177"/>
      <c r="M2" s="1" t="s">
        <v>491</v>
      </c>
    </row>
    <row r="3" spans="1:18" ht="18.75" customHeight="1">
      <c r="B3" s="177"/>
      <c r="C3" s="177"/>
      <c r="D3" s="177"/>
      <c r="E3" s="177"/>
      <c r="F3" s="177"/>
      <c r="G3" s="177"/>
      <c r="H3" s="4"/>
      <c r="I3" s="177"/>
      <c r="J3" s="177"/>
      <c r="K3" s="177"/>
      <c r="M3" s="179" t="s">
        <v>598</v>
      </c>
    </row>
    <row r="4" spans="1:18" ht="18.75" customHeight="1">
      <c r="B4" s="177"/>
      <c r="C4" s="177"/>
      <c r="D4" s="177"/>
      <c r="E4" s="177"/>
      <c r="F4" s="177"/>
      <c r="G4" s="177"/>
      <c r="H4" s="4"/>
      <c r="I4" s="177"/>
      <c r="J4" s="177"/>
      <c r="K4" s="177"/>
      <c r="M4" s="1" t="s">
        <v>24</v>
      </c>
    </row>
    <row r="5" spans="1:18" ht="18.75" customHeight="1">
      <c r="B5" s="12" t="s">
        <v>491</v>
      </c>
      <c r="C5" s="180"/>
      <c r="D5" s="180"/>
      <c r="E5" s="180"/>
      <c r="F5" s="180"/>
      <c r="G5" s="180"/>
      <c r="H5" s="194"/>
      <c r="I5" s="180"/>
      <c r="J5" s="180"/>
      <c r="K5" s="180"/>
      <c r="L5" s="180"/>
      <c r="M5" s="6"/>
    </row>
    <row r="6" spans="1:18" ht="18.75" customHeight="1">
      <c r="B6" s="5" t="s">
        <v>647</v>
      </c>
      <c r="C6" s="180"/>
      <c r="D6" s="180"/>
      <c r="E6" s="180"/>
      <c r="F6" s="180"/>
      <c r="G6" s="180"/>
      <c r="H6" s="194"/>
      <c r="I6" s="180"/>
      <c r="J6" s="180"/>
      <c r="K6" s="180"/>
      <c r="L6" s="180"/>
      <c r="M6" s="6"/>
    </row>
    <row r="7" spans="1:18" ht="17.25" customHeight="1">
      <c r="B7" s="197" t="s">
        <v>598</v>
      </c>
      <c r="C7" s="106"/>
      <c r="D7" s="106"/>
      <c r="E7" s="106"/>
      <c r="F7" s="106"/>
      <c r="G7" s="106"/>
      <c r="H7" s="106"/>
      <c r="I7" s="196"/>
      <c r="J7" s="106"/>
      <c r="K7" s="106"/>
      <c r="L7" s="106"/>
      <c r="M7" s="106"/>
    </row>
    <row r="8" spans="1:18" ht="17.25" customHeight="1">
      <c r="B8" s="197"/>
      <c r="C8" s="106"/>
      <c r="D8" s="106"/>
      <c r="E8" s="106"/>
      <c r="F8" s="106"/>
      <c r="G8" s="106"/>
      <c r="H8" s="106"/>
      <c r="I8" s="196"/>
      <c r="J8" s="106"/>
      <c r="K8" s="106"/>
      <c r="L8" s="106"/>
      <c r="M8" s="106"/>
    </row>
    <row r="9" spans="1:18" ht="18" customHeight="1">
      <c r="B9" s="38" t="s">
        <v>165</v>
      </c>
      <c r="C9" s="37"/>
      <c r="D9" s="37"/>
      <c r="E9" s="37"/>
      <c r="F9" s="37"/>
      <c r="G9" s="37"/>
      <c r="H9" s="37"/>
      <c r="I9" s="195"/>
      <c r="J9" s="37"/>
      <c r="K9" s="37"/>
      <c r="L9" s="37"/>
      <c r="M9" s="37"/>
      <c r="N9" s="6"/>
    </row>
    <row r="10" spans="1:18" ht="18" customHeight="1" thickBot="1">
      <c r="B10" s="38" t="s">
        <v>390</v>
      </c>
      <c r="C10" s="106"/>
      <c r="D10" s="106"/>
      <c r="E10" s="106"/>
      <c r="F10" s="106"/>
      <c r="G10" s="106"/>
      <c r="H10" s="106"/>
      <c r="I10" s="106"/>
      <c r="J10" s="196"/>
      <c r="K10" s="106"/>
      <c r="L10" s="106"/>
      <c r="M10" s="106"/>
      <c r="N10" s="106"/>
      <c r="P10" s="478"/>
      <c r="Q10" s="478"/>
    </row>
    <row r="11" spans="1:18" s="290" customFormat="1" ht="33.6" customHeight="1" thickBot="1">
      <c r="A11" s="483"/>
      <c r="B11" s="453" t="s">
        <v>47</v>
      </c>
      <c r="C11" s="454" t="s">
        <v>119</v>
      </c>
      <c r="D11" s="455" t="s">
        <v>525</v>
      </c>
      <c r="E11" s="455" t="s">
        <v>599</v>
      </c>
      <c r="F11" s="456" t="s">
        <v>120</v>
      </c>
      <c r="G11" s="456" t="s">
        <v>544</v>
      </c>
      <c r="H11" s="455" t="s">
        <v>418</v>
      </c>
      <c r="I11" s="455" t="s">
        <v>419</v>
      </c>
      <c r="J11" s="455" t="s">
        <v>176</v>
      </c>
      <c r="K11" s="455" t="s">
        <v>121</v>
      </c>
      <c r="L11" s="457" t="s">
        <v>174</v>
      </c>
      <c r="M11" s="457" t="s">
        <v>122</v>
      </c>
      <c r="N11" s="458" t="s">
        <v>0</v>
      </c>
      <c r="O11" s="482"/>
      <c r="P11" s="479"/>
      <c r="Q11" s="479"/>
      <c r="R11" s="482"/>
    </row>
    <row r="12" spans="1:18" s="290" customFormat="1" ht="15">
      <c r="A12" s="178">
        <v>1</v>
      </c>
      <c r="B12" s="207" t="s">
        <v>391</v>
      </c>
      <c r="C12" s="466">
        <v>1498.6</v>
      </c>
      <c r="D12" s="467">
        <v>0.70699319364740432</v>
      </c>
      <c r="E12" s="467">
        <v>0</v>
      </c>
      <c r="F12" s="466">
        <v>3904.4</v>
      </c>
      <c r="G12" s="466">
        <v>3993.8249999999998</v>
      </c>
      <c r="H12" s="181" t="s">
        <v>387</v>
      </c>
      <c r="I12" s="181" t="s">
        <v>388</v>
      </c>
      <c r="J12" s="468">
        <v>3.3357869999999998</v>
      </c>
      <c r="K12" s="469" t="s">
        <v>392</v>
      </c>
      <c r="L12" s="470">
        <v>0.59196001977044321</v>
      </c>
      <c r="M12" s="470">
        <v>8.2433000000000006E-2</v>
      </c>
      <c r="N12" s="471">
        <v>1.8525953242415807</v>
      </c>
      <c r="O12" s="482"/>
      <c r="P12" s="479"/>
      <c r="Q12" s="479"/>
      <c r="R12" s="482"/>
    </row>
    <row r="13" spans="1:18" ht="15">
      <c r="A13" s="178">
        <f>A12+1</f>
        <v>2</v>
      </c>
      <c r="B13" s="492" t="s">
        <v>393</v>
      </c>
      <c r="C13" s="493">
        <v>3534.5</v>
      </c>
      <c r="D13" s="494">
        <v>0.84886122506719486</v>
      </c>
      <c r="E13" s="494">
        <v>0.12635450558777764</v>
      </c>
      <c r="F13" s="493">
        <v>12462.4</v>
      </c>
      <c r="G13" s="493">
        <v>10172.344393356399</v>
      </c>
      <c r="H13" s="495" t="s">
        <v>175</v>
      </c>
      <c r="I13" s="495" t="s">
        <v>388</v>
      </c>
      <c r="J13" s="496">
        <v>3.3076919999999999</v>
      </c>
      <c r="K13" s="497" t="s">
        <v>427</v>
      </c>
      <c r="L13" s="498">
        <v>0.44602365396982208</v>
      </c>
      <c r="M13" s="498">
        <v>0.113941</v>
      </c>
      <c r="N13" s="499">
        <v>2.1255708450919197</v>
      </c>
      <c r="P13" s="479"/>
      <c r="Q13" s="479"/>
    </row>
    <row r="14" spans="1:18" ht="15">
      <c r="A14" s="178">
        <f t="shared" ref="A14:A41" si="0">A13+1</f>
        <v>3</v>
      </c>
      <c r="B14" s="492" t="s">
        <v>394</v>
      </c>
      <c r="C14" s="493">
        <v>6291</v>
      </c>
      <c r="D14" s="494">
        <v>0.84867270704180575</v>
      </c>
      <c r="E14" s="494">
        <v>0.15132729295819425</v>
      </c>
      <c r="F14" s="493">
        <v>22810</v>
      </c>
      <c r="G14" s="493">
        <v>16366.83</v>
      </c>
      <c r="H14" s="495" t="s">
        <v>387</v>
      </c>
      <c r="I14" s="495" t="s">
        <v>388</v>
      </c>
      <c r="J14" s="496">
        <v>3.6384029999999998</v>
      </c>
      <c r="K14" s="497" t="s">
        <v>395</v>
      </c>
      <c r="L14" s="498">
        <v>0.46243084062109585</v>
      </c>
      <c r="M14" s="498">
        <v>0.108748</v>
      </c>
      <c r="N14" s="499">
        <v>2.1056001543805483</v>
      </c>
      <c r="P14" s="479"/>
      <c r="Q14" s="479"/>
    </row>
    <row r="15" spans="1:18" ht="15">
      <c r="A15" s="178">
        <f t="shared" si="0"/>
        <v>4</v>
      </c>
      <c r="B15" s="492" t="s">
        <v>396</v>
      </c>
      <c r="C15" s="493">
        <v>16195.7</v>
      </c>
      <c r="D15" s="494">
        <v>0.8828639700661286</v>
      </c>
      <c r="E15" s="494">
        <v>0</v>
      </c>
      <c r="F15" s="493">
        <v>55099.1</v>
      </c>
      <c r="G15" s="493">
        <v>37379.898843846</v>
      </c>
      <c r="H15" s="495" t="s">
        <v>175</v>
      </c>
      <c r="I15" s="495" t="s">
        <v>388</v>
      </c>
      <c r="J15" s="496">
        <v>2.9929899999999998</v>
      </c>
      <c r="K15" s="500" t="s">
        <v>397</v>
      </c>
      <c r="L15" s="498">
        <v>0.42729194643661822</v>
      </c>
      <c r="M15" s="498">
        <v>0.103352</v>
      </c>
      <c r="N15" s="499">
        <v>1.9612316675155566</v>
      </c>
      <c r="P15" s="479"/>
      <c r="Q15" s="479"/>
    </row>
    <row r="16" spans="1:18" ht="15">
      <c r="A16" s="178">
        <f t="shared" si="0"/>
        <v>5</v>
      </c>
      <c r="B16" s="501" t="s">
        <v>519</v>
      </c>
      <c r="C16" s="502">
        <v>6291</v>
      </c>
      <c r="D16" s="494">
        <v>0.56205619018215502</v>
      </c>
      <c r="E16" s="494">
        <v>0.22738499536894102</v>
      </c>
      <c r="F16" s="493">
        <v>22810</v>
      </c>
      <c r="G16" s="493">
        <v>16366.83</v>
      </c>
      <c r="H16" s="495" t="s">
        <v>387</v>
      </c>
      <c r="I16" s="495" t="s">
        <v>388</v>
      </c>
      <c r="J16" s="503">
        <v>3.534653</v>
      </c>
      <c r="K16" s="500" t="s">
        <v>520</v>
      </c>
      <c r="L16" s="498">
        <v>0.70811879367414488</v>
      </c>
      <c r="M16" s="498">
        <v>3.9213999999999999E-2</v>
      </c>
      <c r="N16" s="499">
        <v>1.0625741738622345</v>
      </c>
      <c r="O16"/>
      <c r="P16"/>
      <c r="Q16"/>
      <c r="R16"/>
    </row>
    <row r="17" spans="1:18" ht="15">
      <c r="A17" s="178">
        <f t="shared" si="0"/>
        <v>6</v>
      </c>
      <c r="B17" s="504" t="s">
        <v>573</v>
      </c>
      <c r="C17" s="502">
        <v>1396.893</v>
      </c>
      <c r="D17" s="494">
        <v>0.64</v>
      </c>
      <c r="E17" s="494">
        <v>0.22</v>
      </c>
      <c r="F17" s="493">
        <v>4648.93</v>
      </c>
      <c r="G17" s="493">
        <v>2881.09129416</v>
      </c>
      <c r="H17" s="495" t="s">
        <v>398</v>
      </c>
      <c r="I17" s="495" t="s">
        <v>389</v>
      </c>
      <c r="J17" s="503">
        <v>2.61</v>
      </c>
      <c r="K17" s="500" t="s">
        <v>574</v>
      </c>
      <c r="L17" s="498">
        <v>0.45737355643521677</v>
      </c>
      <c r="M17" s="505">
        <v>7.7954999999999997E-2</v>
      </c>
      <c r="N17" s="506">
        <v>1.6240237954279626</v>
      </c>
      <c r="O17"/>
      <c r="P17" s="484"/>
      <c r="Q17" s="484"/>
      <c r="R17"/>
    </row>
    <row r="18" spans="1:18" ht="15">
      <c r="A18" s="178">
        <f t="shared" si="0"/>
        <v>7</v>
      </c>
      <c r="B18" s="492" t="s">
        <v>399</v>
      </c>
      <c r="C18" s="493">
        <v>6873</v>
      </c>
      <c r="D18" s="494">
        <v>0.66361123235850428</v>
      </c>
      <c r="E18" s="494">
        <v>0.27688054706823806</v>
      </c>
      <c r="F18" s="493">
        <v>18126</v>
      </c>
      <c r="G18" s="493">
        <v>13966.17872</v>
      </c>
      <c r="H18" s="495" t="s">
        <v>387</v>
      </c>
      <c r="I18" s="495" t="s">
        <v>388</v>
      </c>
      <c r="J18" s="496">
        <v>2.6659380000000001</v>
      </c>
      <c r="K18" s="500" t="s">
        <v>400</v>
      </c>
      <c r="L18" s="498">
        <v>0.28904035225284996</v>
      </c>
      <c r="M18" s="498">
        <v>0.142179</v>
      </c>
      <c r="N18" s="499">
        <v>2.9144780300500837</v>
      </c>
      <c r="P18" s="479"/>
      <c r="Q18" s="479"/>
    </row>
    <row r="19" spans="1:18" ht="15">
      <c r="A19" s="178">
        <f t="shared" si="0"/>
        <v>8</v>
      </c>
      <c r="B19" s="492" t="s">
        <v>401</v>
      </c>
      <c r="C19" s="493">
        <v>12337</v>
      </c>
      <c r="D19" s="494">
        <v>0.69806273810488773</v>
      </c>
      <c r="E19" s="494">
        <v>0.18861959957850369</v>
      </c>
      <c r="F19" s="493">
        <v>41749</v>
      </c>
      <c r="G19" s="493">
        <v>25673.329073919998</v>
      </c>
      <c r="H19" s="495" t="s">
        <v>175</v>
      </c>
      <c r="I19" s="507" t="s">
        <v>388</v>
      </c>
      <c r="J19" s="496">
        <v>3.0317460000000001</v>
      </c>
      <c r="K19" s="500" t="s">
        <v>402</v>
      </c>
      <c r="L19" s="498">
        <v>0.4484420772303595</v>
      </c>
      <c r="M19" s="498">
        <v>8.5667999999999994E-2</v>
      </c>
      <c r="N19" s="499">
        <v>1.5246350183455073</v>
      </c>
      <c r="P19" s="480"/>
      <c r="Q19" s="479"/>
    </row>
    <row r="20" spans="1:18" ht="15">
      <c r="A20" s="178">
        <f t="shared" si="0"/>
        <v>9</v>
      </c>
      <c r="B20" s="504" t="s">
        <v>600</v>
      </c>
      <c r="C20" s="502">
        <v>13366</v>
      </c>
      <c r="D20" s="494">
        <v>0.69806273810488773</v>
      </c>
      <c r="E20" s="494">
        <v>0.15</v>
      </c>
      <c r="F20" s="502">
        <v>54560</v>
      </c>
      <c r="G20" s="502">
        <v>51000.09</v>
      </c>
      <c r="H20" s="495" t="s">
        <v>387</v>
      </c>
      <c r="I20" s="495" t="s">
        <v>389</v>
      </c>
      <c r="J20" s="503">
        <v>3.09578</v>
      </c>
      <c r="K20" s="500" t="s">
        <v>601</v>
      </c>
      <c r="L20" s="498">
        <v>0.38529961728675532</v>
      </c>
      <c r="M20" s="505">
        <v>0.123086</v>
      </c>
      <c r="N20" s="506">
        <v>2.3131390602322206</v>
      </c>
      <c r="O20"/>
      <c r="P20"/>
      <c r="Q20"/>
      <c r="R20"/>
    </row>
    <row r="21" spans="1:18" ht="16.5" customHeight="1">
      <c r="A21" s="178">
        <f t="shared" si="0"/>
        <v>10</v>
      </c>
      <c r="B21" s="492" t="s">
        <v>436</v>
      </c>
      <c r="C21" s="493">
        <v>24521</v>
      </c>
      <c r="D21" s="494">
        <v>0.90114595652705842</v>
      </c>
      <c r="E21" s="494">
        <v>7.2305370906569882E-2</v>
      </c>
      <c r="F21" s="493">
        <v>91694</v>
      </c>
      <c r="G21" s="493">
        <v>63736.09</v>
      </c>
      <c r="H21" s="495" t="s">
        <v>175</v>
      </c>
      <c r="I21" s="495" t="s">
        <v>388</v>
      </c>
      <c r="J21" s="503">
        <v>2.4675259999999999</v>
      </c>
      <c r="K21" s="500" t="s">
        <v>487</v>
      </c>
      <c r="L21" s="498">
        <v>0.43070362473347545</v>
      </c>
      <c r="M21" s="498">
        <v>6.1795999999999997E-2</v>
      </c>
      <c r="N21" s="499">
        <v>1.4540331705981657</v>
      </c>
      <c r="P21" s="479"/>
      <c r="Q21" s="479"/>
    </row>
    <row r="22" spans="1:18" ht="16.5" customHeight="1">
      <c r="A22" s="178">
        <f t="shared" si="0"/>
        <v>11</v>
      </c>
      <c r="B22" s="492" t="s">
        <v>578</v>
      </c>
      <c r="C22" s="493">
        <v>12657</v>
      </c>
      <c r="D22" s="494">
        <v>1</v>
      </c>
      <c r="E22" s="494">
        <v>0</v>
      </c>
      <c r="F22" s="493">
        <v>41348</v>
      </c>
      <c r="G22" s="493">
        <v>18107.3813280178</v>
      </c>
      <c r="H22" s="495" t="s">
        <v>398</v>
      </c>
      <c r="I22" s="495" t="s">
        <v>416</v>
      </c>
      <c r="J22" s="503">
        <v>-0.483651</v>
      </c>
      <c r="K22" s="500" t="s">
        <v>579</v>
      </c>
      <c r="L22" s="498">
        <v>0.45052166791297227</v>
      </c>
      <c r="M22" s="498">
        <v>-2.3831999999999999E-2</v>
      </c>
      <c r="N22" s="499">
        <v>1.4311872690497787</v>
      </c>
      <c r="O22"/>
      <c r="P22" s="484"/>
      <c r="Q22" s="484"/>
      <c r="R22"/>
    </row>
    <row r="23" spans="1:18" ht="15">
      <c r="A23" s="178">
        <f t="shared" si="0"/>
        <v>12</v>
      </c>
      <c r="B23" s="492" t="s">
        <v>602</v>
      </c>
      <c r="C23" s="493">
        <v>11009.451999999999</v>
      </c>
      <c r="D23" s="508">
        <v>0.85236858292311002</v>
      </c>
      <c r="E23" s="508">
        <v>1.4209244928812079E-2</v>
      </c>
      <c r="F23" s="493">
        <v>31974.446</v>
      </c>
      <c r="G23" s="493">
        <v>16448.005221120002</v>
      </c>
      <c r="H23" s="509" t="s">
        <v>387</v>
      </c>
      <c r="I23" s="509" t="s">
        <v>389</v>
      </c>
      <c r="J23" s="503">
        <v>0.69005799999999995</v>
      </c>
      <c r="K23" s="500" t="s">
        <v>603</v>
      </c>
      <c r="L23" s="498">
        <v>0.32784672367162621</v>
      </c>
      <c r="M23" s="498">
        <v>0.10246</v>
      </c>
      <c r="N23" s="499">
        <v>1.8597284038847599</v>
      </c>
      <c r="P23" s="479"/>
      <c r="Q23" s="478"/>
    </row>
    <row r="24" spans="1:18" ht="15">
      <c r="A24" s="178">
        <f t="shared" si="0"/>
        <v>13</v>
      </c>
      <c r="B24" s="492" t="s">
        <v>580</v>
      </c>
      <c r="C24" s="493">
        <v>4275.8999999999996</v>
      </c>
      <c r="D24" s="494">
        <v>1</v>
      </c>
      <c r="E24" s="494">
        <v>0</v>
      </c>
      <c r="F24" s="493">
        <v>18782.5</v>
      </c>
      <c r="G24" s="493">
        <v>14840</v>
      </c>
      <c r="H24" s="510" t="s">
        <v>175</v>
      </c>
      <c r="I24" s="510" t="s">
        <v>388</v>
      </c>
      <c r="J24" s="496">
        <v>3.11</v>
      </c>
      <c r="K24" s="500" t="s">
        <v>581</v>
      </c>
      <c r="L24" s="498">
        <v>0.54200000000000004</v>
      </c>
      <c r="M24" s="498">
        <v>7.8799999999999995E-2</v>
      </c>
      <c r="N24" s="499">
        <v>1.49</v>
      </c>
      <c r="P24" s="479"/>
      <c r="Q24" s="478"/>
    </row>
    <row r="25" spans="1:18" ht="15">
      <c r="A25" s="178">
        <f t="shared" si="0"/>
        <v>14</v>
      </c>
      <c r="B25" s="504" t="s">
        <v>484</v>
      </c>
      <c r="C25" s="493">
        <v>8448.2000000000007</v>
      </c>
      <c r="D25" s="494">
        <v>0.79157864413289802</v>
      </c>
      <c r="E25" s="494">
        <v>9.8156328019973121E-2</v>
      </c>
      <c r="F25" s="493">
        <v>25610.400000000001</v>
      </c>
      <c r="G25" s="493">
        <v>21470.926297180002</v>
      </c>
      <c r="H25" s="495" t="s">
        <v>175</v>
      </c>
      <c r="I25" s="495" t="s">
        <v>388</v>
      </c>
      <c r="J25" s="496">
        <v>3.6653600000000002</v>
      </c>
      <c r="K25" s="500" t="s">
        <v>403</v>
      </c>
      <c r="L25" s="498">
        <v>0.46745914469362748</v>
      </c>
      <c r="M25" s="498">
        <v>9.2188999999999993E-2</v>
      </c>
      <c r="N25" s="499">
        <v>1.8691797995197454</v>
      </c>
      <c r="P25" s="479"/>
      <c r="Q25" s="478"/>
    </row>
    <row r="26" spans="1:18" ht="15">
      <c r="A26" s="178">
        <f t="shared" si="0"/>
        <v>15</v>
      </c>
      <c r="B26" s="501" t="s">
        <v>604</v>
      </c>
      <c r="C26" s="493">
        <v>11009.451999999999</v>
      </c>
      <c r="D26" s="494">
        <v>0.55575934417118245</v>
      </c>
      <c r="E26" s="494">
        <v>4.6352646936223429E-2</v>
      </c>
      <c r="F26" s="493">
        <v>31974.446</v>
      </c>
      <c r="G26" s="493">
        <v>46448</v>
      </c>
      <c r="H26" s="495" t="s">
        <v>387</v>
      </c>
      <c r="I26" s="495" t="s">
        <v>389</v>
      </c>
      <c r="J26" s="496">
        <v>2.436293</v>
      </c>
      <c r="K26" s="500" t="s">
        <v>605</v>
      </c>
      <c r="L26" s="498">
        <v>0.47783493237775981</v>
      </c>
      <c r="M26" s="498">
        <v>6.3869999999999996E-2</v>
      </c>
      <c r="N26" s="499">
        <v>1.4045358330813427</v>
      </c>
      <c r="P26" s="479"/>
      <c r="Q26" s="481"/>
    </row>
    <row r="27" spans="1:18" ht="15" customHeight="1">
      <c r="A27" s="178">
        <f t="shared" si="0"/>
        <v>16</v>
      </c>
      <c r="B27" s="501" t="s">
        <v>606</v>
      </c>
      <c r="C27" s="493">
        <v>11261</v>
      </c>
      <c r="D27" s="494">
        <v>0.91217476245448892</v>
      </c>
      <c r="E27" s="494">
        <v>0</v>
      </c>
      <c r="F27" s="493">
        <v>29911</v>
      </c>
      <c r="G27" s="493">
        <v>18851.132871615002</v>
      </c>
      <c r="H27" s="495" t="s">
        <v>398</v>
      </c>
      <c r="I27" s="495" t="s">
        <v>416</v>
      </c>
      <c r="J27" s="496">
        <v>2.1711459999999998</v>
      </c>
      <c r="K27" s="500" t="s">
        <v>607</v>
      </c>
      <c r="L27" s="498">
        <v>0.25783260178598455</v>
      </c>
      <c r="M27" s="498">
        <v>0.25104700000000002</v>
      </c>
      <c r="N27" s="499">
        <v>2.7665296260074848</v>
      </c>
      <c r="P27" s="479"/>
      <c r="Q27" s="479"/>
    </row>
    <row r="28" spans="1:18" ht="15">
      <c r="A28" s="178">
        <f t="shared" si="0"/>
        <v>17</v>
      </c>
      <c r="B28" s="511" t="s">
        <v>584</v>
      </c>
      <c r="C28" s="493">
        <v>2860.8490000000002</v>
      </c>
      <c r="D28" s="494">
        <v>0.89012911901327196</v>
      </c>
      <c r="E28" s="494">
        <v>0</v>
      </c>
      <c r="F28" s="493">
        <v>4830.1180000000004</v>
      </c>
      <c r="G28" s="493">
        <v>4060.10704605</v>
      </c>
      <c r="H28" s="495" t="s">
        <v>417</v>
      </c>
      <c r="I28" s="507" t="s">
        <v>595</v>
      </c>
      <c r="J28" s="512">
        <v>3.869526</v>
      </c>
      <c r="K28" s="500" t="s">
        <v>476</v>
      </c>
      <c r="L28" s="498">
        <v>0.51166683585927242</v>
      </c>
      <c r="M28" s="498">
        <v>9.5624000000000001E-2</v>
      </c>
      <c r="N28" s="499">
        <v>1.8776971743021253</v>
      </c>
      <c r="P28" s="478"/>
      <c r="Q28" s="479"/>
    </row>
    <row r="29" spans="1:18" ht="15">
      <c r="A29" s="178">
        <f t="shared" si="0"/>
        <v>18</v>
      </c>
      <c r="B29" s="492" t="s">
        <v>404</v>
      </c>
      <c r="C29" s="493">
        <v>1370.752</v>
      </c>
      <c r="D29" s="494">
        <v>0.99695787421794757</v>
      </c>
      <c r="E29" s="494">
        <v>0</v>
      </c>
      <c r="F29" s="493">
        <v>4395.7349999999997</v>
      </c>
      <c r="G29" s="493">
        <v>8562.4847185986</v>
      </c>
      <c r="H29" s="495" t="s">
        <v>398</v>
      </c>
      <c r="I29" s="495" t="s">
        <v>388</v>
      </c>
      <c r="J29" s="496">
        <v>3.8495020000000002</v>
      </c>
      <c r="K29" s="497" t="s">
        <v>405</v>
      </c>
      <c r="L29" s="498">
        <v>0.56424537221426219</v>
      </c>
      <c r="M29" s="498">
        <v>9.8240999999999995E-2</v>
      </c>
      <c r="N29" s="499">
        <v>3.6040260435693745</v>
      </c>
      <c r="P29" s="479"/>
      <c r="Q29" s="478"/>
    </row>
    <row r="30" spans="1:18" ht="15">
      <c r="A30" s="178">
        <f t="shared" si="0"/>
        <v>19</v>
      </c>
      <c r="B30" s="492" t="s">
        <v>423</v>
      </c>
      <c r="C30" s="493">
        <v>559.76800000000003</v>
      </c>
      <c r="D30" s="494">
        <v>0.71815645052950505</v>
      </c>
      <c r="E30" s="494">
        <v>0.28184354947049489</v>
      </c>
      <c r="F30" s="493">
        <v>1509.4369999999999</v>
      </c>
      <c r="G30" s="493">
        <v>2303.6886</v>
      </c>
      <c r="H30" s="513" t="s">
        <v>406</v>
      </c>
      <c r="I30" s="513" t="s">
        <v>595</v>
      </c>
      <c r="J30" s="496">
        <v>7.6939669999999998</v>
      </c>
      <c r="K30" s="497" t="s">
        <v>426</v>
      </c>
      <c r="L30" s="498">
        <v>0.61515585217771218</v>
      </c>
      <c r="M30" s="498">
        <v>0.105614</v>
      </c>
      <c r="N30" s="499">
        <v>2.8209214786369579</v>
      </c>
      <c r="P30" s="478"/>
      <c r="Q30" s="479"/>
    </row>
    <row r="31" spans="1:18" ht="15">
      <c r="A31" s="178">
        <f t="shared" si="0"/>
        <v>20</v>
      </c>
      <c r="B31" s="492" t="s">
        <v>496</v>
      </c>
      <c r="C31" s="493">
        <v>16727</v>
      </c>
      <c r="D31" s="494">
        <v>0.7091528666228254</v>
      </c>
      <c r="E31" s="494">
        <v>0</v>
      </c>
      <c r="F31" s="493">
        <v>70334</v>
      </c>
      <c r="G31" s="493">
        <v>83224.58</v>
      </c>
      <c r="H31" s="513" t="s">
        <v>175</v>
      </c>
      <c r="I31" s="513" t="s">
        <v>388</v>
      </c>
      <c r="J31" s="496">
        <v>5.873831</v>
      </c>
      <c r="K31" s="497" t="s">
        <v>498</v>
      </c>
      <c r="L31" s="498">
        <v>0.49800998336106489</v>
      </c>
      <c r="M31" s="498">
        <v>0.17264699999999999</v>
      </c>
      <c r="N31" s="499">
        <v>2.2244829337396093</v>
      </c>
      <c r="P31" s="479"/>
      <c r="Q31" s="479"/>
    </row>
    <row r="32" spans="1:18" ht="15">
      <c r="A32" s="178">
        <f t="shared" si="0"/>
        <v>21</v>
      </c>
      <c r="B32" s="492" t="s">
        <v>407</v>
      </c>
      <c r="C32" s="493">
        <v>1192.009</v>
      </c>
      <c r="D32" s="494">
        <v>0.7727231925262309</v>
      </c>
      <c r="E32" s="494">
        <v>0.22727680747376908</v>
      </c>
      <c r="F32" s="493">
        <v>4521.3180000000002</v>
      </c>
      <c r="G32" s="493">
        <v>2991.2376965600001</v>
      </c>
      <c r="H32" s="495" t="s">
        <v>398</v>
      </c>
      <c r="I32" s="507" t="s">
        <v>595</v>
      </c>
      <c r="J32" s="496">
        <v>2.9377520000000001</v>
      </c>
      <c r="K32" s="497" t="s">
        <v>441</v>
      </c>
      <c r="L32" s="498">
        <v>0.4776028168598504</v>
      </c>
      <c r="M32" s="498">
        <v>0.10528899999999999</v>
      </c>
      <c r="N32" s="499">
        <v>1.5399842546728708</v>
      </c>
      <c r="P32" s="479"/>
      <c r="Q32" s="478"/>
    </row>
    <row r="33" spans="1:14" ht="15">
      <c r="A33" s="178">
        <f t="shared" si="0"/>
        <v>22</v>
      </c>
      <c r="B33" s="492" t="s">
        <v>608</v>
      </c>
      <c r="C33" s="493">
        <v>2270.3000000000002</v>
      </c>
      <c r="D33" s="494">
        <v>1</v>
      </c>
      <c r="E33" s="494">
        <v>0</v>
      </c>
      <c r="F33" s="493">
        <v>8643.7999999999993</v>
      </c>
      <c r="G33" s="493">
        <v>7899.1135299999996</v>
      </c>
      <c r="H33" s="495" t="s">
        <v>387</v>
      </c>
      <c r="I33" s="495" t="s">
        <v>388</v>
      </c>
      <c r="J33" s="496">
        <v>4.1903839999999999</v>
      </c>
      <c r="K33" s="500" t="s">
        <v>408</v>
      </c>
      <c r="L33" s="498">
        <v>0.55999720357941829</v>
      </c>
      <c r="M33" s="498">
        <v>0.108322</v>
      </c>
      <c r="N33" s="499">
        <v>1.9722637462235648</v>
      </c>
    </row>
    <row r="34" spans="1:14" ht="15">
      <c r="A34" s="178">
        <f t="shared" si="0"/>
        <v>23</v>
      </c>
      <c r="B34" s="492" t="s">
        <v>409</v>
      </c>
      <c r="C34" s="493">
        <v>3691.2469999999998</v>
      </c>
      <c r="D34" s="494">
        <v>0.94717611690575032</v>
      </c>
      <c r="E34" s="494">
        <v>0</v>
      </c>
      <c r="F34" s="493">
        <v>14029.57</v>
      </c>
      <c r="G34" s="493">
        <v>16260.782996489201</v>
      </c>
      <c r="H34" s="495" t="s">
        <v>175</v>
      </c>
      <c r="I34" s="495" t="s">
        <v>161</v>
      </c>
      <c r="J34" s="496">
        <v>4.0439189999999998</v>
      </c>
      <c r="K34" s="497" t="s">
        <v>410</v>
      </c>
      <c r="L34" s="498">
        <v>0.50634614800228372</v>
      </c>
      <c r="M34" s="498">
        <v>0.101205</v>
      </c>
      <c r="N34" s="499">
        <v>3.0401345739742984</v>
      </c>
    </row>
    <row r="35" spans="1:14" ht="15">
      <c r="A35" s="178">
        <f t="shared" si="0"/>
        <v>24</v>
      </c>
      <c r="B35" s="492" t="s">
        <v>411</v>
      </c>
      <c r="C35" s="493">
        <v>1991</v>
      </c>
      <c r="D35" s="494">
        <v>1</v>
      </c>
      <c r="E35" s="494">
        <v>0</v>
      </c>
      <c r="F35" s="493">
        <v>6887</v>
      </c>
      <c r="G35" s="493">
        <v>4287.2</v>
      </c>
      <c r="H35" s="495" t="s">
        <v>387</v>
      </c>
      <c r="I35" s="495" t="s">
        <v>161</v>
      </c>
      <c r="J35" s="496">
        <v>2.8467739999999999</v>
      </c>
      <c r="K35" s="497" t="s">
        <v>412</v>
      </c>
      <c r="L35" s="498">
        <v>0.5028089887640449</v>
      </c>
      <c r="M35" s="498">
        <v>8.6142999999999997E-2</v>
      </c>
      <c r="N35" s="499">
        <v>1.7107741420590581</v>
      </c>
    </row>
    <row r="36" spans="1:14" ht="15">
      <c r="A36" s="178">
        <f t="shared" si="0"/>
        <v>25</v>
      </c>
      <c r="B36" s="492" t="s">
        <v>582</v>
      </c>
      <c r="C36" s="493">
        <v>1436.6130000000001</v>
      </c>
      <c r="D36" s="494">
        <v>1</v>
      </c>
      <c r="E36" s="494">
        <v>0</v>
      </c>
      <c r="F36" s="493">
        <v>5234.6289999999999</v>
      </c>
      <c r="G36" s="493">
        <v>3360.4111585872001</v>
      </c>
      <c r="H36" s="495" t="s">
        <v>387</v>
      </c>
      <c r="I36" s="495" t="s">
        <v>416</v>
      </c>
      <c r="J36" s="496">
        <v>1.734942</v>
      </c>
      <c r="K36" s="497" t="s">
        <v>583</v>
      </c>
      <c r="L36" s="498">
        <v>0.37620575258043987</v>
      </c>
      <c r="M36" s="498">
        <v>5.7644000000000001E-2</v>
      </c>
      <c r="N36" s="499">
        <v>1.917392823772762</v>
      </c>
    </row>
    <row r="37" spans="1:14" ht="15">
      <c r="A37" s="178">
        <f t="shared" si="0"/>
        <v>26</v>
      </c>
      <c r="B37" s="492" t="s">
        <v>440</v>
      </c>
      <c r="C37" s="493">
        <v>7785</v>
      </c>
      <c r="D37" s="494">
        <v>0.94</v>
      </c>
      <c r="E37" s="494">
        <v>0.04</v>
      </c>
      <c r="F37" s="493">
        <v>34458</v>
      </c>
      <c r="G37" s="493">
        <v>20457.173200000001</v>
      </c>
      <c r="H37" s="513" t="s">
        <v>175</v>
      </c>
      <c r="I37" s="513" t="s">
        <v>389</v>
      </c>
      <c r="J37" s="496">
        <v>3.3727930000000002</v>
      </c>
      <c r="K37" s="500" t="s">
        <v>442</v>
      </c>
      <c r="L37" s="498">
        <v>0.34604880365730573</v>
      </c>
      <c r="M37" s="498">
        <v>0.162994</v>
      </c>
      <c r="N37" s="499">
        <v>1.7549260701724287</v>
      </c>
    </row>
    <row r="38" spans="1:14" ht="15">
      <c r="A38" s="178">
        <f t="shared" si="0"/>
        <v>27</v>
      </c>
      <c r="B38" s="501" t="s">
        <v>609</v>
      </c>
      <c r="C38" s="493">
        <v>1991</v>
      </c>
      <c r="D38" s="494">
        <v>0.56470481545297901</v>
      </c>
      <c r="E38" s="494">
        <v>0.43529518454702093</v>
      </c>
      <c r="F38" s="493">
        <v>6887</v>
      </c>
      <c r="G38" s="493">
        <v>31467.5</v>
      </c>
      <c r="H38" s="513" t="s">
        <v>387</v>
      </c>
      <c r="I38" s="513" t="s">
        <v>388</v>
      </c>
      <c r="J38" s="496">
        <v>2.0183779999999998</v>
      </c>
      <c r="K38" s="500" t="s">
        <v>610</v>
      </c>
      <c r="L38" s="498">
        <v>0.43146309206249578</v>
      </c>
      <c r="M38" s="498">
        <v>6.5487000000000004E-2</v>
      </c>
      <c r="N38" s="499">
        <v>1.634845178719867</v>
      </c>
    </row>
    <row r="39" spans="1:14" ht="15">
      <c r="A39" s="178">
        <f t="shared" si="0"/>
        <v>28</v>
      </c>
      <c r="B39" s="492" t="s">
        <v>437</v>
      </c>
      <c r="C39" s="493">
        <v>23495</v>
      </c>
      <c r="D39" s="494">
        <v>0.64788252819748882</v>
      </c>
      <c r="E39" s="494">
        <v>0.13513513513513514</v>
      </c>
      <c r="F39" s="493">
        <v>80797</v>
      </c>
      <c r="G39" s="493">
        <v>48493.635739110003</v>
      </c>
      <c r="H39" s="495" t="s">
        <v>175</v>
      </c>
      <c r="I39" s="507" t="s">
        <v>595</v>
      </c>
      <c r="J39" s="496">
        <v>2.4923989999999998</v>
      </c>
      <c r="K39" s="509" t="s">
        <v>443</v>
      </c>
      <c r="L39" s="498">
        <v>0.38265601939700611</v>
      </c>
      <c r="M39" s="498">
        <v>8.43E-2</v>
      </c>
      <c r="N39" s="499">
        <v>1.6699485429632563</v>
      </c>
    </row>
    <row r="40" spans="1:14" ht="15">
      <c r="A40" s="178">
        <f t="shared" si="0"/>
        <v>29</v>
      </c>
      <c r="B40" s="492" t="s">
        <v>435</v>
      </c>
      <c r="C40" s="493">
        <v>7679.5</v>
      </c>
      <c r="D40" s="508">
        <v>0.57708333333333328</v>
      </c>
      <c r="E40" s="508">
        <v>0.416015625</v>
      </c>
      <c r="F40" s="493">
        <v>22000.9</v>
      </c>
      <c r="G40" s="493">
        <v>22540.97683648</v>
      </c>
      <c r="H40" s="514" t="s">
        <v>175</v>
      </c>
      <c r="I40" s="515" t="s">
        <v>388</v>
      </c>
      <c r="J40" s="503">
        <v>3.764097</v>
      </c>
      <c r="K40" s="509" t="s">
        <v>444</v>
      </c>
      <c r="L40" s="498">
        <v>0.45280409280982864</v>
      </c>
      <c r="M40" s="498">
        <v>3.2597000000000001E-2</v>
      </c>
      <c r="N40" s="499">
        <v>2.302707846283035</v>
      </c>
    </row>
    <row r="41" spans="1:14" ht="15.3" thickBot="1">
      <c r="A41" s="178">
        <f t="shared" si="0"/>
        <v>30</v>
      </c>
      <c r="B41" s="516" t="s">
        <v>413</v>
      </c>
      <c r="C41" s="517">
        <v>11537</v>
      </c>
      <c r="D41" s="518">
        <v>0.8424200398717171</v>
      </c>
      <c r="E41" s="518">
        <v>0.15073242610730692</v>
      </c>
      <c r="F41" s="517">
        <v>36944</v>
      </c>
      <c r="G41" s="517">
        <v>25972.661934269599</v>
      </c>
      <c r="H41" s="519" t="s">
        <v>175</v>
      </c>
      <c r="I41" s="520" t="s">
        <v>388</v>
      </c>
      <c r="J41" s="521">
        <v>3.2116560000000001</v>
      </c>
      <c r="K41" s="522" t="s">
        <v>414</v>
      </c>
      <c r="L41" s="523">
        <v>0.41474091418100378</v>
      </c>
      <c r="M41" s="523">
        <v>0.106516</v>
      </c>
      <c r="N41" s="524">
        <v>2.1250746141604973</v>
      </c>
    </row>
    <row r="42" spans="1:14" ht="15">
      <c r="B42" s="459" t="s">
        <v>1</v>
      </c>
      <c r="C42" s="460">
        <f>AVERAGE(C12:C41)</f>
        <v>7851.7578333333331</v>
      </c>
      <c r="D42" s="461">
        <f>AVERAGE(D12:D41)</f>
        <v>0.80561992071509192</v>
      </c>
      <c r="E42" s="461">
        <f>AVERAGE(E12:E41)</f>
        <v>0.108596308636232</v>
      </c>
      <c r="F42" s="460">
        <f>AVERAGE(F12:F41)</f>
        <v>26964.570966666666</v>
      </c>
      <c r="G42" s="460">
        <f>AVERAGE(G12:G41)</f>
        <v>21986.116883311995</v>
      </c>
      <c r="H42" s="211" t="s">
        <v>387</v>
      </c>
      <c r="I42" s="211" t="s">
        <v>388</v>
      </c>
      <c r="J42" s="462">
        <f>AVERAGE(J12:J41)</f>
        <v>3.1389880333333338</v>
      </c>
      <c r="K42" s="463"/>
      <c r="L42" s="464">
        <f>AVERAGE(L12:L41)</f>
        <v>0.46033104761195787</v>
      </c>
      <c r="M42" s="464">
        <f>AVERAGE(M12:M41)</f>
        <v>9.6184299999999986E-2</v>
      </c>
      <c r="N42" s="465">
        <f>AVERAGE(N12:N41)</f>
        <v>1.9984740531512868</v>
      </c>
    </row>
    <row r="43" spans="1:14" ht="15.3" thickBot="1">
      <c r="B43" s="525" t="s">
        <v>26</v>
      </c>
      <c r="C43" s="526">
        <f>MEDIAN(C12:C41)</f>
        <v>6582</v>
      </c>
      <c r="D43" s="527">
        <f>MEDIAN(D12:D41)</f>
        <v>0.84554637345676142</v>
      </c>
      <c r="E43" s="527">
        <f>MEDIAN(E12:E41)</f>
        <v>5.9329008921396656E-2</v>
      </c>
      <c r="F43" s="526">
        <f>MEDIAN(F12:F41)</f>
        <v>22405.45</v>
      </c>
      <c r="G43" s="526">
        <f>MEDIAN(G12:G41)</f>
        <v>16407.417610560002</v>
      </c>
      <c r="H43" s="212" t="s">
        <v>387</v>
      </c>
      <c r="I43" s="212" t="s">
        <v>388</v>
      </c>
      <c r="J43" s="528">
        <f>MEDIAN(J12:J41)</f>
        <v>3.1028899999999999</v>
      </c>
      <c r="K43" s="529"/>
      <c r="L43" s="530">
        <f>MEDIAN(L12:L41)</f>
        <v>0.4550888246225227</v>
      </c>
      <c r="M43" s="530">
        <f>MEDIAN(M12:M41)</f>
        <v>9.6932500000000005E-2</v>
      </c>
      <c r="N43" s="531">
        <f>MEDIAN(N12:N41)</f>
        <v>1.8734384869109353</v>
      </c>
    </row>
    <row r="44" spans="1:14" ht="15.3">
      <c r="B44" s="39" t="s">
        <v>611</v>
      </c>
      <c r="C44" s="35"/>
      <c r="D44" s="35"/>
      <c r="E44" s="35"/>
      <c r="F44" s="35"/>
      <c r="G44" s="35"/>
      <c r="H44" s="35"/>
      <c r="I44" s="35"/>
      <c r="K44" s="35"/>
      <c r="L44" s="35"/>
      <c r="M44" s="35"/>
      <c r="N44" s="35"/>
    </row>
    <row r="46" spans="1:14" ht="15">
      <c r="B46" s="38" t="s">
        <v>166</v>
      </c>
      <c r="C46" s="532"/>
      <c r="D46" s="532"/>
      <c r="E46" s="532"/>
      <c r="F46" s="6"/>
      <c r="G46" s="6"/>
      <c r="H46" s="6"/>
      <c r="I46" s="6"/>
      <c r="J46" s="6"/>
      <c r="K46" s="6"/>
      <c r="L46" s="6"/>
      <c r="M46" s="6"/>
      <c r="N46" s="6"/>
    </row>
    <row r="47" spans="1:14" ht="15.3" thickBot="1">
      <c r="B47" s="38" t="s">
        <v>612</v>
      </c>
      <c r="C47" s="106"/>
      <c r="D47" s="106"/>
      <c r="E47" s="106"/>
      <c r="F47" s="106"/>
      <c r="G47" s="106"/>
      <c r="H47" s="106"/>
      <c r="I47" s="106"/>
      <c r="J47" s="196"/>
      <c r="K47" s="106"/>
      <c r="L47" s="106"/>
      <c r="M47" s="106"/>
      <c r="N47" s="106"/>
    </row>
    <row r="48" spans="1:14" ht="45">
      <c r="B48" s="453" t="s">
        <v>47</v>
      </c>
      <c r="C48" s="454" t="s">
        <v>119</v>
      </c>
      <c r="D48" s="455" t="s">
        <v>525</v>
      </c>
      <c r="E48" s="455" t="s">
        <v>599</v>
      </c>
      <c r="F48" s="456" t="s">
        <v>120</v>
      </c>
      <c r="G48" s="456" t="s">
        <v>544</v>
      </c>
      <c r="H48" s="455" t="s">
        <v>418</v>
      </c>
      <c r="I48" s="455" t="s">
        <v>419</v>
      </c>
      <c r="J48" s="455" t="s">
        <v>176</v>
      </c>
      <c r="K48" s="455" t="s">
        <v>121</v>
      </c>
      <c r="L48" s="457" t="s">
        <v>174</v>
      </c>
      <c r="M48" s="457" t="s">
        <v>122</v>
      </c>
      <c r="N48" s="458" t="s">
        <v>0</v>
      </c>
    </row>
    <row r="49" spans="1:18" ht="15">
      <c r="A49" s="178">
        <v>1</v>
      </c>
      <c r="B49" s="923" t="s">
        <v>393</v>
      </c>
      <c r="C49" s="924">
        <v>3534.5</v>
      </c>
      <c r="D49" s="925">
        <v>0.84886122506719486</v>
      </c>
      <c r="E49" s="925">
        <v>0.12635450558777764</v>
      </c>
      <c r="F49" s="924">
        <v>12462.4</v>
      </c>
      <c r="G49" s="924">
        <v>10172.344393356399</v>
      </c>
      <c r="H49" s="926" t="s">
        <v>175</v>
      </c>
      <c r="I49" s="926" t="s">
        <v>388</v>
      </c>
      <c r="J49" s="927">
        <v>3.3076919999999999</v>
      </c>
      <c r="K49" s="928" t="s">
        <v>427</v>
      </c>
      <c r="L49" s="929">
        <v>0.44602365396982208</v>
      </c>
      <c r="M49" s="929">
        <v>0.113941</v>
      </c>
      <c r="N49" s="930">
        <v>2.1255708450919197</v>
      </c>
    </row>
    <row r="50" spans="1:18" ht="15">
      <c r="A50" s="178">
        <f>A49+1</f>
        <v>2</v>
      </c>
      <c r="B50" s="923" t="s">
        <v>394</v>
      </c>
      <c r="C50" s="924">
        <v>6291</v>
      </c>
      <c r="D50" s="925">
        <v>0.84867270704180575</v>
      </c>
      <c r="E50" s="925">
        <v>0.15132729295819425</v>
      </c>
      <c r="F50" s="924">
        <v>22810</v>
      </c>
      <c r="G50" s="924">
        <v>16366.83</v>
      </c>
      <c r="H50" s="926" t="s">
        <v>387</v>
      </c>
      <c r="I50" s="926" t="s">
        <v>388</v>
      </c>
      <c r="J50" s="927">
        <v>3.6384029999999998</v>
      </c>
      <c r="K50" s="928" t="s">
        <v>395</v>
      </c>
      <c r="L50" s="929">
        <v>0.46243084062109585</v>
      </c>
      <c r="M50" s="929">
        <v>0.108748</v>
      </c>
      <c r="N50" s="930">
        <v>2.1056001543805483</v>
      </c>
    </row>
    <row r="51" spans="1:18" ht="15">
      <c r="A51" s="178">
        <f t="shared" ref="A51:A84" si="1">A50+1</f>
        <v>3</v>
      </c>
      <c r="B51" s="931" t="s">
        <v>573</v>
      </c>
      <c r="C51" s="932">
        <v>1396.893</v>
      </c>
      <c r="D51" s="925">
        <v>0.64</v>
      </c>
      <c r="E51" s="925">
        <v>0.22</v>
      </c>
      <c r="F51" s="924">
        <v>4648.93</v>
      </c>
      <c r="G51" s="924">
        <v>2881.09129416</v>
      </c>
      <c r="H51" s="926" t="s">
        <v>398</v>
      </c>
      <c r="I51" s="926" t="s">
        <v>389</v>
      </c>
      <c r="J51" s="933">
        <v>2.61</v>
      </c>
      <c r="K51" s="934" t="s">
        <v>574</v>
      </c>
      <c r="L51" s="929">
        <v>0.45737355643521677</v>
      </c>
      <c r="M51" s="929">
        <v>7.7954999999999997E-2</v>
      </c>
      <c r="N51" s="935">
        <v>1.6240237954279626</v>
      </c>
    </row>
    <row r="52" spans="1:18" ht="15">
      <c r="A52" s="178">
        <f t="shared" si="1"/>
        <v>4</v>
      </c>
      <c r="B52" s="936" t="s">
        <v>613</v>
      </c>
      <c r="C52" s="932">
        <v>1754.268</v>
      </c>
      <c r="D52" s="937">
        <f>711451/1754268</f>
        <v>0.40555433947378622</v>
      </c>
      <c r="E52" s="937">
        <f>1025307/1754268</f>
        <v>0.58446428937881778</v>
      </c>
      <c r="F52" s="924">
        <v>4854.8789999999999</v>
      </c>
      <c r="G52" s="924">
        <v>3842.6538870282798</v>
      </c>
      <c r="H52" s="926" t="s">
        <v>387</v>
      </c>
      <c r="I52" s="926" t="s">
        <v>389</v>
      </c>
      <c r="J52" s="933">
        <v>2.769002</v>
      </c>
      <c r="K52" s="934" t="s">
        <v>614</v>
      </c>
      <c r="L52" s="929">
        <v>0.42128594242581574</v>
      </c>
      <c r="M52" s="929">
        <v>0.13275799999999999</v>
      </c>
      <c r="N52" s="930">
        <v>1.6799052414128388</v>
      </c>
    </row>
    <row r="53" spans="1:18" ht="15">
      <c r="A53" s="178">
        <f t="shared" si="1"/>
        <v>5</v>
      </c>
      <c r="B53" s="936" t="s">
        <v>615</v>
      </c>
      <c r="C53" s="932">
        <v>10589</v>
      </c>
      <c r="D53" s="937">
        <v>0.31</v>
      </c>
      <c r="E53" s="937">
        <v>0.28000000000000003</v>
      </c>
      <c r="F53" s="932">
        <v>14044</v>
      </c>
      <c r="G53" s="932">
        <v>14218.98113208</v>
      </c>
      <c r="H53" s="926" t="s">
        <v>387</v>
      </c>
      <c r="I53" s="926" t="s">
        <v>389</v>
      </c>
      <c r="J53" s="933">
        <v>2.4238219999999999</v>
      </c>
      <c r="K53" s="934" t="s">
        <v>616</v>
      </c>
      <c r="L53" s="929">
        <v>0.44736842105263158</v>
      </c>
      <c r="M53" s="929">
        <v>5.7743000000000003E-2</v>
      </c>
      <c r="N53" s="935">
        <v>1.7645794405658972</v>
      </c>
    </row>
    <row r="54" spans="1:18" ht="15">
      <c r="A54" s="178">
        <f t="shared" si="1"/>
        <v>6</v>
      </c>
      <c r="B54" s="938" t="s">
        <v>617</v>
      </c>
      <c r="C54" s="932">
        <v>617.6</v>
      </c>
      <c r="D54" s="939">
        <v>0.04</v>
      </c>
      <c r="E54" s="939">
        <v>0.43</v>
      </c>
      <c r="F54" s="924">
        <v>1126</v>
      </c>
      <c r="G54" s="924">
        <v>1.2352312041500002</v>
      </c>
      <c r="H54" s="940" t="s">
        <v>595</v>
      </c>
      <c r="I54" s="941" t="s">
        <v>595</v>
      </c>
      <c r="J54" s="933">
        <v>6.728192</v>
      </c>
      <c r="K54" s="942" t="s">
        <v>618</v>
      </c>
      <c r="L54" s="943">
        <v>0.45443142493504857</v>
      </c>
      <c r="M54" s="944">
        <v>0.112626</v>
      </c>
      <c r="N54" s="945">
        <v>2.6218674806293509</v>
      </c>
    </row>
    <row r="55" spans="1:18" ht="15">
      <c r="A55" s="178">
        <f t="shared" si="1"/>
        <v>7</v>
      </c>
      <c r="B55" s="923" t="s">
        <v>399</v>
      </c>
      <c r="C55" s="924">
        <v>6873</v>
      </c>
      <c r="D55" s="925">
        <v>0.66361123235850428</v>
      </c>
      <c r="E55" s="925">
        <v>0.27688054706823806</v>
      </c>
      <c r="F55" s="924">
        <v>18126</v>
      </c>
      <c r="G55" s="924">
        <v>13966.17872</v>
      </c>
      <c r="H55" s="926" t="s">
        <v>387</v>
      </c>
      <c r="I55" s="926" t="s">
        <v>388</v>
      </c>
      <c r="J55" s="927">
        <v>2.6659380000000001</v>
      </c>
      <c r="K55" s="934" t="s">
        <v>400</v>
      </c>
      <c r="L55" s="929">
        <v>0.28904035225284996</v>
      </c>
      <c r="M55" s="929">
        <v>0.142179</v>
      </c>
      <c r="N55" s="930">
        <v>2.9144780300500837</v>
      </c>
    </row>
    <row r="56" spans="1:18" ht="15">
      <c r="A56" s="178">
        <f t="shared" si="1"/>
        <v>8</v>
      </c>
      <c r="B56" s="923" t="s">
        <v>401</v>
      </c>
      <c r="C56" s="924">
        <v>12337</v>
      </c>
      <c r="D56" s="925">
        <v>0.69806273810488773</v>
      </c>
      <c r="E56" s="925">
        <v>0.18861959957850369</v>
      </c>
      <c r="F56" s="924">
        <v>41749</v>
      </c>
      <c r="G56" s="924">
        <v>25673.329073919998</v>
      </c>
      <c r="H56" s="926" t="s">
        <v>175</v>
      </c>
      <c r="I56" s="926" t="s">
        <v>388</v>
      </c>
      <c r="J56" s="927">
        <v>3.0317460000000001</v>
      </c>
      <c r="K56" s="934" t="s">
        <v>402</v>
      </c>
      <c r="L56" s="929">
        <v>0.4484420772303595</v>
      </c>
      <c r="M56" s="929">
        <v>8.5667999999999994E-2</v>
      </c>
      <c r="N56" s="930">
        <v>1.5246350183455073</v>
      </c>
    </row>
    <row r="57" spans="1:18" ht="15">
      <c r="A57" s="178">
        <f t="shared" si="1"/>
        <v>9</v>
      </c>
      <c r="B57" s="931" t="s">
        <v>600</v>
      </c>
      <c r="C57" s="932">
        <v>13366</v>
      </c>
      <c r="D57" s="925">
        <v>0.69806273810488773</v>
      </c>
      <c r="E57" s="925">
        <v>0.15</v>
      </c>
      <c r="F57" s="932">
        <v>54560</v>
      </c>
      <c r="G57" s="932">
        <v>51000.09</v>
      </c>
      <c r="H57" s="926" t="s">
        <v>387</v>
      </c>
      <c r="I57" s="926" t="s">
        <v>389</v>
      </c>
      <c r="J57" s="933">
        <v>3.09578</v>
      </c>
      <c r="K57" s="934" t="s">
        <v>601</v>
      </c>
      <c r="L57" s="929">
        <v>0.38529961728675532</v>
      </c>
      <c r="M57" s="946">
        <v>0.123086</v>
      </c>
      <c r="N57" s="935">
        <v>2.3131390602322206</v>
      </c>
      <c r="O57"/>
      <c r="P57"/>
      <c r="Q57"/>
      <c r="R57"/>
    </row>
    <row r="58" spans="1:18" ht="15">
      <c r="A58" s="178">
        <f t="shared" si="1"/>
        <v>10</v>
      </c>
      <c r="B58" s="936" t="s">
        <v>619</v>
      </c>
      <c r="C58" s="924">
        <v>14212</v>
      </c>
      <c r="D58" s="925">
        <v>0.37278356318603995</v>
      </c>
      <c r="E58" s="925">
        <v>0.39100759921193357</v>
      </c>
      <c r="F58" s="924">
        <v>21650</v>
      </c>
      <c r="G58" s="924">
        <v>20066.358494299999</v>
      </c>
      <c r="H58" s="926" t="s">
        <v>387</v>
      </c>
      <c r="I58" s="926" t="s">
        <v>388</v>
      </c>
      <c r="J58" s="927">
        <v>3.15</v>
      </c>
      <c r="K58" s="934" t="s">
        <v>400</v>
      </c>
      <c r="L58" s="929">
        <v>0.42938419007171763</v>
      </c>
      <c r="M58" s="929">
        <v>0.10798199999999999</v>
      </c>
      <c r="N58" s="930">
        <v>1.8723857884016049</v>
      </c>
    </row>
    <row r="59" spans="1:18" ht="16.5" customHeight="1">
      <c r="A59" s="178">
        <f t="shared" si="1"/>
        <v>11</v>
      </c>
      <c r="B59" s="923" t="s">
        <v>436</v>
      </c>
      <c r="C59" s="924">
        <v>24521</v>
      </c>
      <c r="D59" s="925">
        <v>0.90114595652705842</v>
      </c>
      <c r="E59" s="925">
        <v>7.2305370906569882E-2</v>
      </c>
      <c r="F59" s="924">
        <v>91694</v>
      </c>
      <c r="G59" s="924">
        <v>63736.09</v>
      </c>
      <c r="H59" s="926" t="s">
        <v>175</v>
      </c>
      <c r="I59" s="926" t="s">
        <v>388</v>
      </c>
      <c r="J59" s="933">
        <v>2.4675259999999999</v>
      </c>
      <c r="K59" s="934" t="s">
        <v>487</v>
      </c>
      <c r="L59" s="929">
        <v>0.43070362473347545</v>
      </c>
      <c r="M59" s="929">
        <v>6.1795999999999997E-2</v>
      </c>
      <c r="N59" s="930">
        <v>1.4540331705981657</v>
      </c>
      <c r="P59" s="479"/>
      <c r="Q59" s="479"/>
    </row>
    <row r="60" spans="1:18" ht="15">
      <c r="A60" s="178">
        <f t="shared" si="1"/>
        <v>12</v>
      </c>
      <c r="B60" s="931" t="s">
        <v>484</v>
      </c>
      <c r="C60" s="924">
        <v>8448.2000000000007</v>
      </c>
      <c r="D60" s="925">
        <v>0.79157864413289802</v>
      </c>
      <c r="E60" s="925">
        <v>9.8156328019973121E-2</v>
      </c>
      <c r="F60" s="924">
        <v>25610.400000000001</v>
      </c>
      <c r="G60" s="924">
        <v>21470.926297180002</v>
      </c>
      <c r="H60" s="926" t="s">
        <v>175</v>
      </c>
      <c r="I60" s="926" t="s">
        <v>388</v>
      </c>
      <c r="J60" s="927">
        <v>3.6653600000000002</v>
      </c>
      <c r="K60" s="934" t="s">
        <v>403</v>
      </c>
      <c r="L60" s="929">
        <v>0.46745914469362748</v>
      </c>
      <c r="M60" s="929">
        <v>9.2188999999999993E-2</v>
      </c>
      <c r="N60" s="930">
        <v>1.8691797995197454</v>
      </c>
    </row>
    <row r="61" spans="1:18" ht="15">
      <c r="A61" s="178">
        <f t="shared" si="1"/>
        <v>13</v>
      </c>
      <c r="B61" s="936" t="s">
        <v>604</v>
      </c>
      <c r="C61" s="924">
        <v>11009.451999999999</v>
      </c>
      <c r="D61" s="925">
        <v>0.55575934417118245</v>
      </c>
      <c r="E61" s="925">
        <v>4.6352646936223429E-2</v>
      </c>
      <c r="F61" s="924">
        <v>31974.446</v>
      </c>
      <c r="G61" s="924">
        <v>46448</v>
      </c>
      <c r="H61" s="926" t="s">
        <v>387</v>
      </c>
      <c r="I61" s="926" t="s">
        <v>389</v>
      </c>
      <c r="J61" s="927">
        <v>2.436293</v>
      </c>
      <c r="K61" s="934" t="s">
        <v>605</v>
      </c>
      <c r="L61" s="929">
        <v>0.47783493237775981</v>
      </c>
      <c r="M61" s="929">
        <v>6.3869999999999996E-2</v>
      </c>
      <c r="N61" s="930">
        <v>1.4045358330813427</v>
      </c>
    </row>
    <row r="62" spans="1:18" ht="15">
      <c r="A62" s="178">
        <f t="shared" si="1"/>
        <v>14</v>
      </c>
      <c r="B62" s="936" t="s">
        <v>620</v>
      </c>
      <c r="C62" s="947">
        <v>6148.592199569086</v>
      </c>
      <c r="D62" s="925" t="s">
        <v>595</v>
      </c>
      <c r="E62" s="925" t="s">
        <v>595</v>
      </c>
      <c r="F62" s="947">
        <v>23930.408782446833</v>
      </c>
      <c r="G62" s="924">
        <v>24861.3</v>
      </c>
      <c r="H62" s="926" t="s">
        <v>175</v>
      </c>
      <c r="I62" s="926" t="s">
        <v>416</v>
      </c>
      <c r="J62" s="927">
        <v>2.4900000000000002</v>
      </c>
      <c r="K62" s="934" t="s">
        <v>621</v>
      </c>
      <c r="L62" s="929">
        <v>0.40600000000000003</v>
      </c>
      <c r="M62" s="929">
        <v>0.14299999999999999</v>
      </c>
      <c r="N62" s="930">
        <v>2.1</v>
      </c>
    </row>
    <row r="63" spans="1:18" ht="15">
      <c r="A63" s="178">
        <f t="shared" si="1"/>
        <v>15</v>
      </c>
      <c r="B63" s="923" t="s">
        <v>423</v>
      </c>
      <c r="C63" s="924">
        <v>559.76800000000003</v>
      </c>
      <c r="D63" s="925">
        <v>0.71815645052950505</v>
      </c>
      <c r="E63" s="925">
        <v>0.28184354947049489</v>
      </c>
      <c r="F63" s="924">
        <v>1509.4369999999999</v>
      </c>
      <c r="G63" s="924">
        <v>2303.6886</v>
      </c>
      <c r="H63" s="948" t="s">
        <v>406</v>
      </c>
      <c r="I63" s="948" t="s">
        <v>503</v>
      </c>
      <c r="J63" s="927">
        <v>7.6939669999999998</v>
      </c>
      <c r="K63" s="928" t="s">
        <v>426</v>
      </c>
      <c r="L63" s="929">
        <v>0.61515585217771218</v>
      </c>
      <c r="M63" s="929">
        <v>0.105614</v>
      </c>
      <c r="N63" s="930">
        <v>2.8209214786369579</v>
      </c>
    </row>
    <row r="64" spans="1:18" ht="15">
      <c r="A64" s="178">
        <f t="shared" si="1"/>
        <v>16</v>
      </c>
      <c r="B64" s="923" t="s">
        <v>407</v>
      </c>
      <c r="C64" s="924">
        <v>1192.009</v>
      </c>
      <c r="D64" s="925">
        <v>0.7727231925262309</v>
      </c>
      <c r="E64" s="925">
        <v>0.22727680747376908</v>
      </c>
      <c r="F64" s="924">
        <v>4521.3180000000002</v>
      </c>
      <c r="G64" s="924">
        <v>2991.2376965600001</v>
      </c>
      <c r="H64" s="926" t="s">
        <v>398</v>
      </c>
      <c r="I64" s="926" t="s">
        <v>595</v>
      </c>
      <c r="J64" s="927">
        <v>2.9377520000000001</v>
      </c>
      <c r="K64" s="928" t="s">
        <v>441</v>
      </c>
      <c r="L64" s="929">
        <v>0.4776028168598504</v>
      </c>
      <c r="M64" s="929">
        <v>0.10528899999999999</v>
      </c>
      <c r="N64" s="930">
        <v>1.5399842546728708</v>
      </c>
    </row>
    <row r="65" spans="1:14" ht="15">
      <c r="A65" s="178">
        <f t="shared" si="1"/>
        <v>17</v>
      </c>
      <c r="B65" s="931" t="s">
        <v>622</v>
      </c>
      <c r="C65" s="924">
        <v>9696</v>
      </c>
      <c r="D65" s="937">
        <v>0.43262879788639363</v>
      </c>
      <c r="E65" s="937">
        <v>0.56962864721485407</v>
      </c>
      <c r="F65" s="924">
        <v>34363</v>
      </c>
      <c r="G65" s="932">
        <v>28956.2</v>
      </c>
      <c r="H65" s="948" t="s">
        <v>387</v>
      </c>
      <c r="I65" s="948" t="s">
        <v>388</v>
      </c>
      <c r="J65" s="927">
        <v>4.8970580000000004</v>
      </c>
      <c r="K65" s="934" t="s">
        <v>623</v>
      </c>
      <c r="L65" s="929">
        <v>0.48156087757494559</v>
      </c>
      <c r="M65" s="929">
        <v>0.101899</v>
      </c>
      <c r="N65" s="930">
        <v>2.0099999999999998</v>
      </c>
    </row>
    <row r="66" spans="1:14" ht="15">
      <c r="A66" s="178">
        <f t="shared" si="1"/>
        <v>18</v>
      </c>
      <c r="B66" s="936" t="s">
        <v>609</v>
      </c>
      <c r="C66" s="924">
        <v>1991</v>
      </c>
      <c r="D66" s="925">
        <v>0.56470481545297901</v>
      </c>
      <c r="E66" s="925">
        <v>0.43529518454702093</v>
      </c>
      <c r="F66" s="924">
        <v>6887</v>
      </c>
      <c r="G66" s="924">
        <v>31467.5</v>
      </c>
      <c r="H66" s="948" t="s">
        <v>387</v>
      </c>
      <c r="I66" s="948" t="s">
        <v>388</v>
      </c>
      <c r="J66" s="927">
        <v>2.0183779999999998</v>
      </c>
      <c r="K66" s="934" t="s">
        <v>610</v>
      </c>
      <c r="L66" s="929">
        <v>0.43146309206249578</v>
      </c>
      <c r="M66" s="929">
        <v>6.5487000000000004E-2</v>
      </c>
      <c r="N66" s="930">
        <v>1.634845178719867</v>
      </c>
    </row>
    <row r="67" spans="1:14" ht="15">
      <c r="A67" s="178">
        <f t="shared" si="1"/>
        <v>19</v>
      </c>
      <c r="B67" s="923" t="s">
        <v>435</v>
      </c>
      <c r="C67" s="924">
        <v>7679.5</v>
      </c>
      <c r="D67" s="949">
        <v>0.57708333333333328</v>
      </c>
      <c r="E67" s="949">
        <v>0.416015625</v>
      </c>
      <c r="F67" s="924">
        <v>22000.9</v>
      </c>
      <c r="G67" s="924">
        <v>22540.97683648</v>
      </c>
      <c r="H67" s="950" t="s">
        <v>175</v>
      </c>
      <c r="I67" s="951" t="s">
        <v>388</v>
      </c>
      <c r="J67" s="933">
        <v>3.764097</v>
      </c>
      <c r="K67" s="952" t="s">
        <v>444</v>
      </c>
      <c r="L67" s="929">
        <v>0.45280409280982864</v>
      </c>
      <c r="M67" s="929">
        <v>3.2597000000000001E-2</v>
      </c>
      <c r="N67" s="930">
        <v>2.302707846283035</v>
      </c>
    </row>
    <row r="68" spans="1:14" ht="15.3" thickBot="1">
      <c r="A68" s="178">
        <f t="shared" si="1"/>
        <v>20</v>
      </c>
      <c r="B68" s="953" t="s">
        <v>413</v>
      </c>
      <c r="C68" s="954">
        <v>11537</v>
      </c>
      <c r="D68" s="955">
        <v>0.8424200398717171</v>
      </c>
      <c r="E68" s="955">
        <v>0.15073242610730692</v>
      </c>
      <c r="F68" s="954">
        <v>36944</v>
      </c>
      <c r="G68" s="954">
        <v>25972.661934269599</v>
      </c>
      <c r="H68" s="956" t="s">
        <v>175</v>
      </c>
      <c r="I68" s="957" t="s">
        <v>388</v>
      </c>
      <c r="J68" s="958">
        <v>3.2116560000000001</v>
      </c>
      <c r="K68" s="959" t="s">
        <v>414</v>
      </c>
      <c r="L68" s="960">
        <v>0.41474091418100378</v>
      </c>
      <c r="M68" s="960">
        <v>0.106516</v>
      </c>
      <c r="N68" s="961">
        <v>2.1250746141604973</v>
      </c>
    </row>
    <row r="69" spans="1:14" ht="15">
      <c r="B69" s="573" t="s">
        <v>1</v>
      </c>
      <c r="C69" s="962">
        <f>AVERAGE(C49:C68)</f>
        <v>7687.6891099784552</v>
      </c>
      <c r="D69" s="575">
        <f>AVERAGE(D49:D68)</f>
        <v>0.61483205882991598</v>
      </c>
      <c r="E69" s="575">
        <f>AVERAGE(E49:E68)</f>
        <v>0.26822423260314093</v>
      </c>
      <c r="F69" s="962">
        <f>AVERAGE(F49:F68)</f>
        <v>23773.305939122343</v>
      </c>
      <c r="G69" s="962">
        <f>AVERAGE(G49:G68)</f>
        <v>21446.88367952692</v>
      </c>
      <c r="H69" s="181" t="s">
        <v>387</v>
      </c>
      <c r="I69" s="181" t="s">
        <v>388</v>
      </c>
      <c r="J69" s="963">
        <f>AVERAGE(J49:J68)</f>
        <v>3.4501331000000008</v>
      </c>
      <c r="K69" s="964"/>
      <c r="L69" s="578">
        <f>AVERAGE(L49:L68)</f>
        <v>0.44482027118760048</v>
      </c>
      <c r="M69" s="578">
        <f>AVERAGE(M49:M68)</f>
        <v>9.7047150000000013E-2</v>
      </c>
      <c r="N69" s="965">
        <f>AVERAGE(N49:N68)</f>
        <v>1.9903733515105206</v>
      </c>
    </row>
    <row r="70" spans="1:14" ht="15.3" thickBot="1">
      <c r="B70" s="966" t="s">
        <v>26</v>
      </c>
      <c r="C70" s="967">
        <f>MEDIAN(C49:C68)</f>
        <v>7276.25</v>
      </c>
      <c r="D70" s="968">
        <f>MEDIAN(D49:D68)</f>
        <v>0.66361123235850428</v>
      </c>
      <c r="E70" s="968">
        <f>MEDIAN(E49:E68)</f>
        <v>0.22727680747376908</v>
      </c>
      <c r="F70" s="967">
        <f>MEDIAN(F49:F68)</f>
        <v>21825.45</v>
      </c>
      <c r="G70" s="967">
        <f>MEDIAN(G49:G68)</f>
        <v>20768.64239574</v>
      </c>
      <c r="H70" s="212" t="s">
        <v>387</v>
      </c>
      <c r="I70" s="212" t="s">
        <v>388</v>
      </c>
      <c r="J70" s="969">
        <f>MEDIAN(J49:J68)</f>
        <v>3.0637629999999998</v>
      </c>
      <c r="K70" s="970"/>
      <c r="L70" s="971">
        <f>MEDIAN(L49:L68)</f>
        <v>0.44790524914149554</v>
      </c>
      <c r="M70" s="971">
        <f>MEDIAN(M49:M68)</f>
        <v>0.1054515</v>
      </c>
      <c r="N70" s="972">
        <f>MEDIAN(N49:N68)</f>
        <v>1.9411928942008023</v>
      </c>
    </row>
    <row r="71" spans="1:14" ht="15.3">
      <c r="B71" s="39" t="s">
        <v>611</v>
      </c>
      <c r="C71" s="35"/>
      <c r="D71" s="35"/>
      <c r="E71" s="35"/>
      <c r="F71" s="35"/>
      <c r="G71" s="35"/>
      <c r="H71" s="35"/>
      <c r="I71" s="35"/>
      <c r="K71" s="35"/>
      <c r="L71" s="35"/>
      <c r="M71" s="35"/>
      <c r="N71" s="35"/>
    </row>
    <row r="72" spans="1:14" ht="15.3">
      <c r="B72" s="39"/>
      <c r="C72" s="35"/>
      <c r="D72" s="35"/>
      <c r="E72" s="35"/>
      <c r="F72" s="35"/>
      <c r="G72" s="35"/>
      <c r="H72" s="35"/>
      <c r="I72" s="35"/>
      <c r="M72" s="35"/>
      <c r="N72" s="35"/>
    </row>
    <row r="73" spans="1:14" ht="15">
      <c r="B73" s="38" t="s">
        <v>624</v>
      </c>
      <c r="C73" s="532"/>
      <c r="D73" s="532"/>
      <c r="E73" s="532"/>
      <c r="F73" s="6"/>
      <c r="G73" s="6"/>
      <c r="H73" s="6"/>
      <c r="I73" s="6"/>
      <c r="J73" s="6"/>
      <c r="K73" s="6"/>
      <c r="L73" s="6"/>
      <c r="M73" s="6"/>
      <c r="N73" s="6"/>
    </row>
    <row r="74" spans="1:14" ht="15.3" thickBot="1">
      <c r="B74" s="197" t="s">
        <v>625</v>
      </c>
      <c r="C74" s="198"/>
      <c r="D74" s="198"/>
      <c r="E74" s="198"/>
      <c r="F74" s="198"/>
      <c r="G74" s="198"/>
      <c r="H74" s="196"/>
      <c r="I74" s="196"/>
      <c r="J74" s="198"/>
      <c r="K74" s="198"/>
      <c r="L74" s="198"/>
      <c r="M74" s="198"/>
      <c r="N74" s="6"/>
    </row>
    <row r="75" spans="1:14" ht="45.3" thickBot="1">
      <c r="B75" s="453" t="s">
        <v>47</v>
      </c>
      <c r="C75" s="541" t="s">
        <v>119</v>
      </c>
      <c r="D75" s="457" t="s">
        <v>626</v>
      </c>
      <c r="E75" s="457" t="s">
        <v>627</v>
      </c>
      <c r="F75" s="454" t="s">
        <v>120</v>
      </c>
      <c r="G75" s="454" t="s">
        <v>544</v>
      </c>
      <c r="H75" s="542" t="s">
        <v>418</v>
      </c>
      <c r="I75" s="455" t="s">
        <v>419</v>
      </c>
      <c r="J75" s="542" t="s">
        <v>176</v>
      </c>
      <c r="K75" s="457" t="s">
        <v>121</v>
      </c>
      <c r="L75" s="457" t="s">
        <v>174</v>
      </c>
      <c r="M75" s="457" t="s">
        <v>122</v>
      </c>
      <c r="N75" s="127" t="s">
        <v>0</v>
      </c>
    </row>
    <row r="76" spans="1:14" ht="15">
      <c r="A76" s="178">
        <v>1</v>
      </c>
      <c r="B76" s="543" t="s">
        <v>628</v>
      </c>
      <c r="C76" s="544">
        <v>2759.7350000000001</v>
      </c>
      <c r="D76" s="545">
        <v>0</v>
      </c>
      <c r="E76" s="545">
        <v>0.96373555840821568</v>
      </c>
      <c r="F76" s="546">
        <v>9259.1820000000007</v>
      </c>
      <c r="G76" s="466">
        <v>9.0280692817200006</v>
      </c>
      <c r="H76" s="547" t="s">
        <v>179</v>
      </c>
      <c r="I76" s="495" t="s">
        <v>595</v>
      </c>
      <c r="J76" s="548">
        <v>6.0264930000000003</v>
      </c>
      <c r="K76" s="549" t="s">
        <v>629</v>
      </c>
      <c r="L76" s="550">
        <v>0.5668797855484814</v>
      </c>
      <c r="M76" s="486">
        <v>0.13913700000000001</v>
      </c>
      <c r="N76" s="551">
        <v>2.1765076043548457</v>
      </c>
    </row>
    <row r="77" spans="1:14" ht="15">
      <c r="A77" s="178">
        <f>A76+1</f>
        <v>2</v>
      </c>
      <c r="B77" s="533" t="s">
        <v>617</v>
      </c>
      <c r="C77" s="552">
        <v>617.58299999999997</v>
      </c>
      <c r="D77" s="534">
        <v>0.04</v>
      </c>
      <c r="E77" s="534">
        <v>0.43</v>
      </c>
      <c r="F77" s="553">
        <v>1126.027</v>
      </c>
      <c r="G77" s="493">
        <v>1.2352312041500002</v>
      </c>
      <c r="H77" s="535" t="s">
        <v>595</v>
      </c>
      <c r="I77" s="495" t="s">
        <v>595</v>
      </c>
      <c r="J77" s="503">
        <v>6.728192</v>
      </c>
      <c r="K77" s="536" t="s">
        <v>618</v>
      </c>
      <c r="L77" s="554">
        <v>0.45443142493504857</v>
      </c>
      <c r="M77" s="538">
        <v>0.112626</v>
      </c>
      <c r="N77" s="539">
        <v>2.6218674806293509</v>
      </c>
    </row>
    <row r="78" spans="1:14" ht="15">
      <c r="A78" s="178">
        <f t="shared" si="1"/>
        <v>3</v>
      </c>
      <c r="B78" s="533" t="s">
        <v>630</v>
      </c>
      <c r="C78" s="555">
        <v>2268.6170000000002</v>
      </c>
      <c r="D78" s="534">
        <v>0</v>
      </c>
      <c r="E78" s="534">
        <v>0.25111492281303605</v>
      </c>
      <c r="F78" s="556">
        <v>2609.741</v>
      </c>
      <c r="G78" s="557">
        <v>3</v>
      </c>
      <c r="H78" s="535" t="s">
        <v>595</v>
      </c>
      <c r="I78" s="495" t="s">
        <v>595</v>
      </c>
      <c r="J78" s="503">
        <v>4.0431530000000002</v>
      </c>
      <c r="K78" s="558" t="s">
        <v>623</v>
      </c>
      <c r="L78" s="554">
        <v>0.49334444041913023</v>
      </c>
      <c r="M78" s="538">
        <v>0.17580499999999999</v>
      </c>
      <c r="N78" s="539">
        <v>2.8746989503713234</v>
      </c>
    </row>
    <row r="79" spans="1:14" ht="15">
      <c r="A79" s="178">
        <f t="shared" si="1"/>
        <v>4</v>
      </c>
      <c r="B79" s="504" t="s">
        <v>631</v>
      </c>
      <c r="C79" s="555">
        <v>51114.5</v>
      </c>
      <c r="D79" s="534">
        <v>0.33372434017595309</v>
      </c>
      <c r="E79" s="534">
        <v>0.66588465298142718</v>
      </c>
      <c r="F79" s="556">
        <v>15542.5</v>
      </c>
      <c r="G79" s="557">
        <v>9.6</v>
      </c>
      <c r="H79" s="535" t="s">
        <v>387</v>
      </c>
      <c r="I79" s="495" t="s">
        <v>389</v>
      </c>
      <c r="J79" s="503">
        <v>-0.78</v>
      </c>
      <c r="K79" s="558" t="s">
        <v>632</v>
      </c>
      <c r="L79" s="554">
        <v>0.36482380182066165</v>
      </c>
      <c r="M79" s="538">
        <v>-1.0048E-2</v>
      </c>
      <c r="N79" s="539">
        <v>1.6740274452616459</v>
      </c>
    </row>
    <row r="80" spans="1:14" ht="15">
      <c r="A80" s="178">
        <f t="shared" si="1"/>
        <v>5</v>
      </c>
      <c r="B80" s="559" t="s">
        <v>633</v>
      </c>
      <c r="C80" s="555">
        <v>762.173</v>
      </c>
      <c r="D80" s="534">
        <v>0</v>
      </c>
      <c r="E80" s="534">
        <v>1</v>
      </c>
      <c r="F80" s="556">
        <v>2254.9740000000002</v>
      </c>
      <c r="G80" s="493">
        <v>1.6820124999999999</v>
      </c>
      <c r="H80" s="535" t="s">
        <v>387</v>
      </c>
      <c r="I80" s="495" t="s">
        <v>388</v>
      </c>
      <c r="J80" s="503">
        <v>-1.2435780000000001</v>
      </c>
      <c r="K80" s="560" t="s">
        <v>634</v>
      </c>
      <c r="L80" s="554">
        <v>0.44429853946134262</v>
      </c>
      <c r="M80" s="538">
        <v>8.5781999999999997E-2</v>
      </c>
      <c r="N80" s="539">
        <v>2.3707847591374107</v>
      </c>
    </row>
    <row r="81" spans="1:14" ht="15">
      <c r="A81" s="178">
        <f t="shared" si="1"/>
        <v>6</v>
      </c>
      <c r="B81" s="559" t="s">
        <v>635</v>
      </c>
      <c r="C81" s="555">
        <v>1539.633</v>
      </c>
      <c r="D81" s="534">
        <v>0</v>
      </c>
      <c r="E81" s="534">
        <v>1</v>
      </c>
      <c r="F81" s="556">
        <v>4007.585</v>
      </c>
      <c r="G81" s="493">
        <v>3.7968424112800001</v>
      </c>
      <c r="H81" s="535" t="s">
        <v>179</v>
      </c>
      <c r="I81" s="495" t="s">
        <v>595</v>
      </c>
      <c r="J81" s="503">
        <v>6.5603600000000002</v>
      </c>
      <c r="K81" s="560" t="s">
        <v>636</v>
      </c>
      <c r="L81" s="554">
        <v>0.56308138709502242</v>
      </c>
      <c r="M81" s="538">
        <v>8.6055000000000006E-2</v>
      </c>
      <c r="N81" s="539">
        <v>2.1204490255823791</v>
      </c>
    </row>
    <row r="82" spans="1:14" ht="15">
      <c r="A82" s="178">
        <f t="shared" si="1"/>
        <v>7</v>
      </c>
      <c r="B82" s="533" t="s">
        <v>637</v>
      </c>
      <c r="C82" s="555">
        <v>1243.068</v>
      </c>
      <c r="D82" s="534">
        <v>0</v>
      </c>
      <c r="E82" s="534">
        <v>0.41255332114564292</v>
      </c>
      <c r="F82" s="556">
        <v>2700.1970000000001</v>
      </c>
      <c r="G82" s="493">
        <v>2.4521003910000001</v>
      </c>
      <c r="H82" s="535" t="s">
        <v>398</v>
      </c>
      <c r="I82" s="495" t="s">
        <v>595</v>
      </c>
      <c r="J82" s="503">
        <v>0.36809199999999997</v>
      </c>
      <c r="K82" s="560" t="s">
        <v>623</v>
      </c>
      <c r="L82" s="554">
        <v>0.28938714485596445</v>
      </c>
      <c r="M82" s="538">
        <v>1.4363000000000001E-2</v>
      </c>
      <c r="N82" s="539">
        <v>1.9226754948375009</v>
      </c>
    </row>
    <row r="83" spans="1:14" ht="15">
      <c r="A83" s="178">
        <f t="shared" si="1"/>
        <v>8</v>
      </c>
      <c r="B83" s="533" t="s">
        <v>638</v>
      </c>
      <c r="C83" s="555">
        <v>2548.7919999999999</v>
      </c>
      <c r="D83" s="534">
        <v>0</v>
      </c>
      <c r="E83" s="534">
        <v>0.47152777777777777</v>
      </c>
      <c r="F83" s="556">
        <v>4523.6499999999996</v>
      </c>
      <c r="G83" s="493">
        <v>3.8883549518499998</v>
      </c>
      <c r="H83" s="535" t="s">
        <v>387</v>
      </c>
      <c r="I83" s="495" t="s">
        <v>388</v>
      </c>
      <c r="J83" s="503">
        <v>4.318174</v>
      </c>
      <c r="K83" s="561" t="s">
        <v>639</v>
      </c>
      <c r="L83" s="554">
        <v>0.49551839517877561</v>
      </c>
      <c r="M83" s="538">
        <v>8.9395000000000002E-2</v>
      </c>
      <c r="N83" s="539">
        <v>1.8835966152985224</v>
      </c>
    </row>
    <row r="84" spans="1:14" ht="15.3" thickBot="1">
      <c r="A84" s="178">
        <f t="shared" si="1"/>
        <v>9</v>
      </c>
      <c r="B84" s="562" t="s">
        <v>640</v>
      </c>
      <c r="C84" s="563">
        <v>1740.7</v>
      </c>
      <c r="D84" s="564">
        <v>0</v>
      </c>
      <c r="E84" s="564">
        <v>0.96081424936386772</v>
      </c>
      <c r="F84" s="565">
        <v>3665.2</v>
      </c>
      <c r="G84" s="566">
        <v>3.2</v>
      </c>
      <c r="H84" s="567" t="s">
        <v>175</v>
      </c>
      <c r="I84" s="495" t="s">
        <v>595</v>
      </c>
      <c r="J84" s="568">
        <v>3.6846239999999999</v>
      </c>
      <c r="K84" s="569" t="s">
        <v>641</v>
      </c>
      <c r="L84" s="570">
        <v>0.46173688736027513</v>
      </c>
      <c r="M84" s="571">
        <v>0.100878</v>
      </c>
      <c r="N84" s="572">
        <v>1.6071175705142324</v>
      </c>
    </row>
    <row r="85" spans="1:14" ht="15">
      <c r="B85" s="573" t="s">
        <v>1</v>
      </c>
      <c r="C85" s="574">
        <f>AVERAGE(C76:C84)</f>
        <v>7177.2001111111113</v>
      </c>
      <c r="D85" s="575">
        <f>AVERAGE(D76:D84)</f>
        <v>4.152492668621701E-2</v>
      </c>
      <c r="E85" s="575">
        <f>AVERAGE(E76:E84)</f>
        <v>0.68395894249888523</v>
      </c>
      <c r="F85" s="574">
        <f>AVERAGE(F76:F84)</f>
        <v>5076.561777777777</v>
      </c>
      <c r="G85" s="973">
        <f>AVERAGE(G76:G84)</f>
        <v>4.2091789711111112</v>
      </c>
      <c r="H85" s="547" t="s">
        <v>387</v>
      </c>
      <c r="I85" s="495" t="s">
        <v>595</v>
      </c>
      <c r="J85" s="576">
        <f>AVERAGE(J76:J84)</f>
        <v>3.3006122222222221</v>
      </c>
      <c r="K85" s="577"/>
      <c r="L85" s="578">
        <f>AVERAGE(L76:L84)</f>
        <v>0.45927797851941132</v>
      </c>
      <c r="M85" s="578">
        <f>AVERAGE(M76:M84)</f>
        <v>8.822144444444445E-2</v>
      </c>
      <c r="N85" s="551">
        <f>AVERAGE(N76:N84)</f>
        <v>2.139080549554135</v>
      </c>
    </row>
    <row r="86" spans="1:14" ht="15.3" thickBot="1">
      <c r="B86" s="525" t="s">
        <v>26</v>
      </c>
      <c r="C86" s="579">
        <f>MEDIAN(C76:C84)</f>
        <v>1740.7</v>
      </c>
      <c r="D86" s="527">
        <f>MEDIAN(D74:D84)</f>
        <v>0</v>
      </c>
      <c r="E86" s="527">
        <f>MEDIAN(E74:E84)</f>
        <v>0.66588465298142718</v>
      </c>
      <c r="F86" s="579">
        <f>MEDIAN(F76:F84)</f>
        <v>3665.2</v>
      </c>
      <c r="G86" s="974">
        <f>MEDIAN(G76:G84)</f>
        <v>3.2</v>
      </c>
      <c r="H86" s="580" t="s">
        <v>387</v>
      </c>
      <c r="I86" s="495" t="s">
        <v>595</v>
      </c>
      <c r="J86" s="581">
        <f>MEDIAN(J76:J84)</f>
        <v>4.0431530000000002</v>
      </c>
      <c r="K86" s="582"/>
      <c r="L86" s="530">
        <f>MEDIAN(L76:L84)</f>
        <v>0.46173688736027513</v>
      </c>
      <c r="M86" s="530">
        <f>MEDIAN(M76:M84)</f>
        <v>8.9395000000000002E-2</v>
      </c>
      <c r="N86" s="583">
        <f>MEDIAN(N76:N84)</f>
        <v>2.1204490255823791</v>
      </c>
    </row>
    <row r="87" spans="1:14" ht="15.3">
      <c r="B87" s="39" t="s">
        <v>611</v>
      </c>
      <c r="H87" s="584"/>
      <c r="I87" s="584"/>
    </row>
  </sheetData>
  <phoneticPr fontId="82" type="noConversion"/>
  <pageMargins left="0.59" right="0.33999999999999997" top="0.25999999999999995" bottom="0.3" header="0.3" footer="0.3"/>
  <pageSetup scale="4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K83"/>
  <sheetViews>
    <sheetView topLeftCell="A48" zoomScale="75" zoomScaleNormal="75" workbookViewId="0">
      <selection activeCell="M37" sqref="M37"/>
    </sheetView>
  </sheetViews>
  <sheetFormatPr defaultRowHeight="12.3"/>
  <cols>
    <col min="2" max="2" width="50.1640625" customWidth="1"/>
    <col min="3" max="4" width="11.44140625" customWidth="1"/>
    <col min="5" max="5" width="12" customWidth="1"/>
    <col min="6" max="6" width="16" customWidth="1"/>
    <col min="7" max="7" width="14.71875" customWidth="1"/>
  </cols>
  <sheetData>
    <row r="1" spans="1:10" ht="15">
      <c r="G1" s="126" t="s">
        <v>646</v>
      </c>
    </row>
    <row r="2" spans="1:10" ht="18.75" customHeight="1">
      <c r="B2" s="4"/>
      <c r="C2" s="4"/>
      <c r="D2" s="4"/>
      <c r="E2" s="4"/>
      <c r="F2" s="4"/>
      <c r="G2" s="1" t="s">
        <v>491</v>
      </c>
    </row>
    <row r="3" spans="1:10" ht="18.75" customHeight="1">
      <c r="B3" s="4"/>
      <c r="C3" s="4"/>
      <c r="D3" s="4"/>
      <c r="E3" s="4"/>
      <c r="F3" s="4"/>
      <c r="G3" s="179" t="s">
        <v>485</v>
      </c>
    </row>
    <row r="4" spans="1:10" ht="18.75" customHeight="1">
      <c r="A4" s="178"/>
      <c r="B4" s="177"/>
      <c r="C4" s="177"/>
      <c r="D4" s="177"/>
      <c r="E4" s="177"/>
      <c r="F4" s="177"/>
      <c r="G4" s="360" t="s">
        <v>195</v>
      </c>
      <c r="H4" s="178"/>
      <c r="I4" s="178"/>
      <c r="J4" s="178"/>
    </row>
    <row r="5" spans="1:10" ht="18.75" customHeight="1">
      <c r="A5" s="178"/>
      <c r="B5" s="361" t="s">
        <v>491</v>
      </c>
      <c r="C5" s="180"/>
      <c r="D5" s="180"/>
      <c r="E5" s="180"/>
      <c r="F5" s="180"/>
      <c r="G5" s="180"/>
      <c r="H5" s="178"/>
      <c r="I5" s="178"/>
      <c r="J5" s="178"/>
    </row>
    <row r="6" spans="1:10" ht="18.75" customHeight="1">
      <c r="A6" s="178"/>
      <c r="B6" s="5" t="s">
        <v>647</v>
      </c>
      <c r="C6" s="362"/>
      <c r="D6" s="362"/>
      <c r="E6" s="362"/>
      <c r="F6" s="362"/>
      <c r="G6" s="362"/>
      <c r="H6" s="178"/>
      <c r="I6" s="178"/>
      <c r="J6" s="178"/>
    </row>
    <row r="7" spans="1:10" ht="18.75" customHeight="1">
      <c r="A7" s="178"/>
      <c r="B7" s="363" t="s">
        <v>429</v>
      </c>
      <c r="C7" s="362"/>
      <c r="D7" s="362"/>
      <c r="E7" s="362"/>
      <c r="F7" s="362"/>
      <c r="G7" s="362"/>
      <c r="H7" s="178"/>
      <c r="I7" s="178"/>
      <c r="J7" s="178"/>
    </row>
    <row r="8" spans="1:10" ht="15.3">
      <c r="A8" s="178"/>
      <c r="B8" s="197"/>
      <c r="C8" s="362"/>
      <c r="D8" s="362"/>
      <c r="E8" s="362"/>
      <c r="F8" s="362"/>
      <c r="G8" s="362"/>
      <c r="H8" s="178"/>
      <c r="I8" s="178"/>
      <c r="J8" s="178"/>
    </row>
    <row r="9" spans="1:10" ht="15.3">
      <c r="A9" s="178"/>
      <c r="B9" s="197" t="s">
        <v>165</v>
      </c>
      <c r="C9" s="362"/>
      <c r="D9" s="362"/>
      <c r="E9" s="362"/>
      <c r="F9" s="362"/>
      <c r="G9" s="362"/>
      <c r="H9" s="178"/>
      <c r="I9" s="178"/>
      <c r="J9" s="178"/>
    </row>
    <row r="10" spans="1:10" ht="15.3" thickBot="1">
      <c r="A10" s="178"/>
      <c r="B10" s="197" t="s">
        <v>390</v>
      </c>
      <c r="C10" s="198"/>
      <c r="D10" s="198"/>
      <c r="E10" s="198"/>
      <c r="F10" s="198"/>
      <c r="G10" s="198"/>
      <c r="H10" s="178"/>
      <c r="I10" s="178"/>
      <c r="J10" s="178"/>
    </row>
    <row r="11" spans="1:10" ht="30.3" thickBot="1">
      <c r="A11" s="178"/>
      <c r="B11" s="345" t="s">
        <v>47</v>
      </c>
      <c r="C11" s="346" t="s">
        <v>14</v>
      </c>
      <c r="D11" s="346" t="s">
        <v>430</v>
      </c>
      <c r="E11" s="347" t="s">
        <v>431</v>
      </c>
      <c r="F11" s="347" t="s">
        <v>432</v>
      </c>
      <c r="G11" s="348" t="s">
        <v>433</v>
      </c>
      <c r="H11" s="178"/>
      <c r="I11" s="178"/>
      <c r="J11" s="178"/>
    </row>
    <row r="12" spans="1:10" ht="18" customHeight="1">
      <c r="A12" s="178">
        <v>1</v>
      </c>
      <c r="B12" s="349" t="s">
        <v>391</v>
      </c>
      <c r="C12" s="350">
        <v>0.65</v>
      </c>
      <c r="D12" s="351" t="s">
        <v>179</v>
      </c>
      <c r="E12" s="351">
        <v>2</v>
      </c>
      <c r="F12" s="351">
        <v>85</v>
      </c>
      <c r="G12" s="352">
        <v>95</v>
      </c>
      <c r="H12" s="178"/>
      <c r="I12" s="178"/>
      <c r="J12" s="178"/>
    </row>
    <row r="13" spans="1:10" ht="15">
      <c r="A13" s="178">
        <f>A12+1</f>
        <v>2</v>
      </c>
      <c r="B13" s="585" t="s">
        <v>393</v>
      </c>
      <c r="C13" s="586">
        <v>0.6</v>
      </c>
      <c r="D13" s="587" t="s">
        <v>179</v>
      </c>
      <c r="E13" s="587">
        <v>2</v>
      </c>
      <c r="F13" s="587">
        <v>85</v>
      </c>
      <c r="G13" s="588">
        <v>95</v>
      </c>
      <c r="H13" s="178"/>
      <c r="I13" s="178"/>
      <c r="J13" s="178"/>
    </row>
    <row r="14" spans="1:10" ht="15">
      <c r="A14" s="178">
        <f t="shared" ref="A14:A41" si="0">A13+1</f>
        <v>3</v>
      </c>
      <c r="B14" s="585" t="s">
        <v>394</v>
      </c>
      <c r="C14" s="586">
        <v>0.55000000000000004</v>
      </c>
      <c r="D14" s="587" t="s">
        <v>179</v>
      </c>
      <c r="E14" s="587">
        <v>2</v>
      </c>
      <c r="F14" s="587">
        <v>80</v>
      </c>
      <c r="G14" s="588">
        <v>100</v>
      </c>
      <c r="H14" s="178"/>
      <c r="I14" s="178"/>
      <c r="J14" s="178"/>
    </row>
    <row r="15" spans="1:10" ht="15">
      <c r="A15" s="178">
        <f t="shared" si="0"/>
        <v>4</v>
      </c>
      <c r="B15" s="585" t="s">
        <v>396</v>
      </c>
      <c r="C15" s="586">
        <v>0.55000000000000004</v>
      </c>
      <c r="D15" s="587" t="s">
        <v>424</v>
      </c>
      <c r="E15" s="587">
        <v>1</v>
      </c>
      <c r="F15" s="587">
        <v>85</v>
      </c>
      <c r="G15" s="588">
        <v>100</v>
      </c>
      <c r="H15" s="178"/>
      <c r="I15" s="178"/>
      <c r="J15" s="178"/>
    </row>
    <row r="16" spans="1:10" ht="15">
      <c r="A16" s="178">
        <f t="shared" si="0"/>
        <v>5</v>
      </c>
      <c r="B16" s="589" t="s">
        <v>519</v>
      </c>
      <c r="C16" s="586">
        <v>0.4</v>
      </c>
      <c r="D16" s="587" t="s">
        <v>434</v>
      </c>
      <c r="E16" s="587">
        <v>2</v>
      </c>
      <c r="F16" s="587" t="s">
        <v>521</v>
      </c>
      <c r="G16" s="588">
        <v>95</v>
      </c>
      <c r="H16" s="178"/>
      <c r="I16" s="178"/>
      <c r="J16" s="178"/>
    </row>
    <row r="17" spans="1:10" ht="15">
      <c r="A17" s="178">
        <f t="shared" si="0"/>
        <v>6</v>
      </c>
      <c r="B17" s="504" t="s">
        <v>573</v>
      </c>
      <c r="C17" s="586">
        <v>0.6</v>
      </c>
      <c r="D17" s="587" t="s">
        <v>179</v>
      </c>
      <c r="E17" s="587">
        <v>2</v>
      </c>
      <c r="F17" s="587">
        <v>70</v>
      </c>
      <c r="G17" s="588">
        <v>90</v>
      </c>
      <c r="H17" s="178"/>
      <c r="I17" s="178"/>
      <c r="J17" s="178"/>
    </row>
    <row r="18" spans="1:10" ht="15">
      <c r="A18" s="178">
        <f t="shared" si="0"/>
        <v>7</v>
      </c>
      <c r="B18" s="585" t="s">
        <v>399</v>
      </c>
      <c r="C18" s="586">
        <v>0.55000000000000004</v>
      </c>
      <c r="D18" s="587" t="s">
        <v>434</v>
      </c>
      <c r="E18" s="587">
        <v>2</v>
      </c>
      <c r="F18" s="587">
        <v>85</v>
      </c>
      <c r="G18" s="588">
        <v>100</v>
      </c>
      <c r="H18" s="178"/>
      <c r="I18" s="178"/>
      <c r="J18" s="178"/>
    </row>
    <row r="19" spans="1:10" ht="15">
      <c r="A19" s="178">
        <f t="shared" si="0"/>
        <v>8</v>
      </c>
      <c r="B19" s="585" t="s">
        <v>401</v>
      </c>
      <c r="C19" s="586">
        <v>0.45</v>
      </c>
      <c r="D19" s="587" t="s">
        <v>424</v>
      </c>
      <c r="E19" s="587">
        <v>1</v>
      </c>
      <c r="F19" s="587">
        <v>100</v>
      </c>
      <c r="G19" s="588">
        <v>100</v>
      </c>
      <c r="H19" s="178"/>
      <c r="I19" s="178"/>
      <c r="J19" s="178"/>
    </row>
    <row r="20" spans="1:10" ht="15">
      <c r="A20" s="178">
        <f t="shared" si="0"/>
        <v>9</v>
      </c>
      <c r="B20" s="504" t="s">
        <v>600</v>
      </c>
      <c r="C20" s="586">
        <v>0.55000000000000004</v>
      </c>
      <c r="D20" s="587" t="s">
        <v>434</v>
      </c>
      <c r="E20" s="587">
        <v>2</v>
      </c>
      <c r="F20" s="587">
        <v>60</v>
      </c>
      <c r="G20" s="588">
        <v>100</v>
      </c>
      <c r="H20" s="178"/>
      <c r="I20" s="178"/>
      <c r="J20" s="178"/>
    </row>
    <row r="21" spans="1:10" ht="15">
      <c r="A21" s="178">
        <f t="shared" si="0"/>
        <v>10</v>
      </c>
      <c r="B21" s="585" t="s">
        <v>436</v>
      </c>
      <c r="C21" s="586">
        <v>0.5</v>
      </c>
      <c r="D21" s="587" t="s">
        <v>179</v>
      </c>
      <c r="E21" s="587">
        <v>2</v>
      </c>
      <c r="F21" s="587">
        <v>90</v>
      </c>
      <c r="G21" s="588">
        <v>100</v>
      </c>
      <c r="H21" s="178"/>
      <c r="I21" s="178"/>
      <c r="J21" s="178"/>
    </row>
    <row r="22" spans="1:10" ht="16.5" customHeight="1">
      <c r="A22" s="178">
        <f t="shared" si="0"/>
        <v>11</v>
      </c>
      <c r="B22" s="585" t="s">
        <v>578</v>
      </c>
      <c r="C22" s="586">
        <v>0.6</v>
      </c>
      <c r="D22" s="587" t="s">
        <v>585</v>
      </c>
      <c r="E22" s="587">
        <v>3</v>
      </c>
      <c r="F22" s="587">
        <v>15</v>
      </c>
      <c r="G22" s="588">
        <v>85</v>
      </c>
      <c r="H22" s="178"/>
      <c r="I22" s="178"/>
      <c r="J22" s="178"/>
    </row>
    <row r="23" spans="1:10" ht="15">
      <c r="A23" s="178">
        <f t="shared" si="0"/>
        <v>12</v>
      </c>
      <c r="B23" s="585" t="s">
        <v>602</v>
      </c>
      <c r="C23" s="586">
        <v>0.5</v>
      </c>
      <c r="D23" s="587" t="s">
        <v>434</v>
      </c>
      <c r="E23" s="587">
        <v>2</v>
      </c>
      <c r="F23" s="587">
        <v>60</v>
      </c>
      <c r="G23" s="588">
        <v>95</v>
      </c>
      <c r="H23" s="178"/>
      <c r="I23" s="178"/>
      <c r="J23" s="178"/>
    </row>
    <row r="24" spans="1:10" ht="16.5" customHeight="1">
      <c r="A24" s="178">
        <f t="shared" si="0"/>
        <v>13</v>
      </c>
      <c r="B24" s="590" t="s">
        <v>580</v>
      </c>
      <c r="C24" s="591" t="s">
        <v>521</v>
      </c>
      <c r="D24" s="587" t="s">
        <v>434</v>
      </c>
      <c r="E24" s="587">
        <v>2</v>
      </c>
      <c r="F24" s="587" t="s">
        <v>521</v>
      </c>
      <c r="G24" s="588" t="s">
        <v>521</v>
      </c>
      <c r="H24" s="178"/>
      <c r="I24" s="178"/>
      <c r="J24" s="178"/>
    </row>
    <row r="25" spans="1:10" ht="15">
      <c r="A25" s="178">
        <f t="shared" si="0"/>
        <v>14</v>
      </c>
      <c r="B25" s="592" t="s">
        <v>484</v>
      </c>
      <c r="C25" s="586">
        <v>0.55000000000000004</v>
      </c>
      <c r="D25" s="587" t="s">
        <v>179</v>
      </c>
      <c r="E25" s="587">
        <v>1</v>
      </c>
      <c r="F25" s="587">
        <v>95</v>
      </c>
      <c r="G25" s="588">
        <v>100</v>
      </c>
      <c r="H25" s="178"/>
      <c r="I25" s="178"/>
      <c r="J25" s="178"/>
    </row>
    <row r="26" spans="1:10" ht="15">
      <c r="A26" s="178">
        <f t="shared" si="0"/>
        <v>15</v>
      </c>
      <c r="B26" s="589" t="s">
        <v>604</v>
      </c>
      <c r="C26" s="586">
        <v>0.65</v>
      </c>
      <c r="D26" s="587" t="s">
        <v>434</v>
      </c>
      <c r="E26" s="587">
        <v>2</v>
      </c>
      <c r="F26" s="587">
        <v>60</v>
      </c>
      <c r="G26" s="588">
        <v>95</v>
      </c>
      <c r="H26" s="178"/>
      <c r="I26" s="178"/>
      <c r="J26" s="178"/>
    </row>
    <row r="27" spans="1:10" ht="15">
      <c r="A27" s="178">
        <f t="shared" si="0"/>
        <v>16</v>
      </c>
      <c r="B27" s="585" t="s">
        <v>606</v>
      </c>
      <c r="C27" s="586">
        <v>0.65</v>
      </c>
      <c r="D27" s="587" t="s">
        <v>434</v>
      </c>
      <c r="E27" s="587">
        <v>2</v>
      </c>
      <c r="F27" s="587">
        <v>40</v>
      </c>
      <c r="G27" s="588">
        <v>90</v>
      </c>
      <c r="H27" s="178"/>
      <c r="I27" s="178"/>
      <c r="J27" s="178"/>
    </row>
    <row r="28" spans="1:10" ht="15">
      <c r="A28" s="178">
        <f t="shared" si="0"/>
        <v>17</v>
      </c>
      <c r="B28" s="511" t="s">
        <v>584</v>
      </c>
      <c r="C28" s="586">
        <v>0.55000000000000004</v>
      </c>
      <c r="D28" s="587" t="s">
        <v>179</v>
      </c>
      <c r="E28" s="587">
        <v>2</v>
      </c>
      <c r="F28" s="587">
        <v>60</v>
      </c>
      <c r="G28" s="588">
        <v>100</v>
      </c>
      <c r="H28" s="178"/>
      <c r="I28" s="178"/>
      <c r="J28" s="178"/>
    </row>
    <row r="29" spans="1:10" ht="15">
      <c r="A29" s="178">
        <f t="shared" si="0"/>
        <v>18</v>
      </c>
      <c r="B29" s="585" t="s">
        <v>404</v>
      </c>
      <c r="C29" s="586">
        <v>0.55000000000000004</v>
      </c>
      <c r="D29" s="587" t="s">
        <v>179</v>
      </c>
      <c r="E29" s="587">
        <v>2</v>
      </c>
      <c r="F29" s="587">
        <v>95</v>
      </c>
      <c r="G29" s="588">
        <v>95</v>
      </c>
      <c r="H29" s="178"/>
      <c r="I29" s="178"/>
      <c r="J29" s="178"/>
    </row>
    <row r="30" spans="1:10" ht="15">
      <c r="A30" s="178">
        <f t="shared" si="0"/>
        <v>19</v>
      </c>
      <c r="B30" s="585" t="s">
        <v>423</v>
      </c>
      <c r="C30" s="586">
        <v>0.55000000000000004</v>
      </c>
      <c r="D30" s="587" t="s">
        <v>179</v>
      </c>
      <c r="E30" s="587">
        <v>1</v>
      </c>
      <c r="F30" s="587">
        <v>90</v>
      </c>
      <c r="G30" s="588">
        <v>85</v>
      </c>
      <c r="H30" s="178"/>
      <c r="I30" s="178"/>
      <c r="J30" s="178"/>
    </row>
    <row r="31" spans="1:10" ht="15">
      <c r="A31" s="178">
        <f t="shared" si="0"/>
        <v>20</v>
      </c>
      <c r="B31" s="593" t="s">
        <v>496</v>
      </c>
      <c r="C31" s="586">
        <v>0.55000000000000004</v>
      </c>
      <c r="D31" s="587" t="s">
        <v>424</v>
      </c>
      <c r="E31" s="587">
        <v>1</v>
      </c>
      <c r="F31" s="587">
        <v>70</v>
      </c>
      <c r="G31" s="588">
        <v>100</v>
      </c>
      <c r="H31" s="178"/>
      <c r="I31" s="178"/>
      <c r="J31" s="178"/>
    </row>
    <row r="32" spans="1:10" ht="15">
      <c r="A32" s="178">
        <f t="shared" si="0"/>
        <v>21</v>
      </c>
      <c r="B32" s="585" t="s">
        <v>407</v>
      </c>
      <c r="C32" s="586">
        <v>0.6</v>
      </c>
      <c r="D32" s="587" t="s">
        <v>434</v>
      </c>
      <c r="E32" s="587">
        <v>2</v>
      </c>
      <c r="F32" s="587">
        <v>85</v>
      </c>
      <c r="G32" s="588">
        <v>95</v>
      </c>
      <c r="H32" s="178"/>
      <c r="I32" s="178"/>
      <c r="J32" s="178"/>
    </row>
    <row r="33" spans="1:11" ht="15">
      <c r="A33" s="178">
        <f t="shared" si="0"/>
        <v>22</v>
      </c>
      <c r="B33" s="592" t="s">
        <v>608</v>
      </c>
      <c r="C33" s="586">
        <v>0.8</v>
      </c>
      <c r="D33" s="587" t="s">
        <v>179</v>
      </c>
      <c r="E33" s="587">
        <v>2</v>
      </c>
      <c r="F33" s="587">
        <v>80</v>
      </c>
      <c r="G33" s="588">
        <v>95</v>
      </c>
      <c r="H33" s="178"/>
      <c r="I33" s="178"/>
      <c r="J33" s="178"/>
    </row>
    <row r="34" spans="1:11" ht="15">
      <c r="A34" s="178">
        <f t="shared" si="0"/>
        <v>23</v>
      </c>
      <c r="B34" s="585" t="s">
        <v>409</v>
      </c>
      <c r="C34" s="586">
        <v>0.55000000000000004</v>
      </c>
      <c r="D34" s="587" t="s">
        <v>424</v>
      </c>
      <c r="E34" s="587">
        <v>1</v>
      </c>
      <c r="F34" s="587">
        <v>95</v>
      </c>
      <c r="G34" s="588">
        <v>100</v>
      </c>
      <c r="H34" s="178"/>
      <c r="I34" s="178"/>
      <c r="J34" s="178"/>
    </row>
    <row r="35" spans="1:11" ht="15">
      <c r="A35" s="178">
        <f t="shared" si="0"/>
        <v>24</v>
      </c>
      <c r="B35" s="585" t="s">
        <v>582</v>
      </c>
      <c r="C35" s="586">
        <v>0.6</v>
      </c>
      <c r="D35" s="587" t="s">
        <v>585</v>
      </c>
      <c r="E35" s="587">
        <v>3</v>
      </c>
      <c r="F35" s="587">
        <v>75</v>
      </c>
      <c r="G35" s="588">
        <v>85</v>
      </c>
      <c r="H35" s="178"/>
      <c r="I35" s="178"/>
      <c r="J35" s="178"/>
    </row>
    <row r="36" spans="1:11" ht="15">
      <c r="A36" s="178">
        <f t="shared" si="0"/>
        <v>25</v>
      </c>
      <c r="B36" s="585" t="s">
        <v>411</v>
      </c>
      <c r="C36" s="586">
        <v>0.6</v>
      </c>
      <c r="D36" s="587" t="s">
        <v>434</v>
      </c>
      <c r="E36" s="587">
        <v>2</v>
      </c>
      <c r="F36" s="587">
        <v>85</v>
      </c>
      <c r="G36" s="588">
        <v>95</v>
      </c>
      <c r="H36" s="178"/>
      <c r="I36" s="178"/>
      <c r="J36" s="178"/>
    </row>
    <row r="37" spans="1:11" ht="15">
      <c r="A37" s="178">
        <f t="shared" si="0"/>
        <v>26</v>
      </c>
      <c r="B37" s="594" t="s">
        <v>440</v>
      </c>
      <c r="C37" s="586">
        <v>0.7</v>
      </c>
      <c r="D37" s="587" t="s">
        <v>434</v>
      </c>
      <c r="E37" s="587">
        <v>2</v>
      </c>
      <c r="F37" s="587">
        <v>70</v>
      </c>
      <c r="G37" s="588">
        <v>95</v>
      </c>
      <c r="H37" s="178"/>
      <c r="I37" s="178"/>
      <c r="J37" s="178"/>
    </row>
    <row r="38" spans="1:11" ht="15">
      <c r="A38" s="178">
        <f t="shared" si="0"/>
        <v>27</v>
      </c>
      <c r="B38" s="589" t="s">
        <v>609</v>
      </c>
      <c r="C38" s="586">
        <v>0.75</v>
      </c>
      <c r="D38" s="587" t="s">
        <v>179</v>
      </c>
      <c r="E38" s="587">
        <v>2</v>
      </c>
      <c r="F38" s="587">
        <v>70</v>
      </c>
      <c r="G38" s="588">
        <v>95</v>
      </c>
      <c r="H38" s="178"/>
      <c r="I38" s="178"/>
      <c r="J38" s="178"/>
    </row>
    <row r="39" spans="1:11" ht="15">
      <c r="A39" s="178">
        <f t="shared" si="0"/>
        <v>28</v>
      </c>
      <c r="B39" s="585" t="s">
        <v>437</v>
      </c>
      <c r="C39" s="586">
        <v>0.5</v>
      </c>
      <c r="D39" s="587" t="s">
        <v>179</v>
      </c>
      <c r="E39" s="587">
        <v>2</v>
      </c>
      <c r="F39" s="587">
        <v>85</v>
      </c>
      <c r="G39" s="588">
        <v>100</v>
      </c>
      <c r="H39" s="178"/>
      <c r="I39" s="178"/>
      <c r="J39" s="178"/>
    </row>
    <row r="40" spans="1:11" ht="15">
      <c r="A40" s="178">
        <f t="shared" si="0"/>
        <v>29</v>
      </c>
      <c r="B40" s="594" t="s">
        <v>435</v>
      </c>
      <c r="C40" s="586">
        <v>0.5</v>
      </c>
      <c r="D40" s="587" t="s">
        <v>424</v>
      </c>
      <c r="E40" s="587">
        <v>1</v>
      </c>
      <c r="F40" s="587">
        <v>90</v>
      </c>
      <c r="G40" s="588">
        <v>100</v>
      </c>
    </row>
    <row r="41" spans="1:11" ht="15.3" thickBot="1">
      <c r="A41" s="178">
        <f t="shared" si="0"/>
        <v>30</v>
      </c>
      <c r="B41" s="595" t="s">
        <v>413</v>
      </c>
      <c r="C41" s="596">
        <v>0.5</v>
      </c>
      <c r="D41" s="597" t="s">
        <v>424</v>
      </c>
      <c r="E41" s="597">
        <v>1</v>
      </c>
      <c r="F41" s="597">
        <v>100</v>
      </c>
      <c r="G41" s="598">
        <v>100</v>
      </c>
    </row>
    <row r="42" spans="1:11" ht="15.3" thickBot="1">
      <c r="A42" s="178"/>
      <c r="B42" s="353" t="s">
        <v>1</v>
      </c>
      <c r="C42" s="354">
        <f>AVERAGE(C12:C41)</f>
        <v>0.57413793103448285</v>
      </c>
      <c r="D42" s="355" t="s">
        <v>179</v>
      </c>
      <c r="E42" s="356">
        <f>AVERAGE(E12:E41)</f>
        <v>1.8</v>
      </c>
      <c r="F42" s="357">
        <f>AVERAGE(F12:F41)</f>
        <v>77.142857142857139</v>
      </c>
      <c r="G42" s="358">
        <f>AVERAGE(G12:G41)</f>
        <v>95.862068965517238</v>
      </c>
    </row>
    <row r="43" spans="1:11" ht="15.3">
      <c r="A43" s="178"/>
      <c r="B43" s="359" t="s">
        <v>501</v>
      </c>
      <c r="C43" s="178"/>
      <c r="D43" s="178"/>
      <c r="E43" s="178"/>
      <c r="F43" s="178"/>
      <c r="G43" s="178"/>
    </row>
    <row r="44" spans="1:11" ht="15.3">
      <c r="A44" s="178"/>
      <c r="B44" s="197" t="s">
        <v>166</v>
      </c>
      <c r="C44" s="362"/>
      <c r="D44" s="362"/>
      <c r="E44" s="362"/>
      <c r="F44" s="362"/>
      <c r="G44" s="362"/>
    </row>
    <row r="45" spans="1:11" ht="15.3" thickBot="1">
      <c r="A45" s="178"/>
      <c r="B45" s="197" t="s">
        <v>612</v>
      </c>
      <c r="C45" s="599"/>
      <c r="D45" s="198"/>
      <c r="E45" s="198"/>
      <c r="F45" s="198"/>
      <c r="G45" s="198"/>
    </row>
    <row r="46" spans="1:11" ht="30.3" thickBot="1">
      <c r="A46" s="178"/>
      <c r="B46" s="345" t="s">
        <v>47</v>
      </c>
      <c r="C46" s="346" t="s">
        <v>14</v>
      </c>
      <c r="D46" s="346" t="s">
        <v>430</v>
      </c>
      <c r="E46" s="347" t="s">
        <v>431</v>
      </c>
      <c r="F46" s="347" t="s">
        <v>432</v>
      </c>
      <c r="G46" s="348" t="s">
        <v>433</v>
      </c>
    </row>
    <row r="47" spans="1:11" ht="15.3">
      <c r="A47" s="178">
        <v>1</v>
      </c>
      <c r="B47" s="585" t="s">
        <v>393</v>
      </c>
      <c r="C47" s="586">
        <v>0.6</v>
      </c>
      <c r="D47" s="587" t="s">
        <v>179</v>
      </c>
      <c r="E47" s="587">
        <v>2</v>
      </c>
      <c r="F47" s="587">
        <v>85</v>
      </c>
      <c r="G47" s="588">
        <v>95</v>
      </c>
      <c r="I47" s="585" t="s">
        <v>393</v>
      </c>
      <c r="K47" s="822" t="s">
        <v>679</v>
      </c>
    </row>
    <row r="48" spans="1:11" ht="15.3">
      <c r="A48" s="178">
        <f>A47+1</f>
        <v>2</v>
      </c>
      <c r="B48" s="585" t="s">
        <v>394</v>
      </c>
      <c r="C48" s="586">
        <v>0.55000000000000004</v>
      </c>
      <c r="D48" s="587" t="s">
        <v>179</v>
      </c>
      <c r="E48" s="587">
        <v>2</v>
      </c>
      <c r="F48" s="587">
        <v>80</v>
      </c>
      <c r="G48" s="588">
        <v>100</v>
      </c>
      <c r="I48" s="585" t="s">
        <v>394</v>
      </c>
      <c r="K48" s="822" t="s">
        <v>680</v>
      </c>
    </row>
    <row r="49" spans="1:11" ht="15.3">
      <c r="A49" s="178">
        <f t="shared" ref="A49:A66" si="1">A48+1</f>
        <v>3</v>
      </c>
      <c r="B49" s="504" t="s">
        <v>573</v>
      </c>
      <c r="C49" s="586">
        <v>0.6</v>
      </c>
      <c r="D49" s="587" t="s">
        <v>179</v>
      </c>
      <c r="E49" s="587">
        <v>2</v>
      </c>
      <c r="F49" s="587">
        <v>70</v>
      </c>
      <c r="G49" s="588">
        <v>90</v>
      </c>
      <c r="I49" s="640" t="s">
        <v>573</v>
      </c>
      <c r="K49" s="823" t="s">
        <v>681</v>
      </c>
    </row>
    <row r="50" spans="1:11" ht="15.3">
      <c r="A50" s="178">
        <f t="shared" si="1"/>
        <v>4</v>
      </c>
      <c r="B50" s="600" t="s">
        <v>613</v>
      </c>
      <c r="C50" s="591">
        <v>0.7</v>
      </c>
      <c r="D50" s="587" t="s">
        <v>179</v>
      </c>
      <c r="E50" s="587">
        <v>2</v>
      </c>
      <c r="F50" s="587">
        <v>60</v>
      </c>
      <c r="G50" s="588">
        <v>80</v>
      </c>
      <c r="I50" s="585" t="s">
        <v>613</v>
      </c>
      <c r="K50" s="822" t="s">
        <v>682</v>
      </c>
    </row>
    <row r="51" spans="1:11" ht="15.3">
      <c r="A51" s="178">
        <f t="shared" si="1"/>
        <v>5</v>
      </c>
      <c r="B51" s="501" t="s">
        <v>615</v>
      </c>
      <c r="C51" s="591">
        <v>0.8</v>
      </c>
      <c r="D51" s="587" t="s">
        <v>585</v>
      </c>
      <c r="E51" s="587">
        <v>3</v>
      </c>
      <c r="F51" s="587">
        <v>50</v>
      </c>
      <c r="G51" s="588">
        <v>95</v>
      </c>
      <c r="I51" s="540" t="s">
        <v>615</v>
      </c>
      <c r="K51" s="822" t="s">
        <v>683</v>
      </c>
    </row>
    <row r="52" spans="1:11" ht="15.3">
      <c r="A52" s="178">
        <f t="shared" si="1"/>
        <v>6</v>
      </c>
      <c r="B52" s="533" t="s">
        <v>617</v>
      </c>
      <c r="C52" s="586">
        <v>0.55000000000000004</v>
      </c>
      <c r="D52" s="587" t="s">
        <v>434</v>
      </c>
      <c r="E52" s="587">
        <v>2</v>
      </c>
      <c r="F52" s="587">
        <v>85</v>
      </c>
      <c r="G52" s="588">
        <v>100</v>
      </c>
      <c r="I52" s="511" t="s">
        <v>617</v>
      </c>
      <c r="K52" s="823" t="s">
        <v>684</v>
      </c>
    </row>
    <row r="53" spans="1:11" ht="15.3">
      <c r="A53" s="178">
        <f t="shared" si="1"/>
        <v>7</v>
      </c>
      <c r="B53" s="585" t="s">
        <v>399</v>
      </c>
      <c r="C53" s="586">
        <v>0.55000000000000004</v>
      </c>
      <c r="D53" s="587" t="s">
        <v>434</v>
      </c>
      <c r="E53" s="587">
        <v>2</v>
      </c>
      <c r="F53" s="587">
        <v>85</v>
      </c>
      <c r="G53" s="588">
        <v>100</v>
      </c>
      <c r="I53" s="585" t="s">
        <v>399</v>
      </c>
      <c r="K53" s="823" t="s">
        <v>685</v>
      </c>
    </row>
    <row r="54" spans="1:11" ht="15.3">
      <c r="A54" s="178">
        <f t="shared" si="1"/>
        <v>8</v>
      </c>
      <c r="B54" s="585" t="s">
        <v>401</v>
      </c>
      <c r="C54" s="586">
        <v>0.45</v>
      </c>
      <c r="D54" s="587" t="s">
        <v>424</v>
      </c>
      <c r="E54" s="587">
        <v>1</v>
      </c>
      <c r="F54" s="587">
        <v>100</v>
      </c>
      <c r="G54" s="588">
        <v>100</v>
      </c>
      <c r="I54" s="585" t="s">
        <v>401</v>
      </c>
      <c r="K54" s="822" t="s">
        <v>686</v>
      </c>
    </row>
    <row r="55" spans="1:11" ht="15.3">
      <c r="A55" s="178">
        <f t="shared" si="1"/>
        <v>9</v>
      </c>
      <c r="B55" s="504" t="s">
        <v>600</v>
      </c>
      <c r="C55" s="586">
        <v>0.55000000000000004</v>
      </c>
      <c r="D55" s="587" t="s">
        <v>434</v>
      </c>
      <c r="E55" s="587">
        <v>2</v>
      </c>
      <c r="F55" s="587">
        <v>60</v>
      </c>
      <c r="G55" s="588">
        <v>100</v>
      </c>
      <c r="H55" s="178"/>
      <c r="I55" s="640" t="s">
        <v>600</v>
      </c>
      <c r="J55" s="178"/>
      <c r="K55" s="822" t="s">
        <v>687</v>
      </c>
    </row>
    <row r="56" spans="1:11" ht="15.3">
      <c r="A56" s="178">
        <f t="shared" si="1"/>
        <v>10</v>
      </c>
      <c r="B56" s="600" t="s">
        <v>619</v>
      </c>
      <c r="C56" s="591">
        <v>0.55000000000000004</v>
      </c>
      <c r="D56" s="587" t="s">
        <v>434</v>
      </c>
      <c r="E56" s="587">
        <v>2</v>
      </c>
      <c r="F56" s="587">
        <v>85</v>
      </c>
      <c r="G56" s="588">
        <v>100</v>
      </c>
      <c r="I56" s="585" t="s">
        <v>619</v>
      </c>
      <c r="K56" s="822" t="s">
        <v>688</v>
      </c>
    </row>
    <row r="57" spans="1:11" ht="15.3">
      <c r="A57" s="178">
        <f t="shared" si="1"/>
        <v>11</v>
      </c>
      <c r="B57" s="585" t="s">
        <v>436</v>
      </c>
      <c r="C57" s="586">
        <v>0.5</v>
      </c>
      <c r="D57" s="587" t="s">
        <v>179</v>
      </c>
      <c r="E57" s="587">
        <v>2</v>
      </c>
      <c r="F57" s="587">
        <v>90</v>
      </c>
      <c r="G57" s="588">
        <v>100</v>
      </c>
      <c r="H57" s="178"/>
      <c r="I57" s="585" t="s">
        <v>436</v>
      </c>
      <c r="J57" s="178"/>
      <c r="K57" s="822" t="s">
        <v>689</v>
      </c>
    </row>
    <row r="58" spans="1:11" ht="15.3">
      <c r="A58" s="178">
        <f t="shared" si="1"/>
        <v>12</v>
      </c>
      <c r="B58" s="592" t="s">
        <v>484</v>
      </c>
      <c r="C58" s="586">
        <v>0.55000000000000004</v>
      </c>
      <c r="D58" s="587" t="s">
        <v>179</v>
      </c>
      <c r="E58" s="587">
        <v>1</v>
      </c>
      <c r="F58" s="587">
        <v>95</v>
      </c>
      <c r="G58" s="588">
        <v>100</v>
      </c>
      <c r="I58" s="592" t="s">
        <v>484</v>
      </c>
      <c r="K58" s="822" t="s">
        <v>690</v>
      </c>
    </row>
    <row r="59" spans="1:11" ht="15.3">
      <c r="A59" s="178">
        <f t="shared" si="1"/>
        <v>13</v>
      </c>
      <c r="B59" s="589" t="s">
        <v>604</v>
      </c>
      <c r="C59" s="586">
        <v>0.65</v>
      </c>
      <c r="D59" s="587" t="s">
        <v>434</v>
      </c>
      <c r="E59" s="587">
        <v>2</v>
      </c>
      <c r="F59" s="587">
        <v>60</v>
      </c>
      <c r="G59" s="588">
        <v>95</v>
      </c>
      <c r="I59" s="585" t="s">
        <v>604</v>
      </c>
      <c r="K59" s="2" t="s">
        <v>691</v>
      </c>
    </row>
    <row r="60" spans="1:11" ht="15.3">
      <c r="A60" s="178">
        <f t="shared" si="1"/>
        <v>14</v>
      </c>
      <c r="B60" s="585" t="s">
        <v>642</v>
      </c>
      <c r="C60" s="586">
        <v>0.65</v>
      </c>
      <c r="D60" s="587" t="s">
        <v>434</v>
      </c>
      <c r="E60" s="587">
        <v>2</v>
      </c>
      <c r="F60" s="587">
        <v>30</v>
      </c>
      <c r="G60" s="588">
        <v>70</v>
      </c>
      <c r="I60" s="585" t="s">
        <v>642</v>
      </c>
      <c r="K60" s="2" t="s">
        <v>692</v>
      </c>
    </row>
    <row r="61" spans="1:11" ht="15.3">
      <c r="A61" s="178">
        <f t="shared" si="1"/>
        <v>15</v>
      </c>
      <c r="B61" s="585" t="s">
        <v>423</v>
      </c>
      <c r="C61" s="586">
        <v>0.55000000000000004</v>
      </c>
      <c r="D61" s="587" t="s">
        <v>179</v>
      </c>
      <c r="E61" s="587">
        <v>1</v>
      </c>
      <c r="F61" s="587">
        <v>90</v>
      </c>
      <c r="G61" s="588">
        <v>85</v>
      </c>
      <c r="I61" s="585" t="s">
        <v>423</v>
      </c>
      <c r="K61" s="822" t="s">
        <v>693</v>
      </c>
    </row>
    <row r="62" spans="1:11" ht="15.3">
      <c r="A62" s="178">
        <f t="shared" si="1"/>
        <v>16</v>
      </c>
      <c r="B62" s="585" t="s">
        <v>407</v>
      </c>
      <c r="C62" s="586">
        <v>0.6</v>
      </c>
      <c r="D62" s="587" t="s">
        <v>434</v>
      </c>
      <c r="E62" s="587">
        <v>2</v>
      </c>
      <c r="F62" s="587">
        <v>85</v>
      </c>
      <c r="G62" s="588">
        <v>95</v>
      </c>
      <c r="I62" s="585" t="s">
        <v>407</v>
      </c>
      <c r="K62" s="822" t="s">
        <v>694</v>
      </c>
    </row>
    <row r="63" spans="1:11" ht="15.3">
      <c r="A63" s="178">
        <f t="shared" si="1"/>
        <v>17</v>
      </c>
      <c r="B63" s="504" t="s">
        <v>622</v>
      </c>
      <c r="C63" s="586">
        <v>0.65</v>
      </c>
      <c r="D63" s="587" t="s">
        <v>643</v>
      </c>
      <c r="E63" s="587">
        <v>1</v>
      </c>
      <c r="F63" s="587">
        <v>70</v>
      </c>
      <c r="G63" s="588">
        <v>95</v>
      </c>
      <c r="I63" s="640" t="s">
        <v>622</v>
      </c>
      <c r="K63" s="822" t="s">
        <v>695</v>
      </c>
    </row>
    <row r="64" spans="1:11" ht="15.3">
      <c r="A64" s="178">
        <f t="shared" si="1"/>
        <v>18</v>
      </c>
      <c r="B64" s="589" t="s">
        <v>609</v>
      </c>
      <c r="C64" s="586">
        <v>0.75</v>
      </c>
      <c r="D64" s="587" t="s">
        <v>179</v>
      </c>
      <c r="E64" s="587">
        <v>2</v>
      </c>
      <c r="F64" s="587">
        <v>70</v>
      </c>
      <c r="G64" s="588">
        <v>95</v>
      </c>
      <c r="I64" s="585" t="s">
        <v>609</v>
      </c>
      <c r="K64" s="822" t="s">
        <v>696</v>
      </c>
    </row>
    <row r="65" spans="1:11" ht="15.3">
      <c r="A65" s="178">
        <f t="shared" si="1"/>
        <v>19</v>
      </c>
      <c r="B65" s="594" t="s">
        <v>435</v>
      </c>
      <c r="C65" s="586">
        <v>0.5</v>
      </c>
      <c r="D65" s="587" t="s">
        <v>424</v>
      </c>
      <c r="E65" s="587">
        <v>1</v>
      </c>
      <c r="F65" s="587">
        <v>90</v>
      </c>
      <c r="G65" s="588">
        <v>100</v>
      </c>
      <c r="I65" s="594" t="s">
        <v>435</v>
      </c>
      <c r="K65" s="822" t="s">
        <v>697</v>
      </c>
    </row>
    <row r="66" spans="1:11" ht="15.6" thickBot="1">
      <c r="A66" s="178">
        <f t="shared" si="1"/>
        <v>20</v>
      </c>
      <c r="B66" s="595" t="s">
        <v>413</v>
      </c>
      <c r="C66" s="596">
        <v>0.5</v>
      </c>
      <c r="D66" s="597" t="s">
        <v>424</v>
      </c>
      <c r="E66" s="597">
        <v>1</v>
      </c>
      <c r="F66" s="597">
        <v>100</v>
      </c>
      <c r="G66" s="598">
        <v>100</v>
      </c>
      <c r="I66" s="595" t="s">
        <v>413</v>
      </c>
      <c r="K66" s="822" t="s">
        <v>698</v>
      </c>
    </row>
    <row r="67" spans="1:11" ht="15.3" thickBot="1">
      <c r="A67" s="178"/>
      <c r="B67" s="353" t="s">
        <v>1</v>
      </c>
      <c r="C67" s="354">
        <f>AVERAGE(C47:C66)</f>
        <v>0.59000000000000008</v>
      </c>
      <c r="D67" s="355" t="s">
        <v>179</v>
      </c>
      <c r="E67" s="356">
        <f>AVERAGE(E47:E66)</f>
        <v>1.75</v>
      </c>
      <c r="F67" s="357">
        <f>AVERAGE(F47:F66)</f>
        <v>77</v>
      </c>
      <c r="G67" s="358">
        <f>AVERAGE(G47:G66)</f>
        <v>94.75</v>
      </c>
    </row>
    <row r="68" spans="1:11" ht="15.3">
      <c r="A68" s="178"/>
      <c r="B68" s="359" t="s">
        <v>501</v>
      </c>
      <c r="C68" s="178"/>
      <c r="D68" s="178"/>
      <c r="E68" s="178"/>
      <c r="F68" s="178"/>
      <c r="G68" s="178"/>
    </row>
    <row r="69" spans="1:11">
      <c r="A69" s="178"/>
    </row>
    <row r="70" spans="1:11" ht="15.3">
      <c r="A70" s="178"/>
      <c r="B70" s="197" t="s">
        <v>624</v>
      </c>
      <c r="C70" s="362"/>
      <c r="D70" s="362"/>
      <c r="E70" s="362"/>
      <c r="F70" s="362"/>
      <c r="G70" s="362"/>
    </row>
    <row r="71" spans="1:11" ht="15.3" thickBot="1">
      <c r="A71" s="178"/>
      <c r="B71" s="197" t="s">
        <v>625</v>
      </c>
      <c r="C71" s="599"/>
      <c r="D71" s="198"/>
      <c r="E71" s="198"/>
      <c r="F71" s="198"/>
      <c r="G71" s="198"/>
    </row>
    <row r="72" spans="1:11" ht="30.3" thickBot="1">
      <c r="A72" s="178"/>
      <c r="B72" s="601" t="s">
        <v>47</v>
      </c>
      <c r="C72" s="346" t="s">
        <v>14</v>
      </c>
      <c r="D72" s="346" t="s">
        <v>430</v>
      </c>
      <c r="E72" s="347" t="s">
        <v>431</v>
      </c>
      <c r="F72" s="347" t="s">
        <v>432</v>
      </c>
      <c r="G72" s="348" t="s">
        <v>433</v>
      </c>
    </row>
    <row r="73" spans="1:11" ht="15">
      <c r="A73" s="178">
        <v>1</v>
      </c>
      <c r="B73" s="602" t="s">
        <v>628</v>
      </c>
      <c r="C73" s="350">
        <v>0.6</v>
      </c>
      <c r="D73" s="351" t="s">
        <v>424</v>
      </c>
      <c r="E73" s="351">
        <v>1</v>
      </c>
      <c r="F73" s="351">
        <v>100</v>
      </c>
      <c r="G73" s="352">
        <v>100</v>
      </c>
    </row>
    <row r="74" spans="1:11" ht="15">
      <c r="A74" s="178">
        <f t="shared" ref="A74:A81" si="2">A73+1</f>
        <v>2</v>
      </c>
      <c r="B74" s="603" t="s">
        <v>617</v>
      </c>
      <c r="C74" s="604">
        <v>0.65</v>
      </c>
      <c r="D74" s="605" t="s">
        <v>434</v>
      </c>
      <c r="E74" s="605">
        <v>2</v>
      </c>
      <c r="F74" s="605">
        <v>90</v>
      </c>
      <c r="G74" s="606">
        <v>75</v>
      </c>
    </row>
    <row r="75" spans="1:11" ht="15">
      <c r="A75" s="178">
        <f t="shared" si="2"/>
        <v>3</v>
      </c>
      <c r="B75" s="585" t="s">
        <v>630</v>
      </c>
      <c r="C75" s="586">
        <v>0.7</v>
      </c>
      <c r="D75" s="587" t="s">
        <v>424</v>
      </c>
      <c r="E75" s="587">
        <v>1</v>
      </c>
      <c r="F75" s="587">
        <v>45</v>
      </c>
      <c r="G75" s="588">
        <v>85</v>
      </c>
    </row>
    <row r="76" spans="1:11" ht="15">
      <c r="A76" s="178">
        <f t="shared" si="2"/>
        <v>4</v>
      </c>
      <c r="B76" s="504" t="s">
        <v>631</v>
      </c>
      <c r="C76" s="586">
        <v>0.55000000000000004</v>
      </c>
      <c r="D76" s="587" t="s">
        <v>585</v>
      </c>
      <c r="E76" s="587">
        <v>3</v>
      </c>
      <c r="F76" s="587">
        <v>35</v>
      </c>
      <c r="G76" s="588">
        <v>100</v>
      </c>
    </row>
    <row r="77" spans="1:11" ht="15">
      <c r="A77" s="178">
        <f t="shared" si="2"/>
        <v>5</v>
      </c>
      <c r="B77" s="607" t="s">
        <v>644</v>
      </c>
      <c r="C77" s="586">
        <v>0.6</v>
      </c>
      <c r="D77" s="587" t="s">
        <v>179</v>
      </c>
      <c r="E77" s="587">
        <v>1</v>
      </c>
      <c r="F77" s="587">
        <v>5</v>
      </c>
      <c r="G77" s="588">
        <v>95</v>
      </c>
    </row>
    <row r="78" spans="1:11" ht="15">
      <c r="A78" s="178">
        <f t="shared" si="2"/>
        <v>6</v>
      </c>
      <c r="B78" s="607" t="s">
        <v>645</v>
      </c>
      <c r="C78" s="586">
        <v>0.65</v>
      </c>
      <c r="D78" s="587" t="s">
        <v>179</v>
      </c>
      <c r="E78" s="587">
        <v>2</v>
      </c>
      <c r="F78" s="587">
        <v>95</v>
      </c>
      <c r="G78" s="588">
        <v>95</v>
      </c>
    </row>
    <row r="79" spans="1:11" ht="15">
      <c r="A79" s="178">
        <f t="shared" si="2"/>
        <v>7</v>
      </c>
      <c r="B79" s="585" t="s">
        <v>637</v>
      </c>
      <c r="C79" s="586">
        <v>0.8</v>
      </c>
      <c r="D79" s="587" t="s">
        <v>179</v>
      </c>
      <c r="E79" s="587">
        <v>2</v>
      </c>
      <c r="F79" s="587">
        <v>65</v>
      </c>
      <c r="G79" s="588">
        <v>80</v>
      </c>
    </row>
    <row r="80" spans="1:11" ht="15">
      <c r="A80" s="178">
        <f t="shared" si="2"/>
        <v>8</v>
      </c>
      <c r="B80" s="585" t="s">
        <v>638</v>
      </c>
      <c r="C80" s="586">
        <v>0.7</v>
      </c>
      <c r="D80" s="587" t="s">
        <v>434</v>
      </c>
      <c r="E80" s="587">
        <v>3</v>
      </c>
      <c r="F80" s="587">
        <v>90</v>
      </c>
      <c r="G80" s="588">
        <v>85</v>
      </c>
    </row>
    <row r="81" spans="1:7" ht="15.3" thickBot="1">
      <c r="A81" s="178">
        <f t="shared" si="2"/>
        <v>9</v>
      </c>
      <c r="B81" s="595" t="s">
        <v>640</v>
      </c>
      <c r="C81" s="596">
        <v>0.65</v>
      </c>
      <c r="D81" s="597" t="s">
        <v>434</v>
      </c>
      <c r="E81" s="597">
        <v>2</v>
      </c>
      <c r="F81" s="597">
        <v>65</v>
      </c>
      <c r="G81" s="598">
        <v>95</v>
      </c>
    </row>
    <row r="82" spans="1:7" ht="15.3" thickBot="1">
      <c r="B82" s="608" t="s">
        <v>1</v>
      </c>
      <c r="C82" s="609">
        <f>AVERAGE(C73:C81)</f>
        <v>0.65555555555555556</v>
      </c>
      <c r="D82" s="356" t="s">
        <v>179</v>
      </c>
      <c r="E82" s="610">
        <f>AVERAGE(E73:E81)</f>
        <v>1.8888888888888888</v>
      </c>
      <c r="F82" s="357">
        <f>AVERAGE(F73:F81)</f>
        <v>65.555555555555557</v>
      </c>
      <c r="G82" s="358">
        <f>AVERAGE(G73:G81)</f>
        <v>90</v>
      </c>
    </row>
    <row r="83" spans="1:7" ht="15.3">
      <c r="B83" s="359" t="s">
        <v>501</v>
      </c>
      <c r="C83" s="178"/>
      <c r="D83" s="178"/>
      <c r="E83" s="178"/>
      <c r="F83" s="178"/>
      <c r="G83" s="178"/>
    </row>
  </sheetData>
  <pageMargins left="1.94" right="0.79" top="0.71" bottom="0.3" header="0.64" footer="0.3"/>
  <pageSetup scale="5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7"/>
  <dimension ref="A1:A23"/>
  <sheetViews>
    <sheetView workbookViewId="0">
      <selection activeCell="A27" sqref="A27"/>
    </sheetView>
  </sheetViews>
  <sheetFormatPr defaultRowHeight="12.3"/>
  <cols>
    <col min="1" max="1" width="82.27734375" customWidth="1"/>
  </cols>
  <sheetData>
    <row r="1" spans="1:1" ht="15">
      <c r="A1" s="126" t="s">
        <v>646</v>
      </c>
    </row>
    <row r="2" spans="1:1" ht="15">
      <c r="A2" s="1" t="s">
        <v>491</v>
      </c>
    </row>
    <row r="3" spans="1:1" ht="15">
      <c r="A3" s="179" t="s">
        <v>428</v>
      </c>
    </row>
    <row r="4" spans="1:1" ht="15">
      <c r="A4" s="1" t="s">
        <v>23</v>
      </c>
    </row>
    <row r="5" spans="1:1" ht="15">
      <c r="A5" s="1"/>
    </row>
    <row r="6" spans="1:1" ht="15">
      <c r="A6" s="199" t="s">
        <v>429</v>
      </c>
    </row>
    <row r="8" spans="1:1" ht="15.3" thickBot="1">
      <c r="A8" s="7" t="s">
        <v>14</v>
      </c>
    </row>
    <row r="9" spans="1:1" ht="122.7" thickBot="1">
      <c r="A9" s="213" t="s">
        <v>567</v>
      </c>
    </row>
    <row r="10" spans="1:1" ht="15">
      <c r="A10" s="214"/>
    </row>
    <row r="11" spans="1:1" ht="15.3" thickBot="1">
      <c r="A11" s="7" t="s">
        <v>430</v>
      </c>
    </row>
    <row r="12" spans="1:1" ht="30.9" thickBot="1">
      <c r="A12" s="213" t="s">
        <v>568</v>
      </c>
    </row>
    <row r="13" spans="1:1" ht="15">
      <c r="A13" s="214"/>
    </row>
    <row r="14" spans="1:1" ht="15.3" thickBot="1">
      <c r="A14" s="7" t="s">
        <v>446</v>
      </c>
    </row>
    <row r="15" spans="1:1" ht="76.8" thickBot="1">
      <c r="A15" s="213" t="s">
        <v>569</v>
      </c>
    </row>
    <row r="16" spans="1:1" ht="15">
      <c r="A16" s="214"/>
    </row>
    <row r="17" spans="1:1" ht="15.3" thickBot="1">
      <c r="A17" s="7" t="s">
        <v>432</v>
      </c>
    </row>
    <row r="18" spans="1:1" ht="92.1" thickBot="1">
      <c r="A18" s="215" t="s">
        <v>570</v>
      </c>
    </row>
    <row r="19" spans="1:1" ht="15">
      <c r="A19" s="214"/>
    </row>
    <row r="20" spans="1:1" ht="15.3" thickBot="1">
      <c r="A20" s="7" t="s">
        <v>433</v>
      </c>
    </row>
    <row r="21" spans="1:1" ht="46.2" thickBot="1">
      <c r="A21" s="213" t="s">
        <v>571</v>
      </c>
    </row>
    <row r="22" spans="1:1" ht="15">
      <c r="A22" s="214"/>
    </row>
    <row r="23" spans="1:1" ht="12.6">
      <c r="A23" s="4" t="s">
        <v>447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D569F-562E-4EC9-9B37-D7AF7282F604}">
  <sheetPr>
    <pageSetUpPr fitToPage="1"/>
  </sheetPr>
  <dimension ref="A1:K29"/>
  <sheetViews>
    <sheetView topLeftCell="A16" workbookViewId="0">
      <selection activeCell="B24" sqref="B24:C26"/>
    </sheetView>
  </sheetViews>
  <sheetFormatPr defaultRowHeight="12.3"/>
  <cols>
    <col min="1" max="1" width="19.83203125" customWidth="1"/>
    <col min="2" max="2" width="20.44140625" customWidth="1"/>
    <col min="3" max="3" width="18" customWidth="1"/>
    <col min="4" max="4" width="12.5546875" customWidth="1"/>
    <col min="5" max="5" width="6.5546875" customWidth="1"/>
    <col min="6" max="6" width="11.71875" customWidth="1"/>
  </cols>
  <sheetData>
    <row r="1" spans="1:11" ht="15">
      <c r="A1" s="438"/>
      <c r="B1" s="438"/>
      <c r="C1" s="439"/>
      <c r="D1" s="374"/>
      <c r="E1" s="126" t="s">
        <v>646</v>
      </c>
      <c r="G1" s="62"/>
      <c r="H1" s="62"/>
      <c r="I1" s="62"/>
      <c r="J1" s="62"/>
      <c r="K1" s="62"/>
    </row>
    <row r="2" spans="1:11" ht="15">
      <c r="A2" s="438"/>
      <c r="B2" s="438"/>
      <c r="C2" s="439"/>
      <c r="D2" s="374"/>
      <c r="E2" s="441" t="s">
        <v>492</v>
      </c>
      <c r="G2" s="62"/>
      <c r="H2" s="62"/>
      <c r="I2" s="62"/>
      <c r="J2" s="62"/>
      <c r="K2" s="62"/>
    </row>
    <row r="3" spans="1:11" ht="15">
      <c r="A3" s="438"/>
      <c r="B3" s="438"/>
      <c r="C3" s="439"/>
      <c r="D3" s="374"/>
      <c r="E3" s="440" t="s">
        <v>558</v>
      </c>
      <c r="G3" s="62"/>
      <c r="H3" s="62"/>
      <c r="I3" s="62"/>
      <c r="J3" s="62"/>
      <c r="K3" s="62"/>
    </row>
    <row r="4" spans="1:11" ht="15">
      <c r="A4" s="89"/>
      <c r="B4" s="89"/>
      <c r="C4" s="278"/>
      <c r="D4" s="374"/>
      <c r="E4" s="1" t="s">
        <v>24</v>
      </c>
      <c r="G4" s="62"/>
      <c r="H4" s="62"/>
      <c r="I4" s="62"/>
      <c r="J4" s="62"/>
      <c r="K4" s="62"/>
    </row>
    <row r="5" spans="1:11" ht="15">
      <c r="A5" s="89"/>
      <c r="B5" s="89"/>
      <c r="C5" s="425"/>
      <c r="D5" s="89"/>
      <c r="E5" s="374"/>
      <c r="F5" s="62"/>
      <c r="G5" s="62"/>
      <c r="H5" s="62"/>
      <c r="I5" s="62"/>
      <c r="J5" s="62"/>
      <c r="K5" s="62"/>
    </row>
    <row r="6" spans="1:11" ht="15">
      <c r="A6" s="426" t="s">
        <v>492</v>
      </c>
      <c r="B6" s="67"/>
      <c r="C6" s="67"/>
      <c r="D6" s="67"/>
      <c r="E6" s="793"/>
      <c r="F6" s="442"/>
      <c r="G6" s="442"/>
      <c r="H6" s="442"/>
      <c r="I6" s="442"/>
      <c r="J6" s="442"/>
      <c r="K6" s="62"/>
    </row>
    <row r="7" spans="1:11" ht="15">
      <c r="A7" s="426"/>
      <c r="B7" s="67"/>
      <c r="C7" s="67"/>
      <c r="D7" s="67"/>
      <c r="E7" s="793"/>
      <c r="F7" s="442"/>
      <c r="G7" s="442"/>
      <c r="H7" s="442"/>
      <c r="I7" s="442"/>
      <c r="J7" s="442"/>
      <c r="K7" s="62"/>
    </row>
    <row r="8" spans="1:11" ht="15">
      <c r="A8" s="5" t="s">
        <v>647</v>
      </c>
      <c r="B8" s="67"/>
      <c r="C8" s="67"/>
      <c r="D8" s="67"/>
      <c r="E8" s="793"/>
      <c r="F8" s="442"/>
      <c r="G8" s="443"/>
      <c r="H8" s="442"/>
      <c r="I8" s="442"/>
      <c r="J8" s="442"/>
      <c r="K8" s="62"/>
    </row>
    <row r="9" spans="1:11" ht="15">
      <c r="A9" s="444" t="s">
        <v>558</v>
      </c>
      <c r="B9" s="67"/>
      <c r="C9" s="67"/>
      <c r="D9" s="67"/>
      <c r="E9" s="793"/>
      <c r="F9" s="442"/>
      <c r="G9" s="443"/>
      <c r="H9" s="442" t="s">
        <v>572</v>
      </c>
      <c r="I9" s="442"/>
      <c r="J9" s="442"/>
      <c r="K9" s="62"/>
    </row>
    <row r="10" spans="1:11" ht="15">
      <c r="A10" s="67"/>
      <c r="B10" s="89"/>
      <c r="C10" s="425"/>
      <c r="D10" s="89"/>
      <c r="E10" s="374"/>
      <c r="F10" s="62"/>
      <c r="G10" s="443"/>
      <c r="H10" s="445"/>
      <c r="I10" s="445"/>
      <c r="J10" s="445"/>
      <c r="K10" s="62"/>
    </row>
    <row r="11" spans="1:11" ht="15.3" thickBot="1">
      <c r="A11" s="446" t="s">
        <v>648</v>
      </c>
      <c r="B11" s="89"/>
      <c r="C11" s="425"/>
      <c r="D11" s="89"/>
      <c r="E11" s="62"/>
      <c r="F11" s="62"/>
      <c r="G11" s="447"/>
      <c r="H11" s="448"/>
      <c r="I11" s="448"/>
      <c r="J11" s="448"/>
      <c r="K11" s="62"/>
    </row>
    <row r="12" spans="1:11" ht="15">
      <c r="A12" s="294"/>
      <c r="B12" s="428" t="s">
        <v>551</v>
      </c>
      <c r="C12" s="429" t="s">
        <v>552</v>
      </c>
      <c r="D12" s="430" t="s">
        <v>553</v>
      </c>
      <c r="E12" s="62"/>
      <c r="F12" s="62"/>
      <c r="G12" s="447"/>
      <c r="H12" s="448"/>
      <c r="I12" s="448"/>
      <c r="J12" s="448"/>
      <c r="K12" s="62"/>
    </row>
    <row r="13" spans="1:11" ht="15.3" thickBot="1">
      <c r="A13" s="867" t="s">
        <v>554</v>
      </c>
      <c r="B13" s="868" t="s">
        <v>587</v>
      </c>
      <c r="C13" s="869" t="s">
        <v>11</v>
      </c>
      <c r="D13" s="870" t="s">
        <v>750</v>
      </c>
      <c r="E13" s="62"/>
      <c r="F13" s="62"/>
      <c r="G13" s="447"/>
      <c r="H13" s="448"/>
      <c r="I13" s="448"/>
      <c r="J13" s="448"/>
      <c r="K13" s="62"/>
    </row>
    <row r="14" spans="1:11" ht="15">
      <c r="A14" s="187" t="s">
        <v>667</v>
      </c>
      <c r="B14" s="792">
        <v>2.3E-2</v>
      </c>
      <c r="C14" s="792">
        <v>4.1799999999999997E-2</v>
      </c>
      <c r="D14" s="857">
        <f>(B14*C14)+0.0003</f>
        <v>1.2614E-3</v>
      </c>
      <c r="E14" s="62"/>
      <c r="F14" s="62"/>
      <c r="G14" s="447"/>
      <c r="H14" s="448"/>
      <c r="I14" s="448"/>
      <c r="J14" s="448"/>
      <c r="K14" s="62"/>
    </row>
    <row r="15" spans="1:11" ht="15">
      <c r="A15" s="640" t="s">
        <v>555</v>
      </c>
      <c r="B15" s="861">
        <v>0.49199999999999999</v>
      </c>
      <c r="C15" s="862">
        <v>5.5100000000000003E-2</v>
      </c>
      <c r="D15" s="858">
        <f>(B15*C15)+0.0003</f>
        <v>2.7409200000000002E-2</v>
      </c>
      <c r="E15" s="62"/>
      <c r="F15" s="62"/>
      <c r="G15" s="62"/>
      <c r="H15" s="62"/>
      <c r="I15" s="62"/>
      <c r="J15" s="62"/>
      <c r="K15" s="62"/>
    </row>
    <row r="16" spans="1:11" ht="15.3" thickBot="1">
      <c r="A16" s="640" t="s">
        <v>556</v>
      </c>
      <c r="B16" s="863">
        <v>0.48499999999999999</v>
      </c>
      <c r="C16" s="864"/>
      <c r="D16" s="859"/>
      <c r="E16" s="62"/>
      <c r="F16" s="62"/>
      <c r="G16" s="62"/>
      <c r="H16" s="62"/>
      <c r="I16" s="62"/>
      <c r="J16" s="62"/>
      <c r="K16" s="62"/>
    </row>
    <row r="17" spans="1:11" ht="15.3" thickBot="1">
      <c r="A17" s="690" t="s">
        <v>559</v>
      </c>
      <c r="B17" s="865">
        <f>SUM(B14:B16)</f>
        <v>1</v>
      </c>
      <c r="C17" s="866"/>
      <c r="D17" s="434"/>
      <c r="E17" s="62"/>
      <c r="F17" s="62"/>
      <c r="G17" s="62"/>
      <c r="H17" s="62"/>
      <c r="I17" s="62"/>
      <c r="J17" s="62"/>
      <c r="K17" s="62"/>
    </row>
    <row r="18" spans="1:11" ht="12.6">
      <c r="A18" s="860" t="s">
        <v>751</v>
      </c>
      <c r="E18" s="62"/>
      <c r="F18" s="62"/>
      <c r="G18" s="62"/>
      <c r="H18" s="62"/>
      <c r="I18" s="62"/>
      <c r="J18" s="62"/>
      <c r="K18" s="62"/>
    </row>
    <row r="19" spans="1:11" ht="12.6">
      <c r="A19" s="860" t="s">
        <v>752</v>
      </c>
      <c r="E19" s="62"/>
      <c r="F19" s="62"/>
      <c r="G19" s="62"/>
      <c r="H19" s="62"/>
      <c r="I19" s="62"/>
      <c r="J19" s="62"/>
      <c r="K19" s="62"/>
    </row>
    <row r="20" spans="1:11" ht="15">
      <c r="A20" s="449"/>
      <c r="B20" s="449"/>
      <c r="C20" s="450"/>
      <c r="D20" s="449"/>
      <c r="E20" s="62"/>
      <c r="F20" s="62"/>
      <c r="G20" s="62"/>
      <c r="H20" s="62"/>
      <c r="I20" s="62"/>
      <c r="J20" s="62"/>
      <c r="K20" s="62"/>
    </row>
    <row r="21" spans="1:11" ht="15.3" thickBot="1">
      <c r="A21" s="446" t="s">
        <v>651</v>
      </c>
      <c r="B21" s="89"/>
      <c r="C21" s="425"/>
      <c r="D21" s="89"/>
      <c r="E21" s="62"/>
      <c r="F21" s="62"/>
      <c r="G21" s="62"/>
      <c r="H21" s="62"/>
      <c r="I21" s="62"/>
      <c r="J21" s="62"/>
      <c r="K21" s="62"/>
    </row>
    <row r="22" spans="1:11" ht="15">
      <c r="A22" s="294"/>
      <c r="B22" s="428" t="s">
        <v>551</v>
      </c>
      <c r="C22" s="429" t="s">
        <v>552</v>
      </c>
      <c r="D22" s="430" t="s">
        <v>553</v>
      </c>
    </row>
    <row r="23" spans="1:11" ht="15.3" thickBot="1">
      <c r="A23" s="867" t="s">
        <v>554</v>
      </c>
      <c r="B23" s="868" t="s">
        <v>587</v>
      </c>
      <c r="C23" s="869" t="s">
        <v>11</v>
      </c>
      <c r="D23" s="870" t="s">
        <v>750</v>
      </c>
    </row>
    <row r="24" spans="1:11" ht="15">
      <c r="A24" s="187" t="s">
        <v>667</v>
      </c>
      <c r="B24" s="792">
        <v>2.3E-2</v>
      </c>
      <c r="C24" s="792">
        <v>2.3800000000000002E-2</v>
      </c>
      <c r="D24" s="857">
        <f>(B24*C24)+0.0003</f>
        <v>8.4740000000000011E-4</v>
      </c>
    </row>
    <row r="25" spans="1:11" ht="15">
      <c r="A25" s="640" t="s">
        <v>555</v>
      </c>
      <c r="B25" s="861">
        <v>0.49199999999999999</v>
      </c>
      <c r="C25" s="862">
        <v>5.5100000000000003E-2</v>
      </c>
      <c r="D25" s="858">
        <f>(B25*C25)+0.0003</f>
        <v>2.7409200000000002E-2</v>
      </c>
    </row>
    <row r="26" spans="1:11" ht="15.3" thickBot="1">
      <c r="A26" s="640" t="s">
        <v>556</v>
      </c>
      <c r="B26" s="863">
        <v>0.48499999999999999</v>
      </c>
      <c r="C26" s="864"/>
      <c r="D26" s="859"/>
    </row>
    <row r="27" spans="1:11" ht="15.3" thickBot="1">
      <c r="A27" s="690" t="s">
        <v>559</v>
      </c>
      <c r="B27" s="865">
        <f>SUM(B24:B26)</f>
        <v>1</v>
      </c>
      <c r="C27" s="866"/>
      <c r="D27" s="434"/>
    </row>
    <row r="28" spans="1:11" ht="12.6">
      <c r="A28" s="860" t="s">
        <v>751</v>
      </c>
    </row>
    <row r="29" spans="1:11" ht="12.6">
      <c r="A29" s="860" t="s">
        <v>752</v>
      </c>
    </row>
  </sheetData>
  <pageMargins left="1.45" right="0.7" top="0.75" bottom="0.75" header="0.3" footer="0.3"/>
  <pageSetup orientation="portrait" r:id="rId1"/>
  <ignoredErrors>
    <ignoredError sqref="B27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C187C-BE08-426B-8349-3C17D743629D}">
  <sheetPr>
    <pageSetUpPr fitToPage="1"/>
  </sheetPr>
  <dimension ref="A1:R66"/>
  <sheetViews>
    <sheetView topLeftCell="A2" workbookViewId="0">
      <selection activeCell="B26" sqref="B26"/>
    </sheetView>
  </sheetViews>
  <sheetFormatPr defaultRowHeight="12.6"/>
  <cols>
    <col min="1" max="1" width="4.71875" style="4" customWidth="1"/>
    <col min="2" max="2" width="23.71875" style="4" customWidth="1"/>
    <col min="3" max="3" width="9.71875" style="4" bestFit="1" customWidth="1"/>
    <col min="4" max="15" width="9" style="4" bestFit="1" customWidth="1"/>
    <col min="16" max="16" width="13.1640625" style="4" bestFit="1" customWidth="1"/>
    <col min="17" max="18" width="8.83203125" style="4"/>
  </cols>
  <sheetData>
    <row r="1" spans="1:16" ht="15">
      <c r="P1" s="126" t="s">
        <v>646</v>
      </c>
    </row>
    <row r="2" spans="1:16" ht="15">
      <c r="P2" s="441" t="s">
        <v>492</v>
      </c>
    </row>
    <row r="3" spans="1:16" ht="15">
      <c r="P3" s="440" t="s">
        <v>558</v>
      </c>
    </row>
    <row r="4" spans="1:16" ht="15">
      <c r="P4" s="1" t="s">
        <v>195</v>
      </c>
    </row>
    <row r="5" spans="1:16" ht="15">
      <c r="A5" s="5" t="s">
        <v>647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>
      <c r="A6" s="5" t="s">
        <v>699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5.3" thickBot="1">
      <c r="A7" s="5" t="s">
        <v>741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>
      <c r="A8" s="826">
        <v>2</v>
      </c>
      <c r="B8" s="827"/>
      <c r="C8" s="909">
        <v>43921</v>
      </c>
      <c r="D8" s="909">
        <v>43951</v>
      </c>
      <c r="E8" s="909">
        <v>43982</v>
      </c>
      <c r="F8" s="909">
        <v>44012</v>
      </c>
      <c r="G8" s="909">
        <v>44043</v>
      </c>
      <c r="H8" s="909">
        <v>44074</v>
      </c>
      <c r="I8" s="909">
        <v>44104</v>
      </c>
      <c r="J8" s="909">
        <v>44135</v>
      </c>
      <c r="K8" s="909">
        <v>44165</v>
      </c>
      <c r="L8" s="909">
        <v>44196</v>
      </c>
      <c r="M8" s="909">
        <v>44227</v>
      </c>
      <c r="N8" s="909">
        <v>44255</v>
      </c>
      <c r="O8" s="909">
        <v>44286</v>
      </c>
      <c r="P8" s="828" t="s">
        <v>700</v>
      </c>
    </row>
    <row r="9" spans="1:16">
      <c r="A9" s="829">
        <v>3</v>
      </c>
      <c r="B9" s="830" t="s">
        <v>701</v>
      </c>
      <c r="C9" s="832">
        <v>185102.78975193168</v>
      </c>
      <c r="D9" s="832">
        <v>185102.78975193168</v>
      </c>
      <c r="E9" s="832">
        <v>185102.78975193168</v>
      </c>
      <c r="F9" s="832">
        <v>185102.78975193168</v>
      </c>
      <c r="G9" s="832">
        <v>185102.78975193168</v>
      </c>
      <c r="H9" s="832">
        <v>185102.78975193168</v>
      </c>
      <c r="I9" s="832">
        <v>185102.78975193168</v>
      </c>
      <c r="J9" s="832">
        <v>185102.78975193168</v>
      </c>
      <c r="K9" s="832">
        <v>185102.78975193168</v>
      </c>
      <c r="L9" s="832">
        <v>185102.78975193168</v>
      </c>
      <c r="M9" s="832">
        <v>185102.78975193168</v>
      </c>
      <c r="N9" s="832">
        <v>185102.78975193168</v>
      </c>
      <c r="O9" s="832">
        <v>185102.78975193168</v>
      </c>
      <c r="P9" s="833">
        <v>185102.79</v>
      </c>
    </row>
    <row r="10" spans="1:16">
      <c r="A10" s="829"/>
      <c r="B10" s="830"/>
      <c r="C10" s="832"/>
      <c r="D10" s="832"/>
      <c r="E10" s="832"/>
      <c r="F10" s="832"/>
      <c r="G10" s="832"/>
      <c r="H10" s="832"/>
      <c r="I10" s="832"/>
      <c r="J10" s="832"/>
      <c r="K10" s="832"/>
      <c r="L10" s="832"/>
      <c r="M10" s="832"/>
      <c r="N10" s="832"/>
      <c r="O10" s="832"/>
      <c r="P10" s="833"/>
    </row>
    <row r="11" spans="1:16">
      <c r="A11" s="829">
        <v>4</v>
      </c>
      <c r="B11" s="830" t="s">
        <v>702</v>
      </c>
      <c r="C11" s="834"/>
      <c r="D11" s="834"/>
      <c r="E11" s="834"/>
      <c r="F11" s="834"/>
      <c r="G11" s="834"/>
      <c r="H11" s="834"/>
      <c r="I11" s="834"/>
      <c r="J11" s="834"/>
      <c r="K11" s="834"/>
      <c r="L11" s="834"/>
      <c r="M11" s="834"/>
      <c r="N11" s="834"/>
      <c r="O11" s="834"/>
      <c r="P11" s="833"/>
    </row>
    <row r="12" spans="1:16">
      <c r="A12" s="829">
        <v>5</v>
      </c>
      <c r="B12" s="830" t="s">
        <v>703</v>
      </c>
      <c r="C12" s="832">
        <v>92551.394875965838</v>
      </c>
      <c r="D12" s="832">
        <v>92551.394875965838</v>
      </c>
      <c r="E12" s="832">
        <v>92551.394875965838</v>
      </c>
      <c r="F12" s="832">
        <v>92551.394875965838</v>
      </c>
      <c r="G12" s="832">
        <v>92551.394875965838</v>
      </c>
      <c r="H12" s="832">
        <v>92551.394875965838</v>
      </c>
      <c r="I12" s="832">
        <v>92551.394875965838</v>
      </c>
      <c r="J12" s="832">
        <v>92551.394875965838</v>
      </c>
      <c r="K12" s="832">
        <v>92551.394875965838</v>
      </c>
      <c r="L12" s="832">
        <v>92551.394875965838</v>
      </c>
      <c r="M12" s="832">
        <v>92551.394875965838</v>
      </c>
      <c r="N12" s="832">
        <v>92551.394875965838</v>
      </c>
      <c r="O12" s="832">
        <v>92551.394875965838</v>
      </c>
      <c r="P12" s="833">
        <v>92551.395000000004</v>
      </c>
    </row>
    <row r="13" spans="1:16">
      <c r="A13" s="829">
        <v>6</v>
      </c>
      <c r="B13" s="830" t="s">
        <v>704</v>
      </c>
      <c r="C13" s="830">
        <v>92551.394875965838</v>
      </c>
      <c r="D13" s="830">
        <v>92551.394875965838</v>
      </c>
      <c r="E13" s="830">
        <v>92551.394875965838</v>
      </c>
      <c r="F13" s="830">
        <v>92551.394875965838</v>
      </c>
      <c r="G13" s="830">
        <v>92551.394875965838</v>
      </c>
      <c r="H13" s="830">
        <v>92551.394875965838</v>
      </c>
      <c r="I13" s="830">
        <v>92551.394875965838</v>
      </c>
      <c r="J13" s="830">
        <v>92551.394875965838</v>
      </c>
      <c r="K13" s="830">
        <v>92551.394875965838</v>
      </c>
      <c r="L13" s="830">
        <v>92551.394875965838</v>
      </c>
      <c r="M13" s="830">
        <v>92551.394875965838</v>
      </c>
      <c r="N13" s="830">
        <v>92551.394875965838</v>
      </c>
      <c r="O13" s="830">
        <v>92551.394875965838</v>
      </c>
      <c r="P13" s="833">
        <v>92551.395000000004</v>
      </c>
    </row>
    <row r="14" spans="1:16">
      <c r="A14" s="829">
        <v>7</v>
      </c>
      <c r="B14" s="830" t="s">
        <v>705</v>
      </c>
      <c r="C14" s="832">
        <v>185102.78975193168</v>
      </c>
      <c r="D14" s="832">
        <v>185102.78975193168</v>
      </c>
      <c r="E14" s="832">
        <v>185102.78975193168</v>
      </c>
      <c r="F14" s="832">
        <v>185102.78975193168</v>
      </c>
      <c r="G14" s="832">
        <v>185102.78975193168</v>
      </c>
      <c r="H14" s="832">
        <v>185102.78975193168</v>
      </c>
      <c r="I14" s="832">
        <v>185102.78975193168</v>
      </c>
      <c r="J14" s="832">
        <v>185102.78975193168</v>
      </c>
      <c r="K14" s="832">
        <v>185102.78975193168</v>
      </c>
      <c r="L14" s="832">
        <v>185102.78975193168</v>
      </c>
      <c r="M14" s="832">
        <v>185102.78975193168</v>
      </c>
      <c r="N14" s="832">
        <v>185102.78975193168</v>
      </c>
      <c r="O14" s="832">
        <v>185102.78975193168</v>
      </c>
      <c r="P14" s="833">
        <v>185102.79</v>
      </c>
    </row>
    <row r="15" spans="1:16">
      <c r="A15" s="829"/>
      <c r="B15" s="830"/>
      <c r="C15" s="830"/>
      <c r="D15" s="830"/>
      <c r="E15" s="830"/>
      <c r="F15" s="830"/>
      <c r="G15" s="830"/>
      <c r="H15" s="830"/>
      <c r="I15" s="830"/>
      <c r="J15" s="830"/>
      <c r="K15" s="830"/>
      <c r="L15" s="830"/>
      <c r="M15" s="830"/>
      <c r="N15" s="830"/>
      <c r="O15" s="830"/>
      <c r="P15" s="831"/>
    </row>
    <row r="16" spans="1:16">
      <c r="A16" s="829">
        <v>8</v>
      </c>
      <c r="B16" s="830" t="s">
        <v>706</v>
      </c>
      <c r="C16" s="830"/>
      <c r="D16" s="830"/>
      <c r="E16" s="830"/>
      <c r="F16" s="830"/>
      <c r="G16" s="830"/>
      <c r="H16" s="830"/>
      <c r="I16" s="830"/>
      <c r="J16" s="830"/>
      <c r="K16" s="830"/>
      <c r="L16" s="830"/>
      <c r="M16" s="830"/>
      <c r="N16" s="830"/>
      <c r="O16" s="830"/>
      <c r="P16" s="835"/>
    </row>
    <row r="17" spans="1:16">
      <c r="A17" s="829">
        <v>9</v>
      </c>
      <c r="B17" s="830" t="s">
        <v>707</v>
      </c>
      <c r="C17" s="836">
        <v>1.6700799999999998E-2</v>
      </c>
      <c r="D17" s="836">
        <v>1.6433900000000001E-2</v>
      </c>
      <c r="E17" s="836">
        <v>1.5998200000000001E-2</v>
      </c>
      <c r="F17" s="836">
        <v>1.56489E-2</v>
      </c>
      <c r="G17" s="836">
        <v>1.54374E-2</v>
      </c>
      <c r="H17" s="836">
        <v>1.53583E-2</v>
      </c>
      <c r="I17" s="836">
        <v>1.53457E-2</v>
      </c>
      <c r="J17" s="836">
        <v>1.53145E-2</v>
      </c>
      <c r="K17" s="836">
        <v>1.52745E-2</v>
      </c>
      <c r="L17" s="836">
        <v>1.524E-2</v>
      </c>
      <c r="M17" s="836">
        <v>1.51661E-2</v>
      </c>
      <c r="N17" s="836">
        <v>1.51012E-2</v>
      </c>
      <c r="O17" s="836">
        <v>1.5046500000000001E-2</v>
      </c>
      <c r="P17" s="833"/>
    </row>
    <row r="18" spans="1:16">
      <c r="A18" s="829">
        <v>10</v>
      </c>
      <c r="B18" s="830" t="s">
        <v>708</v>
      </c>
      <c r="C18" s="836">
        <v>3.4999999999999996E-3</v>
      </c>
      <c r="D18" s="836">
        <v>3.4999999999999996E-3</v>
      </c>
      <c r="E18" s="836">
        <v>3.4999999999999996E-3</v>
      </c>
      <c r="F18" s="836">
        <v>3.4999999999999996E-3</v>
      </c>
      <c r="G18" s="836">
        <v>3.4999999999999996E-3</v>
      </c>
      <c r="H18" s="836">
        <v>3.4999999999999996E-3</v>
      </c>
      <c r="I18" s="836">
        <v>3.4999999999999996E-3</v>
      </c>
      <c r="J18" s="836">
        <v>3.4999999999999996E-3</v>
      </c>
      <c r="K18" s="836">
        <v>3.4999999999999996E-3</v>
      </c>
      <c r="L18" s="836">
        <v>3.4999999999999996E-3</v>
      </c>
      <c r="M18" s="836">
        <v>3.4999999999999996E-3</v>
      </c>
      <c r="N18" s="836">
        <v>3.4999999999999996E-3</v>
      </c>
      <c r="O18" s="836">
        <v>3.4999999999999996E-3</v>
      </c>
      <c r="P18" s="833"/>
    </row>
    <row r="19" spans="1:16">
      <c r="A19" s="829">
        <v>11</v>
      </c>
      <c r="B19" s="830" t="s">
        <v>709</v>
      </c>
      <c r="C19" s="836">
        <v>1.2500000000000001E-2</v>
      </c>
      <c r="D19" s="836">
        <v>1.2500000000000001E-2</v>
      </c>
      <c r="E19" s="836">
        <v>1.2500000000000001E-2</v>
      </c>
      <c r="F19" s="836">
        <v>1.2500000000000001E-2</v>
      </c>
      <c r="G19" s="836">
        <v>1.2500000000000001E-2</v>
      </c>
      <c r="H19" s="836">
        <v>1.2500000000000001E-2</v>
      </c>
      <c r="I19" s="836">
        <v>1.2500000000000001E-2</v>
      </c>
      <c r="J19" s="836">
        <v>1.2500000000000001E-2</v>
      </c>
      <c r="K19" s="836">
        <v>1.2500000000000001E-2</v>
      </c>
      <c r="L19" s="836">
        <v>1.2500000000000001E-2</v>
      </c>
      <c r="M19" s="836">
        <v>1.2500000000000001E-2</v>
      </c>
      <c r="N19" s="836">
        <v>1.2500000000000001E-2</v>
      </c>
      <c r="O19" s="836">
        <v>1.2500000000000001E-2</v>
      </c>
      <c r="P19" s="833"/>
    </row>
    <row r="20" spans="1:16">
      <c r="A20" s="829"/>
      <c r="B20" s="830"/>
      <c r="C20" s="837"/>
      <c r="D20" s="837"/>
      <c r="E20" s="837"/>
      <c r="F20" s="837"/>
      <c r="G20" s="837"/>
      <c r="H20" s="837"/>
      <c r="I20" s="837"/>
      <c r="J20" s="837"/>
      <c r="K20" s="837"/>
      <c r="L20" s="837"/>
      <c r="M20" s="837"/>
      <c r="N20" s="837"/>
      <c r="O20" s="837"/>
      <c r="P20" s="833"/>
    </row>
    <row r="21" spans="1:16">
      <c r="A21" s="829">
        <v>12</v>
      </c>
      <c r="B21" s="830" t="s">
        <v>710</v>
      </c>
      <c r="C21" s="837"/>
      <c r="D21" s="837"/>
      <c r="E21" s="837"/>
      <c r="F21" s="837"/>
      <c r="G21" s="837"/>
      <c r="H21" s="837"/>
      <c r="I21" s="837"/>
      <c r="J21" s="837"/>
      <c r="K21" s="837"/>
      <c r="L21" s="837"/>
      <c r="M21" s="837"/>
      <c r="N21" s="837"/>
      <c r="O21" s="837"/>
      <c r="P21" s="833"/>
    </row>
    <row r="22" spans="1:16">
      <c r="A22" s="829">
        <v>13</v>
      </c>
      <c r="B22" s="830" t="s">
        <v>711</v>
      </c>
      <c r="C22" s="836">
        <v>2.0200799999999998E-2</v>
      </c>
      <c r="D22" s="836">
        <v>1.9933900000000001E-2</v>
      </c>
      <c r="E22" s="836">
        <v>1.94982E-2</v>
      </c>
      <c r="F22" s="836">
        <v>1.91489E-2</v>
      </c>
      <c r="G22" s="836">
        <v>1.89374E-2</v>
      </c>
      <c r="H22" s="836">
        <v>1.8858300000000001E-2</v>
      </c>
      <c r="I22" s="836">
        <v>1.88457E-2</v>
      </c>
      <c r="J22" s="836">
        <v>1.8814499999999998E-2</v>
      </c>
      <c r="K22" s="836">
        <v>1.87745E-2</v>
      </c>
      <c r="L22" s="836">
        <v>1.874E-2</v>
      </c>
      <c r="M22" s="836">
        <v>1.8666099999999998E-2</v>
      </c>
      <c r="N22" s="836">
        <v>1.8601199999999998E-2</v>
      </c>
      <c r="O22" s="836">
        <v>1.85465E-2</v>
      </c>
      <c r="P22" s="833"/>
    </row>
    <row r="23" spans="1:16">
      <c r="A23" s="829">
        <v>14</v>
      </c>
      <c r="B23" s="830" t="s">
        <v>704</v>
      </c>
      <c r="C23" s="836">
        <v>2.9200799999999999E-2</v>
      </c>
      <c r="D23" s="836">
        <v>2.8933900000000002E-2</v>
      </c>
      <c r="E23" s="836">
        <v>2.8498200000000001E-2</v>
      </c>
      <c r="F23" s="836">
        <v>2.8148900000000001E-2</v>
      </c>
      <c r="G23" s="836">
        <v>2.7937400000000001E-2</v>
      </c>
      <c r="H23" s="836">
        <v>2.7858300000000003E-2</v>
      </c>
      <c r="I23" s="836">
        <v>2.7845700000000001E-2</v>
      </c>
      <c r="J23" s="836">
        <v>2.7814499999999999E-2</v>
      </c>
      <c r="K23" s="836">
        <v>2.7774500000000001E-2</v>
      </c>
      <c r="L23" s="836">
        <v>2.7740000000000001E-2</v>
      </c>
      <c r="M23" s="836">
        <v>2.7666099999999999E-2</v>
      </c>
      <c r="N23" s="836">
        <v>2.7601199999999999E-2</v>
      </c>
      <c r="O23" s="836">
        <v>2.7546500000000002E-2</v>
      </c>
      <c r="P23" s="833"/>
    </row>
    <row r="24" spans="1:16">
      <c r="A24" s="829"/>
      <c r="B24" s="830"/>
      <c r="C24" s="832"/>
      <c r="D24" s="832"/>
      <c r="E24" s="832"/>
      <c r="F24" s="832"/>
      <c r="G24" s="832"/>
      <c r="H24" s="832"/>
      <c r="I24" s="832"/>
      <c r="J24" s="832"/>
      <c r="K24" s="832"/>
      <c r="L24" s="832"/>
      <c r="M24" s="832"/>
      <c r="N24" s="832"/>
      <c r="O24" s="832"/>
      <c r="P24" s="833"/>
    </row>
    <row r="25" spans="1:16">
      <c r="A25" s="829">
        <v>15</v>
      </c>
      <c r="B25" s="830" t="s">
        <v>712</v>
      </c>
      <c r="C25" s="830"/>
      <c r="D25" s="830">
        <v>30</v>
      </c>
      <c r="E25" s="830">
        <v>31</v>
      </c>
      <c r="F25" s="830">
        <v>30</v>
      </c>
      <c r="G25" s="830">
        <v>31</v>
      </c>
      <c r="H25" s="830">
        <v>31</v>
      </c>
      <c r="I25" s="830">
        <v>30</v>
      </c>
      <c r="J25" s="830">
        <v>31</v>
      </c>
      <c r="K25" s="830">
        <v>30</v>
      </c>
      <c r="L25" s="830">
        <v>31</v>
      </c>
      <c r="M25" s="830">
        <v>31</v>
      </c>
      <c r="N25" s="830">
        <v>28</v>
      </c>
      <c r="O25" s="830">
        <v>31</v>
      </c>
      <c r="P25" s="831"/>
    </row>
    <row r="26" spans="1:16">
      <c r="A26" s="829"/>
      <c r="B26" s="830"/>
      <c r="C26" s="830"/>
      <c r="D26" s="830"/>
      <c r="E26" s="830"/>
      <c r="F26" s="830"/>
      <c r="G26" s="830"/>
      <c r="H26" s="830"/>
      <c r="I26" s="830"/>
      <c r="J26" s="830"/>
      <c r="K26" s="830"/>
      <c r="L26" s="830"/>
      <c r="M26" s="830"/>
      <c r="N26" s="830"/>
      <c r="O26" s="830"/>
      <c r="P26" s="831"/>
    </row>
    <row r="27" spans="1:16">
      <c r="A27" s="829">
        <v>16</v>
      </c>
      <c r="B27" s="830" t="s">
        <v>713</v>
      </c>
      <c r="C27" s="830"/>
      <c r="D27" s="830"/>
      <c r="E27" s="830"/>
      <c r="F27" s="830"/>
      <c r="G27" s="830"/>
      <c r="H27" s="830"/>
      <c r="I27" s="830"/>
      <c r="J27" s="830"/>
      <c r="K27" s="830"/>
      <c r="L27" s="830"/>
      <c r="M27" s="830"/>
      <c r="N27" s="830"/>
      <c r="O27" s="830"/>
      <c r="P27" s="831" t="s">
        <v>714</v>
      </c>
    </row>
    <row r="28" spans="1:16">
      <c r="A28" s="829">
        <v>17</v>
      </c>
      <c r="B28" s="830" t="s">
        <v>715</v>
      </c>
      <c r="C28" s="830"/>
      <c r="D28" s="832">
        <v>153742.52085983462</v>
      </c>
      <c r="E28" s="832">
        <v>155394.87176302017</v>
      </c>
      <c r="F28" s="832">
        <v>147688.11711169849</v>
      </c>
      <c r="G28" s="832">
        <v>150925.46206957661</v>
      </c>
      <c r="H28" s="832">
        <v>150295.0585268673</v>
      </c>
      <c r="I28" s="832">
        <v>145349.65186783241</v>
      </c>
      <c r="J28" s="832">
        <v>149945.98551586008</v>
      </c>
      <c r="K28" s="832">
        <v>144800.51359156836</v>
      </c>
      <c r="L28" s="832">
        <v>149352.24260901002</v>
      </c>
      <c r="M28" s="832">
        <v>148763.28152422843</v>
      </c>
      <c r="N28" s="832">
        <v>133899.65605075232</v>
      </c>
      <c r="O28" s="832">
        <v>147810.10499188921</v>
      </c>
      <c r="P28" s="833">
        <v>1777967.4664821383</v>
      </c>
    </row>
    <row r="29" spans="1:16">
      <c r="A29" s="829">
        <v>18</v>
      </c>
      <c r="B29" s="830" t="s">
        <v>716</v>
      </c>
      <c r="C29" s="830"/>
      <c r="D29" s="832">
        <v>223156.06701680904</v>
      </c>
      <c r="E29" s="832">
        <v>227122.20279189374</v>
      </c>
      <c r="F29" s="832">
        <v>217101.66326867291</v>
      </c>
      <c r="G29" s="832">
        <v>222652.79309845014</v>
      </c>
      <c r="H29" s="832">
        <v>222022.38955574084</v>
      </c>
      <c r="I29" s="832">
        <v>214763.19802480686</v>
      </c>
      <c r="J29" s="832">
        <v>221673.31654473365</v>
      </c>
      <c r="K29" s="832">
        <v>214214.05974854282</v>
      </c>
      <c r="L29" s="832">
        <v>221079.5736378835</v>
      </c>
      <c r="M29" s="832">
        <v>220490.61255310199</v>
      </c>
      <c r="N29" s="832">
        <v>198685.63246392843</v>
      </c>
      <c r="O29" s="832">
        <v>219537.43602076272</v>
      </c>
      <c r="P29" s="833">
        <v>2622498.9447253263</v>
      </c>
    </row>
    <row r="30" spans="1:16">
      <c r="A30" s="829">
        <v>19</v>
      </c>
      <c r="B30" s="830" t="s">
        <v>717</v>
      </c>
      <c r="C30" s="830"/>
      <c r="D30" s="830">
        <v>376898.58787664364</v>
      </c>
      <c r="E30" s="830">
        <v>382517.07455491391</v>
      </c>
      <c r="F30" s="830">
        <v>364789.78038037138</v>
      </c>
      <c r="G30" s="830">
        <v>373578.25516802678</v>
      </c>
      <c r="H30" s="830">
        <v>372317.44808260817</v>
      </c>
      <c r="I30" s="830">
        <v>360112.84989263926</v>
      </c>
      <c r="J30" s="830">
        <v>371619.30206059373</v>
      </c>
      <c r="K30" s="830">
        <v>359014.57334011118</v>
      </c>
      <c r="L30" s="830">
        <v>370431.81624689349</v>
      </c>
      <c r="M30" s="830">
        <v>369253.89407733042</v>
      </c>
      <c r="N30" s="830">
        <v>332585.28851468075</v>
      </c>
      <c r="O30" s="830">
        <v>367347.54101265193</v>
      </c>
      <c r="P30" s="833">
        <v>4400466.4112074645</v>
      </c>
    </row>
    <row r="31" spans="1:16">
      <c r="A31" s="829"/>
      <c r="B31" s="830"/>
      <c r="C31" s="830"/>
      <c r="D31" s="830"/>
      <c r="E31" s="830"/>
      <c r="F31" s="830"/>
      <c r="G31" s="830"/>
      <c r="H31" s="830"/>
      <c r="I31" s="830"/>
      <c r="J31" s="830"/>
      <c r="K31" s="830"/>
      <c r="L31" s="830"/>
      <c r="M31" s="830"/>
      <c r="N31" s="830"/>
      <c r="O31" s="830"/>
      <c r="P31" s="831"/>
    </row>
    <row r="32" spans="1:16">
      <c r="A32" s="829">
        <v>20</v>
      </c>
      <c r="B32" s="830" t="s">
        <v>718</v>
      </c>
      <c r="C32" s="830"/>
      <c r="D32" s="836">
        <v>2.4433900000000005E-2</v>
      </c>
      <c r="E32" s="836">
        <v>2.3998200000000001E-2</v>
      </c>
      <c r="F32" s="836">
        <v>2.36489E-2</v>
      </c>
      <c r="G32" s="836">
        <v>2.3437400000000004E-2</v>
      </c>
      <c r="H32" s="836">
        <v>2.3358300000000005E-2</v>
      </c>
      <c r="I32" s="836">
        <v>2.3345699999999997E-2</v>
      </c>
      <c r="J32" s="836">
        <v>2.3314499999999998E-2</v>
      </c>
      <c r="K32" s="836">
        <v>2.32745E-2</v>
      </c>
      <c r="L32" s="836">
        <v>2.3240000000000004E-2</v>
      </c>
      <c r="M32" s="836">
        <v>2.3166099999999998E-2</v>
      </c>
      <c r="N32" s="836">
        <v>2.3101200000000002E-2</v>
      </c>
      <c r="O32" s="836">
        <v>2.3046499999999998E-2</v>
      </c>
      <c r="P32" s="838">
        <v>2.3800000000000002E-2</v>
      </c>
    </row>
    <row r="33" spans="1:16">
      <c r="A33" s="829"/>
      <c r="B33" s="830"/>
      <c r="C33" s="830"/>
      <c r="D33" s="830"/>
      <c r="E33" s="830"/>
      <c r="F33" s="830"/>
      <c r="G33" s="830"/>
      <c r="H33" s="830"/>
      <c r="I33" s="830"/>
      <c r="J33" s="830"/>
      <c r="K33" s="830"/>
      <c r="L33" s="830"/>
      <c r="M33" s="830"/>
      <c r="N33" s="830"/>
      <c r="O33" s="830"/>
      <c r="P33" s="831"/>
    </row>
    <row r="34" spans="1:16">
      <c r="A34" s="829">
        <v>21</v>
      </c>
      <c r="B34" s="830" t="s">
        <v>719</v>
      </c>
      <c r="C34" s="830"/>
      <c r="D34" s="830"/>
      <c r="E34" s="830"/>
      <c r="F34" s="830"/>
      <c r="G34" s="830"/>
      <c r="H34" s="830"/>
      <c r="I34" s="830"/>
      <c r="J34" s="830"/>
      <c r="K34" s="830"/>
      <c r="L34" s="830"/>
      <c r="M34" s="830"/>
      <c r="N34" s="830"/>
      <c r="O34" s="830"/>
      <c r="P34" s="831"/>
    </row>
    <row r="35" spans="1:16">
      <c r="A35" s="829">
        <v>22</v>
      </c>
      <c r="B35" s="830" t="s">
        <v>720</v>
      </c>
      <c r="C35" s="832">
        <v>800000</v>
      </c>
      <c r="D35" s="832">
        <v>800000</v>
      </c>
      <c r="E35" s="832">
        <v>800000</v>
      </c>
      <c r="F35" s="832">
        <v>800000</v>
      </c>
      <c r="G35" s="832">
        <v>800000</v>
      </c>
      <c r="H35" s="832">
        <v>800000</v>
      </c>
      <c r="I35" s="832">
        <v>800000</v>
      </c>
      <c r="J35" s="832">
        <v>800000</v>
      </c>
      <c r="K35" s="832">
        <v>800000</v>
      </c>
      <c r="L35" s="832">
        <v>800000</v>
      </c>
      <c r="M35" s="832">
        <v>800000</v>
      </c>
      <c r="N35" s="832">
        <v>800000</v>
      </c>
      <c r="O35" s="832">
        <v>800000</v>
      </c>
      <c r="P35" s="831"/>
    </row>
    <row r="36" spans="1:16">
      <c r="A36" s="829">
        <v>23</v>
      </c>
      <c r="B36" s="830" t="s">
        <v>721</v>
      </c>
      <c r="C36" s="839">
        <v>92551.394875965838</v>
      </c>
      <c r="D36" s="832">
        <v>92551.394875965838</v>
      </c>
      <c r="E36" s="832">
        <v>92551.394875965838</v>
      </c>
      <c r="F36" s="832">
        <v>92551.394875965838</v>
      </c>
      <c r="G36" s="832">
        <v>92551.394875965838</v>
      </c>
      <c r="H36" s="832">
        <v>92551.394875965838</v>
      </c>
      <c r="I36" s="832">
        <v>92551.394875965838</v>
      </c>
      <c r="J36" s="832">
        <v>92551.394875965838</v>
      </c>
      <c r="K36" s="832">
        <v>92551.394875965838</v>
      </c>
      <c r="L36" s="832">
        <v>92551.394875965838</v>
      </c>
      <c r="M36" s="832">
        <v>92551.394875965838</v>
      </c>
      <c r="N36" s="832">
        <v>92551.394875965838</v>
      </c>
      <c r="O36" s="832">
        <v>92551.394875965838</v>
      </c>
      <c r="P36" s="831"/>
    </row>
    <row r="37" spans="1:16">
      <c r="A37" s="829">
        <v>24</v>
      </c>
      <c r="B37" s="830" t="s">
        <v>722</v>
      </c>
      <c r="C37" s="832">
        <v>707448.60512403422</v>
      </c>
      <c r="D37" s="832">
        <v>707448.60512403422</v>
      </c>
      <c r="E37" s="832">
        <v>707448.60512403422</v>
      </c>
      <c r="F37" s="832">
        <v>707448.60512403422</v>
      </c>
      <c r="G37" s="832">
        <v>707448.60512403422</v>
      </c>
      <c r="H37" s="832">
        <v>707448.60512403422</v>
      </c>
      <c r="I37" s="832">
        <v>707448.60512403422</v>
      </c>
      <c r="J37" s="832">
        <v>707448.60512403422</v>
      </c>
      <c r="K37" s="832">
        <v>707448.60512403422</v>
      </c>
      <c r="L37" s="832">
        <v>707448.60512403422</v>
      </c>
      <c r="M37" s="832">
        <v>707448.60512403422</v>
      </c>
      <c r="N37" s="832">
        <v>707448.60512403422</v>
      </c>
      <c r="O37" s="832">
        <v>707448.60512403422</v>
      </c>
      <c r="P37" s="831"/>
    </row>
    <row r="38" spans="1:16">
      <c r="A38" s="829"/>
      <c r="B38" s="830"/>
      <c r="C38" s="832"/>
      <c r="D38" s="832"/>
      <c r="E38" s="832"/>
      <c r="F38" s="832"/>
      <c r="G38" s="832"/>
      <c r="H38" s="832"/>
      <c r="I38" s="832"/>
      <c r="J38" s="832"/>
      <c r="K38" s="832"/>
      <c r="L38" s="832"/>
      <c r="M38" s="832"/>
      <c r="N38" s="832"/>
      <c r="O38" s="832"/>
      <c r="P38" s="831"/>
    </row>
    <row r="39" spans="1:16">
      <c r="A39" s="829">
        <v>25</v>
      </c>
      <c r="B39" s="830" t="s">
        <v>723</v>
      </c>
      <c r="C39" s="830" t="s">
        <v>11</v>
      </c>
      <c r="D39" s="830"/>
      <c r="E39" s="830"/>
      <c r="F39" s="830"/>
      <c r="G39" s="830"/>
      <c r="H39" s="830"/>
      <c r="I39" s="830"/>
      <c r="J39" s="830"/>
      <c r="K39" s="830"/>
      <c r="L39" s="830"/>
      <c r="M39" s="830"/>
      <c r="N39" s="830"/>
      <c r="O39" s="830"/>
      <c r="P39" s="831"/>
    </row>
    <row r="40" spans="1:16">
      <c r="A40" s="829">
        <v>26</v>
      </c>
      <c r="B40" s="830" t="s">
        <v>724</v>
      </c>
      <c r="C40" s="837">
        <v>1.75E-3</v>
      </c>
      <c r="D40" s="832">
        <v>103169.58824725499</v>
      </c>
      <c r="E40" s="832">
        <v>106608.5745221635</v>
      </c>
      <c r="F40" s="832">
        <v>103169.58824725499</v>
      </c>
      <c r="G40" s="832">
        <v>106608.5745221635</v>
      </c>
      <c r="H40" s="832">
        <v>106608.5745221635</v>
      </c>
      <c r="I40" s="832">
        <v>103169.58824725499</v>
      </c>
      <c r="J40" s="832">
        <v>106608.5745221635</v>
      </c>
      <c r="K40" s="832">
        <v>103169.58824725499</v>
      </c>
      <c r="L40" s="832">
        <v>106608.5745221635</v>
      </c>
      <c r="M40" s="832">
        <v>106608.5745221635</v>
      </c>
      <c r="N40" s="832">
        <v>96291.615697437999</v>
      </c>
      <c r="O40" s="832">
        <v>106608.5745221635</v>
      </c>
      <c r="P40" s="833">
        <v>1255229.9903416024</v>
      </c>
    </row>
    <row r="41" spans="1:16">
      <c r="A41" s="829">
        <v>27</v>
      </c>
      <c r="B41" s="830" t="s">
        <v>725</v>
      </c>
      <c r="C41" s="837"/>
      <c r="D41" s="832">
        <v>103169.58824725499</v>
      </c>
      <c r="E41" s="832">
        <v>106608.5745221635</v>
      </c>
      <c r="F41" s="832">
        <v>103169.58824725499</v>
      </c>
      <c r="G41" s="832">
        <v>106608.5745221635</v>
      </c>
      <c r="H41" s="832">
        <v>106608.5745221635</v>
      </c>
      <c r="I41" s="832">
        <v>103169.58824725499</v>
      </c>
      <c r="J41" s="832">
        <v>106608.5745221635</v>
      </c>
      <c r="K41" s="832">
        <v>103169.58824725499</v>
      </c>
      <c r="L41" s="832">
        <v>106608.5745221635</v>
      </c>
      <c r="M41" s="832">
        <v>106608.5745221635</v>
      </c>
      <c r="N41" s="832">
        <v>96291.615697437999</v>
      </c>
      <c r="O41" s="832">
        <v>106608.5745221635</v>
      </c>
      <c r="P41" s="833">
        <v>1255229.9903416024</v>
      </c>
    </row>
    <row r="42" spans="1:16">
      <c r="A42" s="829"/>
      <c r="B42" s="840"/>
      <c r="C42" s="836"/>
      <c r="D42" s="836"/>
      <c r="E42" s="836"/>
      <c r="F42" s="836"/>
      <c r="G42" s="836"/>
      <c r="H42" s="830"/>
      <c r="I42" s="830"/>
      <c r="J42" s="830"/>
      <c r="K42" s="830"/>
      <c r="L42" s="830"/>
      <c r="M42" s="830"/>
      <c r="N42" s="830"/>
      <c r="O42" s="830"/>
      <c r="P42" s="831"/>
    </row>
    <row r="43" spans="1:16">
      <c r="A43" s="829">
        <v>28</v>
      </c>
      <c r="B43" s="830" t="s">
        <v>726</v>
      </c>
      <c r="C43" s="837">
        <v>0.01</v>
      </c>
      <c r="D43" s="836"/>
      <c r="E43" s="836"/>
      <c r="F43" s="836"/>
      <c r="G43" s="836"/>
      <c r="H43" s="830"/>
      <c r="I43" s="830"/>
      <c r="J43" s="830"/>
      <c r="K43" s="830"/>
      <c r="L43" s="830"/>
      <c r="M43" s="830"/>
      <c r="N43" s="830"/>
      <c r="O43" s="830"/>
      <c r="P43" s="831"/>
    </row>
    <row r="44" spans="1:16">
      <c r="A44" s="829">
        <v>29</v>
      </c>
      <c r="B44" s="830" t="s">
        <v>727</v>
      </c>
      <c r="C44" s="832"/>
      <c r="D44" s="832">
        <v>0</v>
      </c>
      <c r="E44" s="832">
        <v>0</v>
      </c>
      <c r="F44" s="832">
        <v>0</v>
      </c>
      <c r="G44" s="832">
        <v>0</v>
      </c>
      <c r="H44" s="832">
        <v>0</v>
      </c>
      <c r="I44" s="832">
        <v>0</v>
      </c>
      <c r="J44" s="832">
        <v>0</v>
      </c>
      <c r="K44" s="832">
        <v>0</v>
      </c>
      <c r="L44" s="832">
        <v>0</v>
      </c>
      <c r="M44" s="832">
        <v>0</v>
      </c>
      <c r="N44" s="832">
        <v>0</v>
      </c>
      <c r="O44" s="832">
        <v>0</v>
      </c>
      <c r="P44" s="833"/>
    </row>
    <row r="45" spans="1:16">
      <c r="A45" s="829">
        <v>30</v>
      </c>
      <c r="B45" s="830" t="s">
        <v>728</v>
      </c>
      <c r="C45" s="832"/>
      <c r="D45" s="832">
        <v>2814.0129999999999</v>
      </c>
      <c r="E45" s="832">
        <v>2814.0129999999999</v>
      </c>
      <c r="F45" s="832">
        <v>2814.0129999999999</v>
      </c>
      <c r="G45" s="832">
        <v>2654.75</v>
      </c>
      <c r="H45" s="832">
        <v>2654.75</v>
      </c>
      <c r="I45" s="832">
        <v>2654.75</v>
      </c>
      <c r="J45" s="832">
        <v>2654.75</v>
      </c>
      <c r="K45" s="832">
        <v>2654.75</v>
      </c>
      <c r="L45" s="832">
        <v>2654.75</v>
      </c>
      <c r="M45" s="832">
        <v>2654.75</v>
      </c>
      <c r="N45" s="832">
        <v>2654.75</v>
      </c>
      <c r="O45" s="832">
        <v>2654.75</v>
      </c>
      <c r="P45" s="833"/>
    </row>
    <row r="46" spans="1:16">
      <c r="A46" s="829">
        <v>31</v>
      </c>
      <c r="B46" s="830" t="s">
        <v>742</v>
      </c>
      <c r="C46" s="837">
        <v>0.01</v>
      </c>
      <c r="D46" s="832">
        <v>2345.0108333333333</v>
      </c>
      <c r="E46" s="832">
        <v>2423.1778611111113</v>
      </c>
      <c r="F46" s="832">
        <v>2345.0108333333333</v>
      </c>
      <c r="G46" s="832">
        <v>2286.0347222222222</v>
      </c>
      <c r="H46" s="832">
        <v>2286.0347222222222</v>
      </c>
      <c r="I46" s="832">
        <v>2212.2916666666665</v>
      </c>
      <c r="J46" s="832">
        <v>2286.0347222222222</v>
      </c>
      <c r="K46" s="832">
        <v>2212.2916666666665</v>
      </c>
      <c r="L46" s="832">
        <v>2286.0347222222222</v>
      </c>
      <c r="M46" s="832">
        <v>2286.0347222222222</v>
      </c>
      <c r="N46" s="832">
        <v>2064.8055555555557</v>
      </c>
      <c r="O46" s="832">
        <v>2286.0347222222222</v>
      </c>
      <c r="P46" s="833">
        <v>27318.796750000001</v>
      </c>
    </row>
    <row r="47" spans="1:16">
      <c r="A47" s="829"/>
      <c r="B47" s="830"/>
      <c r="C47" s="836"/>
      <c r="D47" s="832"/>
      <c r="E47" s="832"/>
      <c r="F47" s="841"/>
      <c r="G47" s="832"/>
      <c r="H47" s="832"/>
      <c r="I47" s="832"/>
      <c r="J47" s="832"/>
      <c r="K47" s="832"/>
      <c r="L47" s="832"/>
      <c r="M47" s="832"/>
      <c r="N47" s="832"/>
      <c r="O47" s="830" t="s">
        <v>729</v>
      </c>
      <c r="P47" s="833">
        <v>1282548.7870916023</v>
      </c>
    </row>
    <row r="48" spans="1:16">
      <c r="A48" s="829"/>
      <c r="B48" s="830"/>
      <c r="C48" s="836"/>
      <c r="D48" s="832"/>
      <c r="E48" s="832"/>
      <c r="F48" s="832"/>
      <c r="G48" s="832"/>
      <c r="H48" s="832"/>
      <c r="I48" s="832"/>
      <c r="J48" s="832"/>
      <c r="K48" s="832"/>
      <c r="L48" s="832"/>
      <c r="M48" s="832"/>
      <c r="N48" s="832"/>
      <c r="O48" s="830" t="s">
        <v>730</v>
      </c>
      <c r="P48" s="833">
        <v>7978568523.7901583</v>
      </c>
    </row>
    <row r="49" spans="1:16">
      <c r="A49" s="829"/>
      <c r="B49" s="830"/>
      <c r="C49" s="836"/>
      <c r="D49" s="832"/>
      <c r="E49" s="832"/>
      <c r="F49" s="832"/>
      <c r="G49" s="832"/>
      <c r="H49" s="832"/>
      <c r="I49" s="832"/>
      <c r="J49" s="832"/>
      <c r="K49" s="832"/>
      <c r="L49" s="832"/>
      <c r="M49" s="832"/>
      <c r="N49" s="832"/>
      <c r="O49" s="830" t="s">
        <v>731</v>
      </c>
      <c r="P49" s="838">
        <v>2.0000000000000001E-4</v>
      </c>
    </row>
    <row r="50" spans="1:16">
      <c r="A50" s="829"/>
      <c r="B50" s="830"/>
      <c r="C50" s="836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  <c r="O50" s="832"/>
      <c r="P50" s="838"/>
    </row>
    <row r="51" spans="1:16">
      <c r="A51" s="829"/>
      <c r="B51" s="840"/>
      <c r="C51" s="836"/>
      <c r="D51" s="836"/>
      <c r="E51" s="836"/>
      <c r="F51" s="836"/>
      <c r="G51" s="836"/>
      <c r="H51" s="830"/>
      <c r="I51" s="830"/>
      <c r="J51" s="830"/>
      <c r="K51" s="830"/>
      <c r="L51" s="830"/>
      <c r="M51" s="830"/>
      <c r="N51" s="830"/>
      <c r="O51" s="830"/>
      <c r="P51" s="831"/>
    </row>
    <row r="52" spans="1:16">
      <c r="A52" s="829">
        <v>32</v>
      </c>
      <c r="B52" s="830" t="s">
        <v>732</v>
      </c>
      <c r="C52" s="836"/>
      <c r="D52" s="836"/>
      <c r="E52" s="836"/>
      <c r="F52" s="836"/>
      <c r="G52" s="836"/>
      <c r="H52" s="830"/>
      <c r="I52" s="830"/>
      <c r="J52" s="830"/>
      <c r="K52" s="830"/>
      <c r="L52" s="830"/>
      <c r="M52" s="830"/>
      <c r="N52" s="830"/>
      <c r="O52" s="830"/>
      <c r="P52" s="831"/>
    </row>
    <row r="53" spans="1:16">
      <c r="A53" s="829">
        <v>33</v>
      </c>
      <c r="B53" s="830" t="s">
        <v>733</v>
      </c>
      <c r="C53" s="836"/>
      <c r="D53" s="832">
        <v>0</v>
      </c>
      <c r="E53" s="832">
        <v>0</v>
      </c>
      <c r="F53" s="832">
        <v>0</v>
      </c>
      <c r="G53" s="832">
        <v>0</v>
      </c>
      <c r="H53" s="832">
        <v>0</v>
      </c>
      <c r="I53" s="832">
        <v>0</v>
      </c>
      <c r="J53" s="832">
        <v>0</v>
      </c>
      <c r="K53" s="832">
        <v>0</v>
      </c>
      <c r="L53" s="832">
        <v>0</v>
      </c>
      <c r="M53" s="832">
        <v>0</v>
      </c>
      <c r="N53" s="832">
        <v>0</v>
      </c>
      <c r="O53" s="832">
        <v>0</v>
      </c>
      <c r="P53" s="833">
        <v>0</v>
      </c>
    </row>
    <row r="54" spans="1:16">
      <c r="A54" s="829">
        <v>34</v>
      </c>
      <c r="B54" s="830" t="s">
        <v>734</v>
      </c>
      <c r="C54" s="836"/>
      <c r="D54" s="832">
        <v>0</v>
      </c>
      <c r="E54" s="832">
        <v>0</v>
      </c>
      <c r="F54" s="832">
        <v>0</v>
      </c>
      <c r="G54" s="832">
        <v>0</v>
      </c>
      <c r="H54" s="832">
        <v>0</v>
      </c>
      <c r="I54" s="832">
        <v>0</v>
      </c>
      <c r="J54" s="832">
        <v>0</v>
      </c>
      <c r="K54" s="832">
        <v>0</v>
      </c>
      <c r="L54" s="832">
        <v>0</v>
      </c>
      <c r="M54" s="832">
        <v>0</v>
      </c>
      <c r="N54" s="832">
        <v>0</v>
      </c>
      <c r="O54" s="832">
        <v>0</v>
      </c>
      <c r="P54" s="833">
        <v>0</v>
      </c>
    </row>
    <row r="55" spans="1:16">
      <c r="A55" s="829">
        <v>35</v>
      </c>
      <c r="B55" s="830" t="s">
        <v>735</v>
      </c>
      <c r="C55" s="836"/>
      <c r="D55" s="832">
        <v>10211.44</v>
      </c>
      <c r="E55" s="832">
        <v>10211.44</v>
      </c>
      <c r="F55" s="832">
        <v>10211.44</v>
      </c>
      <c r="G55" s="832">
        <v>10211.44</v>
      </c>
      <c r="H55" s="832">
        <v>10211.44</v>
      </c>
      <c r="I55" s="832">
        <v>10211.44</v>
      </c>
      <c r="J55" s="832">
        <v>10211.44</v>
      </c>
      <c r="K55" s="832">
        <v>10211.44</v>
      </c>
      <c r="L55" s="832">
        <v>10211.44</v>
      </c>
      <c r="M55" s="832">
        <v>10211.44</v>
      </c>
      <c r="N55" s="832">
        <v>10211.44</v>
      </c>
      <c r="O55" s="832">
        <v>10211.44</v>
      </c>
      <c r="P55" s="833">
        <v>122537.28000000001</v>
      </c>
    </row>
    <row r="56" spans="1:16">
      <c r="A56" s="829">
        <v>36</v>
      </c>
      <c r="B56" s="830" t="s">
        <v>736</v>
      </c>
      <c r="C56" s="836"/>
      <c r="D56" s="832">
        <v>2285.1</v>
      </c>
      <c r="E56" s="832">
        <v>2285.1</v>
      </c>
      <c r="F56" s="832">
        <v>2285.1</v>
      </c>
      <c r="G56" s="832">
        <v>2285.1</v>
      </c>
      <c r="H56" s="832">
        <v>2285.1</v>
      </c>
      <c r="I56" s="832">
        <v>2285.1</v>
      </c>
      <c r="J56" s="832">
        <v>2285.1</v>
      </c>
      <c r="K56" s="832">
        <v>2285.1</v>
      </c>
      <c r="L56" s="832">
        <v>2285.1</v>
      </c>
      <c r="M56" s="832">
        <v>2285.1</v>
      </c>
      <c r="N56" s="832">
        <v>2285.1</v>
      </c>
      <c r="O56" s="832">
        <v>2285.1</v>
      </c>
      <c r="P56" s="833">
        <v>27421.199999999993</v>
      </c>
    </row>
    <row r="57" spans="1:16">
      <c r="A57" s="829">
        <v>37</v>
      </c>
      <c r="B57" s="830" t="s">
        <v>737</v>
      </c>
      <c r="C57" s="836"/>
      <c r="D57" s="832">
        <v>46204.63</v>
      </c>
      <c r="E57" s="832">
        <v>46204.63</v>
      </c>
      <c r="F57" s="832">
        <v>46204.63</v>
      </c>
      <c r="G57" s="832">
        <v>46204.63</v>
      </c>
      <c r="H57" s="832">
        <v>46204.63</v>
      </c>
      <c r="I57" s="832">
        <v>46204.63</v>
      </c>
      <c r="J57" s="832">
        <v>46204.63</v>
      </c>
      <c r="K57" s="832">
        <v>46204.63</v>
      </c>
      <c r="L57" s="832">
        <v>46204.63</v>
      </c>
      <c r="M57" s="832">
        <v>46204.63</v>
      </c>
      <c r="N57" s="832">
        <v>46204.63</v>
      </c>
      <c r="O57" s="832">
        <v>46204.63</v>
      </c>
      <c r="P57" s="833">
        <v>554455.55999999994</v>
      </c>
    </row>
    <row r="58" spans="1:16">
      <c r="A58" s="829">
        <v>38</v>
      </c>
      <c r="B58" s="830" t="s">
        <v>738</v>
      </c>
      <c r="C58" s="836"/>
      <c r="D58" s="832">
        <v>1580.06</v>
      </c>
      <c r="E58" s="832">
        <v>1580.06</v>
      </c>
      <c r="F58" s="832">
        <v>1580.06</v>
      </c>
      <c r="G58" s="832">
        <v>1580.06</v>
      </c>
      <c r="H58" s="832">
        <v>1580.06</v>
      </c>
      <c r="I58" s="832">
        <v>1580.06</v>
      </c>
      <c r="J58" s="832">
        <v>1580.06</v>
      </c>
      <c r="K58" s="832">
        <v>1580.06</v>
      </c>
      <c r="L58" s="832">
        <v>1580.06</v>
      </c>
      <c r="M58" s="832">
        <v>1580.06</v>
      </c>
      <c r="N58" s="832">
        <v>1580.06</v>
      </c>
      <c r="O58" s="832">
        <v>1580.06</v>
      </c>
      <c r="P58" s="833">
        <v>18960.719999999998</v>
      </c>
    </row>
    <row r="59" spans="1:16">
      <c r="A59" s="829">
        <v>39</v>
      </c>
      <c r="B59" s="830" t="s">
        <v>739</v>
      </c>
      <c r="C59" s="836"/>
      <c r="D59" s="832">
        <v>60281.229999999996</v>
      </c>
      <c r="E59" s="832">
        <v>60281.229999999996</v>
      </c>
      <c r="F59" s="832">
        <v>60281.229999999996</v>
      </c>
      <c r="G59" s="832">
        <v>60281.229999999996</v>
      </c>
      <c r="H59" s="832">
        <v>60281.229999999996</v>
      </c>
      <c r="I59" s="832">
        <v>60281.229999999996</v>
      </c>
      <c r="J59" s="832">
        <v>60281.229999999996</v>
      </c>
      <c r="K59" s="832">
        <v>60281.229999999996</v>
      </c>
      <c r="L59" s="832">
        <v>60281.229999999996</v>
      </c>
      <c r="M59" s="832">
        <v>60281.229999999996</v>
      </c>
      <c r="N59" s="832">
        <v>60281.229999999996</v>
      </c>
      <c r="O59" s="832">
        <v>60281.229999999996</v>
      </c>
      <c r="P59" s="833">
        <v>723374.75999999989</v>
      </c>
    </row>
    <row r="60" spans="1:16">
      <c r="A60" s="829"/>
      <c r="B60" s="830"/>
      <c r="C60" s="836"/>
      <c r="D60" s="832"/>
      <c r="E60" s="832"/>
      <c r="F60" s="832"/>
      <c r="G60" s="832"/>
      <c r="H60" s="832"/>
      <c r="I60" s="832"/>
      <c r="J60" s="832"/>
      <c r="K60" s="832"/>
      <c r="L60" s="832"/>
      <c r="M60" s="832"/>
      <c r="N60" s="832"/>
      <c r="O60" s="830" t="s">
        <v>730</v>
      </c>
      <c r="P60" s="833">
        <v>7978568523.7901583</v>
      </c>
    </row>
    <row r="61" spans="1:16" ht="12.9" thickBot="1">
      <c r="A61" s="842"/>
      <c r="B61" s="843"/>
      <c r="C61" s="844"/>
      <c r="D61" s="845"/>
      <c r="E61" s="845"/>
      <c r="F61" s="845"/>
      <c r="G61" s="845"/>
      <c r="H61" s="845"/>
      <c r="I61" s="845"/>
      <c r="J61" s="845"/>
      <c r="K61" s="845"/>
      <c r="L61" s="845"/>
      <c r="M61" s="845"/>
      <c r="N61" s="845"/>
      <c r="O61" s="843" t="s">
        <v>740</v>
      </c>
      <c r="P61" s="846">
        <v>1E-4</v>
      </c>
    </row>
    <row r="62" spans="1:16">
      <c r="A62" s="824"/>
      <c r="B62" s="824" t="s">
        <v>748</v>
      </c>
      <c r="C62" s="824"/>
      <c r="D62" s="824"/>
      <c r="E62" s="824"/>
      <c r="F62" s="824"/>
      <c r="G62" s="824"/>
      <c r="H62" s="824"/>
      <c r="I62" s="824"/>
      <c r="J62" s="824"/>
      <c r="K62" s="824"/>
      <c r="L62" s="824"/>
      <c r="M62" s="824"/>
      <c r="N62" s="824"/>
      <c r="O62" s="824"/>
      <c r="P62" s="825"/>
    </row>
    <row r="63" spans="1:16">
      <c r="A63" s="824"/>
      <c r="B63" s="824"/>
      <c r="C63" s="824"/>
      <c r="D63" s="824"/>
      <c r="E63" s="824"/>
      <c r="F63" s="824"/>
      <c r="G63" s="824"/>
      <c r="H63" s="824"/>
      <c r="I63" s="824"/>
      <c r="J63" s="824"/>
      <c r="K63" s="824"/>
      <c r="L63" s="824"/>
      <c r="M63" s="824"/>
      <c r="N63" s="824"/>
      <c r="O63" s="824"/>
      <c r="P63" s="824"/>
    </row>
    <row r="64" spans="1:16">
      <c r="A64" s="824"/>
      <c r="B64" s="824"/>
      <c r="C64" s="850"/>
      <c r="D64" s="850"/>
      <c r="E64" s="850"/>
      <c r="F64" s="850"/>
      <c r="G64" s="850"/>
      <c r="H64" s="850"/>
      <c r="I64" s="850"/>
      <c r="J64" s="850"/>
      <c r="K64" s="850"/>
      <c r="L64" s="850"/>
      <c r="M64" s="850"/>
      <c r="N64" s="850"/>
      <c r="O64" s="850"/>
      <c r="P64" s="824"/>
    </row>
    <row r="65" spans="1:16">
      <c r="A65" s="824"/>
      <c r="B65" s="824"/>
      <c r="C65" s="824"/>
      <c r="D65" s="824"/>
      <c r="E65" s="824"/>
      <c r="F65" s="824"/>
      <c r="G65" s="824"/>
      <c r="H65" s="824"/>
      <c r="I65" s="824"/>
      <c r="J65" s="824"/>
      <c r="K65" s="824"/>
      <c r="L65" s="824"/>
      <c r="M65" s="824"/>
      <c r="N65" s="824"/>
      <c r="O65" s="824"/>
      <c r="P65" s="824"/>
    </row>
    <row r="66" spans="1:16">
      <c r="A66" s="824"/>
      <c r="B66" s="824"/>
      <c r="C66" s="824"/>
      <c r="D66" s="824"/>
      <c r="E66" s="824"/>
      <c r="F66" s="824"/>
      <c r="G66" s="824"/>
      <c r="H66" s="824"/>
      <c r="I66" s="824"/>
      <c r="J66" s="824"/>
      <c r="K66" s="824"/>
      <c r="L66" s="824"/>
      <c r="M66" s="824"/>
      <c r="N66" s="824"/>
      <c r="O66" s="824"/>
      <c r="P66" s="824"/>
    </row>
  </sheetData>
  <pageMargins left="0.7" right="0.7" top="0.5" bottom="0.25" header="0.3" footer="0.3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83C33-63B8-443D-A04F-924AA92568DD}">
  <sheetPr>
    <pageSetUpPr fitToPage="1"/>
  </sheetPr>
  <dimension ref="A1:M66"/>
  <sheetViews>
    <sheetView workbookViewId="0">
      <selection activeCell="F10" sqref="F9:F10"/>
    </sheetView>
  </sheetViews>
  <sheetFormatPr defaultRowHeight="12.3"/>
  <cols>
    <col min="2" max="2" width="12.1640625" customWidth="1"/>
    <col min="3" max="3" width="31.27734375" customWidth="1"/>
  </cols>
  <sheetData>
    <row r="1" spans="1:13" ht="15">
      <c r="L1" s="126" t="s">
        <v>646</v>
      </c>
    </row>
    <row r="2" spans="1:13" ht="15">
      <c r="L2" s="441" t="s">
        <v>492</v>
      </c>
    </row>
    <row r="3" spans="1:13" ht="15">
      <c r="L3" s="440" t="s">
        <v>558</v>
      </c>
    </row>
    <row r="4" spans="1:13" ht="15">
      <c r="L4" s="1" t="s">
        <v>23</v>
      </c>
    </row>
    <row r="6" spans="1:13">
      <c r="A6" s="476"/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</row>
    <row r="7" spans="1:13">
      <c r="A7" s="476"/>
      <c r="B7" s="476"/>
      <c r="C7" s="476"/>
      <c r="D7" s="476"/>
      <c r="E7" s="476"/>
      <c r="F7" s="476"/>
      <c r="G7" s="476"/>
      <c r="H7" s="476"/>
      <c r="I7" s="476"/>
      <c r="J7" s="476"/>
      <c r="K7" s="476"/>
      <c r="L7" s="476"/>
      <c r="M7" s="476"/>
    </row>
    <row r="8" spans="1:13">
      <c r="A8" s="476"/>
      <c r="B8" s="476"/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</row>
    <row r="9" spans="1:13" ht="20.399999999999999">
      <c r="A9" s="847" t="s">
        <v>743</v>
      </c>
      <c r="B9" s="476"/>
      <c r="C9" s="476"/>
      <c r="D9" s="476"/>
      <c r="E9" s="476"/>
      <c r="F9" s="476"/>
      <c r="G9" s="476"/>
      <c r="H9" s="476"/>
      <c r="I9" s="476"/>
      <c r="J9" s="476"/>
      <c r="K9" s="476"/>
      <c r="L9" s="476"/>
      <c r="M9" s="476"/>
    </row>
    <row r="10" spans="1:13" ht="14.4">
      <c r="A10" s="848" t="s">
        <v>744</v>
      </c>
      <c r="B10" s="476"/>
      <c r="C10" s="476"/>
      <c r="D10" s="476"/>
      <c r="E10" s="476"/>
      <c r="F10" s="476"/>
      <c r="G10" s="476"/>
      <c r="H10" s="476"/>
      <c r="I10" s="476"/>
      <c r="J10" s="476"/>
      <c r="K10" s="476"/>
      <c r="L10" s="476"/>
      <c r="M10" s="476"/>
    </row>
    <row r="11" spans="1:13">
      <c r="A11" s="476"/>
      <c r="B11" s="476"/>
      <c r="C11" s="476"/>
      <c r="D11" s="476"/>
      <c r="E11" s="476"/>
      <c r="F11" s="476"/>
      <c r="G11" s="476"/>
      <c r="H11" s="476"/>
      <c r="I11" s="476"/>
      <c r="J11" s="476"/>
      <c r="K11" s="476"/>
      <c r="L11" s="476"/>
      <c r="M11" s="476"/>
    </row>
    <row r="12" spans="1:13" ht="14.4">
      <c r="A12" s="849" t="s">
        <v>745</v>
      </c>
      <c r="B12" s="476"/>
      <c r="C12" s="476"/>
      <c r="D12" s="476"/>
      <c r="E12" s="476"/>
      <c r="F12" s="476"/>
      <c r="G12" s="476"/>
      <c r="H12" s="476"/>
      <c r="I12" s="476"/>
      <c r="J12" s="476"/>
      <c r="K12" s="476"/>
      <c r="L12" s="476"/>
      <c r="M12" s="476"/>
    </row>
    <row r="13" spans="1:13" ht="14.4">
      <c r="A13" s="849" t="s">
        <v>746</v>
      </c>
      <c r="B13" s="476"/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</row>
    <row r="14" spans="1:13">
      <c r="A14" s="476"/>
      <c r="B14" s="476"/>
      <c r="C14" s="476"/>
      <c r="D14" s="476"/>
      <c r="E14" s="476"/>
      <c r="F14" s="476"/>
      <c r="G14" s="476"/>
      <c r="H14" s="476"/>
      <c r="I14" s="476"/>
      <c r="J14" s="476"/>
      <c r="K14" s="476"/>
      <c r="L14" s="476"/>
      <c r="M14" s="476"/>
    </row>
    <row r="15" spans="1:13">
      <c r="A15" s="476"/>
      <c r="B15" s="476"/>
      <c r="C15" s="476"/>
      <c r="D15" s="476"/>
      <c r="E15" s="476"/>
      <c r="F15" s="476"/>
      <c r="G15" s="476"/>
      <c r="H15" s="476"/>
      <c r="I15" s="476"/>
      <c r="J15" s="476"/>
      <c r="K15" s="476"/>
      <c r="L15" s="476"/>
      <c r="M15" s="476"/>
    </row>
    <row r="16" spans="1:13">
      <c r="A16" s="476"/>
      <c r="B16" s="476"/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6"/>
    </row>
    <row r="17" spans="1:13">
      <c r="A17" s="476"/>
      <c r="B17" s="476"/>
      <c r="C17" s="476"/>
      <c r="D17" s="476"/>
      <c r="E17" s="476"/>
      <c r="F17" s="476"/>
      <c r="G17" s="476"/>
      <c r="H17" s="476"/>
      <c r="I17" s="476"/>
      <c r="J17" s="476"/>
      <c r="K17" s="476"/>
      <c r="L17" s="476"/>
      <c r="M17" s="476"/>
    </row>
    <row r="18" spans="1:13">
      <c r="A18" s="476"/>
      <c r="B18" s="476"/>
      <c r="C18" s="476"/>
      <c r="D18" s="476"/>
      <c r="E18" s="476"/>
      <c r="F18" s="476"/>
      <c r="G18" s="476"/>
      <c r="H18" s="476"/>
      <c r="I18" s="476"/>
      <c r="J18" s="476"/>
      <c r="K18" s="476"/>
      <c r="L18" s="476"/>
      <c r="M18" s="476"/>
    </row>
    <row r="19" spans="1:13">
      <c r="A19" s="476"/>
      <c r="B19" s="476"/>
      <c r="C19" s="476"/>
      <c r="D19" s="476"/>
      <c r="E19" s="476"/>
      <c r="F19" s="476"/>
      <c r="G19" s="476"/>
      <c r="H19" s="476"/>
      <c r="I19" s="476"/>
      <c r="J19" s="476"/>
      <c r="K19" s="476"/>
      <c r="L19" s="476"/>
      <c r="M19" s="476"/>
    </row>
    <row r="20" spans="1:13">
      <c r="A20" s="476"/>
      <c r="B20" s="476"/>
      <c r="C20" s="476"/>
      <c r="D20" s="476"/>
      <c r="E20" s="476"/>
      <c r="F20" s="476"/>
      <c r="G20" s="476"/>
      <c r="H20" s="476"/>
      <c r="I20" s="476"/>
      <c r="J20" s="476"/>
      <c r="K20" s="476"/>
      <c r="L20" s="476"/>
      <c r="M20" s="476"/>
    </row>
    <row r="21" spans="1:13">
      <c r="A21" s="476"/>
      <c r="B21" s="476"/>
      <c r="C21" s="476"/>
      <c r="D21" s="476"/>
      <c r="E21" s="476"/>
      <c r="F21" s="476"/>
      <c r="G21" s="476"/>
      <c r="H21" s="476"/>
      <c r="I21" s="476"/>
      <c r="J21" s="476"/>
      <c r="K21" s="476"/>
      <c r="L21" s="476"/>
      <c r="M21" s="476"/>
    </row>
    <row r="22" spans="1:13">
      <c r="A22" s="476"/>
      <c r="B22" s="476"/>
      <c r="C22" s="476"/>
      <c r="D22" s="476"/>
      <c r="E22" s="476"/>
      <c r="F22" s="476"/>
      <c r="G22" s="476"/>
      <c r="H22" s="476"/>
      <c r="I22" s="476"/>
      <c r="J22" s="476"/>
      <c r="K22" s="476"/>
      <c r="L22" s="476"/>
      <c r="M22" s="476"/>
    </row>
    <row r="23" spans="1:13">
      <c r="A23" s="476"/>
      <c r="B23" s="476"/>
      <c r="C23" s="476"/>
      <c r="D23" s="476"/>
      <c r="E23" s="476"/>
      <c r="F23" s="476"/>
      <c r="G23" s="476"/>
      <c r="H23" s="476"/>
      <c r="I23" s="476"/>
      <c r="J23" s="476"/>
      <c r="K23" s="476"/>
      <c r="L23" s="476"/>
      <c r="M23" s="476"/>
    </row>
    <row r="24" spans="1:13">
      <c r="A24" s="476"/>
      <c r="B24" s="476"/>
      <c r="C24" s="476"/>
      <c r="D24" s="476"/>
      <c r="E24" s="476"/>
      <c r="F24" s="476"/>
      <c r="G24" s="476"/>
      <c r="H24" s="476"/>
      <c r="I24" s="476"/>
      <c r="J24" s="476"/>
      <c r="K24" s="476"/>
      <c r="L24" s="476"/>
      <c r="M24" s="476"/>
    </row>
    <row r="25" spans="1:13">
      <c r="A25" s="476"/>
      <c r="B25" s="476"/>
      <c r="C25" s="476"/>
      <c r="D25" s="476"/>
      <c r="E25" s="476"/>
      <c r="F25" s="476"/>
      <c r="G25" s="476"/>
      <c r="H25" s="476"/>
      <c r="I25" s="476"/>
      <c r="J25" s="476"/>
      <c r="K25" s="476"/>
      <c r="L25" s="476"/>
      <c r="M25" s="476"/>
    </row>
    <row r="26" spans="1:13">
      <c r="A26" s="476"/>
      <c r="B26" s="476"/>
      <c r="C26" s="476"/>
      <c r="D26" s="476"/>
      <c r="E26" s="476"/>
      <c r="F26" s="476"/>
      <c r="G26" s="476"/>
      <c r="H26" s="476"/>
      <c r="I26" s="476"/>
      <c r="J26" s="476"/>
      <c r="K26" s="476"/>
      <c r="L26" s="476"/>
      <c r="M26" s="476"/>
    </row>
    <row r="27" spans="1:13">
      <c r="A27" s="476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</row>
    <row r="28" spans="1:13">
      <c r="A28" s="476"/>
      <c r="B28" s="476"/>
      <c r="C28" s="476"/>
      <c r="D28" s="476"/>
      <c r="E28" s="476"/>
      <c r="F28" s="476"/>
      <c r="G28" s="476"/>
      <c r="H28" s="476"/>
      <c r="I28" s="476"/>
      <c r="J28" s="476"/>
      <c r="K28" s="476"/>
      <c r="L28" s="476"/>
      <c r="M28" s="476"/>
    </row>
    <row r="29" spans="1:13">
      <c r="A29" s="476"/>
      <c r="B29" s="476"/>
      <c r="C29" s="476"/>
      <c r="D29" s="476"/>
      <c r="E29" s="476"/>
      <c r="F29" s="476"/>
      <c r="G29" s="476"/>
      <c r="H29" s="476"/>
      <c r="I29" s="476"/>
      <c r="J29" s="476"/>
      <c r="K29" s="476"/>
      <c r="L29" s="476"/>
      <c r="M29" s="476"/>
    </row>
    <row r="30" spans="1:13">
      <c r="A30" s="476"/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</row>
    <row r="31" spans="1:13">
      <c r="A31" s="476"/>
      <c r="B31" s="476"/>
      <c r="C31" s="476"/>
      <c r="D31" s="476"/>
      <c r="E31" s="476"/>
      <c r="F31" s="476"/>
      <c r="G31" s="476"/>
      <c r="H31" s="476"/>
      <c r="I31" s="476"/>
      <c r="J31" s="476"/>
      <c r="K31" s="476"/>
      <c r="L31" s="476"/>
      <c r="M31" s="476"/>
    </row>
    <row r="32" spans="1:13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476"/>
      <c r="L32" s="476"/>
      <c r="M32" s="476"/>
    </row>
    <row r="33" spans="1:13">
      <c r="A33" s="476"/>
      <c r="B33" s="476"/>
      <c r="C33" s="476"/>
      <c r="D33" s="476"/>
      <c r="E33" s="476"/>
      <c r="F33" s="476"/>
      <c r="G33" s="476"/>
      <c r="H33" s="476"/>
      <c r="I33" s="476"/>
      <c r="J33" s="476"/>
      <c r="K33" s="476"/>
      <c r="L33" s="476"/>
      <c r="M33" s="476"/>
    </row>
    <row r="34" spans="1:13">
      <c r="A34" s="476"/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</row>
    <row r="35" spans="1:13">
      <c r="A35" s="476"/>
      <c r="B35" s="476"/>
      <c r="C35" s="476"/>
      <c r="D35" s="476"/>
      <c r="E35" s="476"/>
      <c r="F35" s="476"/>
      <c r="G35" s="476"/>
      <c r="H35" s="476"/>
      <c r="I35" s="476"/>
      <c r="J35" s="476"/>
      <c r="K35" s="476"/>
      <c r="L35" s="476"/>
      <c r="M35" s="476"/>
    </row>
    <row r="36" spans="1:13">
      <c r="A36" s="476"/>
      <c r="B36" s="476"/>
      <c r="C36" s="476"/>
      <c r="D36" s="476"/>
      <c r="E36" s="476"/>
      <c r="F36" s="476"/>
      <c r="G36" s="476"/>
      <c r="H36" s="476"/>
      <c r="I36" s="476"/>
      <c r="J36" s="476"/>
      <c r="K36" s="476"/>
      <c r="L36" s="476"/>
      <c r="M36" s="476"/>
    </row>
    <row r="37" spans="1:13">
      <c r="A37" s="476"/>
      <c r="B37" s="476"/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</row>
    <row r="38" spans="1:13" ht="14.4">
      <c r="A38" s="849" t="s">
        <v>749</v>
      </c>
      <c r="B38" s="476"/>
      <c r="C38" s="476"/>
      <c r="D38" s="476"/>
      <c r="E38" s="32" t="s">
        <v>747</v>
      </c>
      <c r="F38" s="476"/>
      <c r="G38" s="476"/>
      <c r="H38" s="476"/>
      <c r="I38" s="476"/>
      <c r="J38" s="476"/>
      <c r="K38" s="476"/>
      <c r="L38" s="476"/>
      <c r="M38" s="476"/>
    </row>
    <row r="39" spans="1:13" ht="12.6" thickBot="1"/>
    <row r="40" spans="1:13" ht="14.4">
      <c r="B40" s="851" t="s">
        <v>104</v>
      </c>
      <c r="C40" s="852" t="s">
        <v>743</v>
      </c>
    </row>
    <row r="41" spans="1:13" ht="14.4">
      <c r="B41" s="853">
        <v>43783</v>
      </c>
      <c r="C41" s="854">
        <v>1.75622E-2</v>
      </c>
    </row>
    <row r="42" spans="1:13" ht="14.4">
      <c r="B42" s="853">
        <v>43815</v>
      </c>
      <c r="C42" s="854">
        <v>1.7141099999999999E-2</v>
      </c>
    </row>
    <row r="43" spans="1:13" ht="14.4">
      <c r="B43" s="853">
        <v>43844</v>
      </c>
      <c r="C43" s="854">
        <v>1.6915099999999999E-2</v>
      </c>
    </row>
    <row r="44" spans="1:13" ht="14.4">
      <c r="B44" s="853">
        <v>43875</v>
      </c>
      <c r="C44" s="854">
        <v>1.68436E-2</v>
      </c>
    </row>
    <row r="45" spans="1:13" ht="14.4">
      <c r="B45" s="853">
        <v>43906</v>
      </c>
      <c r="C45" s="854">
        <v>1.6700799999999998E-2</v>
      </c>
    </row>
    <row r="46" spans="1:13" ht="14.4">
      <c r="B46" s="853">
        <v>43935</v>
      </c>
      <c r="C46" s="854">
        <v>1.6433900000000001E-2</v>
      </c>
    </row>
    <row r="47" spans="1:13" ht="14.4">
      <c r="B47" s="853">
        <v>43965</v>
      </c>
      <c r="C47" s="854">
        <v>1.5998200000000001E-2</v>
      </c>
    </row>
    <row r="48" spans="1:13" ht="14.4">
      <c r="B48" s="853">
        <v>43997</v>
      </c>
      <c r="C48" s="854">
        <v>1.56489E-2</v>
      </c>
    </row>
    <row r="49" spans="2:3" ht="14.4">
      <c r="B49" s="853">
        <v>44026</v>
      </c>
      <c r="C49" s="854">
        <v>1.54374E-2</v>
      </c>
    </row>
    <row r="50" spans="2:3" ht="14.4">
      <c r="B50" s="853">
        <v>44057</v>
      </c>
      <c r="C50" s="854">
        <v>1.53583E-2</v>
      </c>
    </row>
    <row r="51" spans="2:3" ht="14.4">
      <c r="B51" s="853">
        <v>44088</v>
      </c>
      <c r="C51" s="854">
        <v>1.53457E-2</v>
      </c>
    </row>
    <row r="52" spans="2:3" ht="14.4">
      <c r="B52" s="853">
        <v>44118</v>
      </c>
      <c r="C52" s="854">
        <v>1.53145E-2</v>
      </c>
    </row>
    <row r="53" spans="2:3" ht="14.4">
      <c r="B53" s="853">
        <v>44151</v>
      </c>
      <c r="C53" s="854">
        <v>1.52745E-2</v>
      </c>
    </row>
    <row r="54" spans="2:3" ht="14.4">
      <c r="B54" s="853">
        <v>44179</v>
      </c>
      <c r="C54" s="854">
        <v>1.524E-2</v>
      </c>
    </row>
    <row r="55" spans="2:3" ht="14.4">
      <c r="B55" s="853">
        <v>44210</v>
      </c>
      <c r="C55" s="854">
        <v>1.51661E-2</v>
      </c>
    </row>
    <row r="56" spans="2:3" ht="14.4">
      <c r="B56" s="853">
        <v>44242</v>
      </c>
      <c r="C56" s="854">
        <v>1.51012E-2</v>
      </c>
    </row>
    <row r="57" spans="2:3" ht="14.4">
      <c r="B57" s="853">
        <v>44270</v>
      </c>
      <c r="C57" s="854">
        <v>1.5046500000000001E-2</v>
      </c>
    </row>
    <row r="58" spans="2:3" ht="14.4">
      <c r="B58" s="853">
        <v>44300</v>
      </c>
      <c r="C58" s="854">
        <v>1.49788E-2</v>
      </c>
    </row>
    <row r="59" spans="2:3" ht="14.4">
      <c r="B59" s="853">
        <v>44330</v>
      </c>
      <c r="C59" s="854">
        <v>1.49307E-2</v>
      </c>
    </row>
    <row r="60" spans="2:3" ht="14.4">
      <c r="B60" s="853">
        <v>44361</v>
      </c>
      <c r="C60" s="854">
        <v>1.4909499999999999E-2</v>
      </c>
    </row>
    <row r="61" spans="2:3" ht="14.4">
      <c r="B61" s="853">
        <v>44391</v>
      </c>
      <c r="C61" s="854">
        <v>1.48892E-2</v>
      </c>
    </row>
    <row r="62" spans="2:3" ht="14.4">
      <c r="B62" s="853">
        <v>44424</v>
      </c>
      <c r="C62" s="854">
        <v>1.49064E-2</v>
      </c>
    </row>
    <row r="63" spans="2:3" ht="14.4">
      <c r="B63" s="853">
        <v>44453</v>
      </c>
      <c r="C63" s="854">
        <v>1.4948899999999999E-2</v>
      </c>
    </row>
    <row r="64" spans="2:3" ht="14.4">
      <c r="B64" s="853">
        <v>44483</v>
      </c>
      <c r="C64" s="854">
        <v>1.5003300000000001E-2</v>
      </c>
    </row>
    <row r="65" spans="2:3" ht="14.4">
      <c r="B65" s="853">
        <v>44515</v>
      </c>
      <c r="C65" s="854">
        <v>1.5085899999999999E-2</v>
      </c>
    </row>
    <row r="66" spans="2:3" ht="14.7" thickBot="1">
      <c r="B66" s="855">
        <v>44544</v>
      </c>
      <c r="C66" s="856">
        <v>1.5177E-2</v>
      </c>
    </row>
  </sheetData>
  <hyperlinks>
    <hyperlink ref="E38:J38" r:id="rId1" tooltip="Click to visit Chatham Rates" display="https://rates.chathamfinancial.com/us-market/forward-curve" xr:uid="{5B64EC02-D1E9-4406-9CE1-8AD7990532B7}"/>
    <hyperlink ref="E38" r:id="rId2" xr:uid="{71309E52-9B22-47AA-8CA4-0ED2D97F2798}"/>
  </hyperlinks>
  <pageMargins left="0.7" right="0.7" top="0.75" bottom="0.75" header="0.3" footer="0.3"/>
  <pageSetup scale="69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F56"/>
  <sheetViews>
    <sheetView workbookViewId="0">
      <selection activeCell="H31" sqref="H31"/>
    </sheetView>
  </sheetViews>
  <sheetFormatPr defaultColWidth="9.1640625" defaultRowHeight="12.3"/>
  <cols>
    <col min="1" max="1" width="19.44140625" style="62" customWidth="1"/>
    <col min="2" max="2" width="16.44140625" style="62" customWidth="1"/>
    <col min="3" max="3" width="10" style="62" customWidth="1"/>
    <col min="4" max="4" width="8.71875" style="62" customWidth="1"/>
    <col min="5" max="5" width="9.44140625" style="62" customWidth="1"/>
    <col min="6" max="6" width="10.27734375" style="62" customWidth="1"/>
    <col min="7" max="9" width="9.1640625" style="62"/>
    <col min="10" max="10" width="18.44140625" style="62" customWidth="1"/>
    <col min="11" max="11" width="12.71875" style="62" customWidth="1"/>
    <col min="12" max="12" width="13.27734375" style="62" customWidth="1"/>
    <col min="13" max="16384" width="9.1640625" style="62"/>
  </cols>
  <sheetData>
    <row r="1" spans="1:6" ht="15">
      <c r="E1" s="108"/>
      <c r="F1" s="22" t="s">
        <v>646</v>
      </c>
    </row>
    <row r="2" spans="1:6" ht="15">
      <c r="E2" s="1"/>
      <c r="F2" s="1" t="s">
        <v>493</v>
      </c>
    </row>
    <row r="3" spans="1:6" ht="15">
      <c r="F3" s="107" t="s">
        <v>276</v>
      </c>
    </row>
    <row r="4" spans="1:6" ht="15">
      <c r="F4" s="1" t="s">
        <v>46</v>
      </c>
    </row>
    <row r="6" spans="1:6" ht="15">
      <c r="A6" s="105" t="s">
        <v>493</v>
      </c>
      <c r="B6" s="68"/>
      <c r="C6" s="68"/>
      <c r="D6" s="68"/>
      <c r="E6" s="68"/>
      <c r="F6" s="68"/>
    </row>
    <row r="7" spans="1:6" ht="15">
      <c r="A7" s="105" t="s">
        <v>564</v>
      </c>
      <c r="B7" s="68"/>
      <c r="C7" s="68"/>
      <c r="D7" s="68"/>
      <c r="E7" s="68"/>
      <c r="F7" s="68"/>
    </row>
    <row r="8" spans="1:6" ht="15">
      <c r="A8" s="67"/>
      <c r="B8" s="68"/>
      <c r="C8" s="68"/>
      <c r="D8" s="68"/>
      <c r="E8" s="68"/>
      <c r="F8" s="68"/>
    </row>
    <row r="9" spans="1:6" ht="15">
      <c r="A9" s="452" t="s">
        <v>438</v>
      </c>
      <c r="B9" s="68"/>
      <c r="C9" s="68"/>
      <c r="D9" s="68"/>
      <c r="E9" s="68"/>
      <c r="F9" s="68"/>
    </row>
    <row r="10" spans="1:6" ht="15.3">
      <c r="A10" s="67"/>
      <c r="B10" s="109"/>
      <c r="C10" s="109"/>
      <c r="D10" s="68"/>
      <c r="E10" s="68"/>
      <c r="F10" s="68"/>
    </row>
    <row r="11" spans="1:6" ht="15">
      <c r="A11" s="68"/>
      <c r="B11" s="68"/>
      <c r="C11" s="68"/>
      <c r="D11" s="85"/>
      <c r="E11" s="85"/>
      <c r="F11" s="85"/>
    </row>
    <row r="29" spans="1:6" ht="15">
      <c r="A29" s="67" t="s">
        <v>439</v>
      </c>
      <c r="B29" s="69"/>
      <c r="C29" s="69"/>
      <c r="D29" s="69"/>
      <c r="E29" s="69"/>
      <c r="F29" s="69"/>
    </row>
    <row r="30" spans="1:6" ht="15">
      <c r="A30" s="67" t="s">
        <v>565</v>
      </c>
      <c r="B30" s="69"/>
      <c r="C30" s="69"/>
      <c r="D30" s="69"/>
      <c r="E30" s="69"/>
      <c r="F30" s="69"/>
    </row>
    <row r="31" spans="1:6" ht="12.6">
      <c r="A31" s="451" t="s">
        <v>566</v>
      </c>
    </row>
    <row r="33" spans="1:6" ht="15">
      <c r="A33" s="67"/>
      <c r="B33" s="69"/>
      <c r="C33" s="69"/>
      <c r="D33" s="69"/>
      <c r="E33" s="69"/>
      <c r="F33" s="69"/>
    </row>
    <row r="34" spans="1:6" ht="15">
      <c r="A34" s="206"/>
      <c r="B34" s="69"/>
      <c r="C34" s="69"/>
      <c r="D34" s="69"/>
      <c r="E34" s="69"/>
      <c r="F34" s="69"/>
    </row>
    <row r="35" spans="1:6" ht="15">
      <c r="A35" s="67"/>
      <c r="B35" s="69"/>
      <c r="C35" s="69"/>
      <c r="D35" s="69"/>
      <c r="E35" s="69"/>
      <c r="F35" s="69"/>
    </row>
    <row r="37" spans="1:6" ht="15">
      <c r="A37" s="67"/>
      <c r="B37" s="69"/>
      <c r="C37" s="69"/>
      <c r="D37" s="69"/>
      <c r="E37" s="69"/>
      <c r="F37" s="69"/>
    </row>
    <row r="38" spans="1:6" ht="15">
      <c r="A38" s="67"/>
      <c r="B38" s="69"/>
      <c r="C38" s="69"/>
      <c r="D38" s="69"/>
      <c r="E38" s="69"/>
      <c r="F38" s="69"/>
    </row>
    <row r="54" spans="1:6" ht="15">
      <c r="A54" s="67"/>
      <c r="B54" s="69"/>
      <c r="C54" s="69"/>
      <c r="D54" s="69"/>
      <c r="E54" s="69"/>
      <c r="F54" s="69"/>
    </row>
    <row r="55" spans="1:6" ht="15">
      <c r="A55" s="67"/>
      <c r="B55" s="69"/>
      <c r="C55" s="69"/>
      <c r="D55" s="69"/>
      <c r="E55" s="69"/>
      <c r="F55" s="69"/>
    </row>
    <row r="56" spans="1:6" ht="12.6">
      <c r="A56" s="4"/>
      <c r="B56" s="69"/>
      <c r="C56" s="69"/>
      <c r="D56" s="69"/>
      <c r="E56" s="69"/>
      <c r="F56" s="69"/>
    </row>
  </sheetData>
  <pageMargins left="1.37" right="0.75" top="0.54" bottom="0.57999999999999996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1:J46"/>
  <sheetViews>
    <sheetView workbookViewId="0">
      <selection activeCell="K22" sqref="K22"/>
    </sheetView>
  </sheetViews>
  <sheetFormatPr defaultColWidth="9.1640625" defaultRowHeight="12.3"/>
  <cols>
    <col min="1" max="1" width="19.44140625" style="62" customWidth="1"/>
    <col min="2" max="2" width="16.44140625" style="62" customWidth="1"/>
    <col min="3" max="3" width="10" style="62" customWidth="1"/>
    <col min="4" max="4" width="8.71875" style="62" customWidth="1"/>
    <col min="5" max="5" width="9.44140625" style="62" customWidth="1"/>
    <col min="6" max="6" width="10.27734375" style="62" customWidth="1"/>
    <col min="7" max="9" width="9.1640625" style="62"/>
    <col min="10" max="10" width="7.71875" style="62" customWidth="1"/>
    <col min="11" max="11" width="12.71875" style="62" customWidth="1"/>
    <col min="12" max="12" width="13.27734375" style="62" customWidth="1"/>
    <col min="13" max="16384" width="9.1640625" style="62"/>
  </cols>
  <sheetData>
    <row r="1" spans="1:10" ht="15">
      <c r="E1" s="108"/>
      <c r="J1" s="22" t="s">
        <v>646</v>
      </c>
    </row>
    <row r="2" spans="1:10" ht="15">
      <c r="E2" s="1"/>
      <c r="J2" s="1" t="s">
        <v>494</v>
      </c>
    </row>
    <row r="3" spans="1:10" ht="15">
      <c r="J3" s="22" t="s">
        <v>486</v>
      </c>
    </row>
    <row r="4" spans="1:10" ht="15">
      <c r="J4" s="112" t="s">
        <v>560</v>
      </c>
    </row>
    <row r="6" spans="1:10" ht="15">
      <c r="A6" s="105" t="s">
        <v>494</v>
      </c>
      <c r="B6" s="68"/>
      <c r="C6" s="68"/>
      <c r="D6" s="68"/>
      <c r="E6" s="68"/>
      <c r="F6" s="68"/>
      <c r="G6" s="69"/>
      <c r="H6" s="69"/>
      <c r="I6" s="69"/>
      <c r="J6" s="69"/>
    </row>
    <row r="7" spans="1:10" ht="15">
      <c r="A7" s="67" t="s">
        <v>25</v>
      </c>
      <c r="B7" s="68"/>
      <c r="C7" s="68"/>
      <c r="D7" s="68"/>
      <c r="E7" s="68"/>
      <c r="F7" s="68"/>
      <c r="G7" s="69"/>
      <c r="H7" s="69"/>
      <c r="I7" s="69"/>
      <c r="J7" s="69"/>
    </row>
    <row r="8" spans="1:10" ht="15">
      <c r="A8" s="68"/>
      <c r="B8" s="68"/>
      <c r="C8" s="68"/>
      <c r="D8" s="85"/>
      <c r="E8" s="85"/>
      <c r="F8" s="85"/>
    </row>
    <row r="25" spans="1:6">
      <c r="B25" s="69"/>
      <c r="C25" s="69"/>
      <c r="D25" s="69"/>
      <c r="E25" s="69"/>
      <c r="F25" s="69"/>
    </row>
    <row r="27" spans="1:6" ht="15">
      <c r="A27" s="67"/>
      <c r="B27" s="69"/>
      <c r="C27" s="69"/>
      <c r="D27" s="69"/>
      <c r="E27" s="69"/>
      <c r="F27" s="69"/>
    </row>
    <row r="29" spans="1:6" ht="15">
      <c r="A29" s="67"/>
      <c r="B29" s="69"/>
      <c r="C29" s="69"/>
      <c r="D29" s="69"/>
      <c r="E29" s="69"/>
      <c r="F29" s="69"/>
    </row>
    <row r="30" spans="1:6" ht="15">
      <c r="A30" s="67"/>
      <c r="B30" s="69"/>
      <c r="C30" s="69"/>
      <c r="D30" s="69"/>
      <c r="E30" s="69"/>
      <c r="F30" s="69"/>
    </row>
    <row r="32" spans="1:6">
      <c r="A32" s="167" t="s">
        <v>509</v>
      </c>
    </row>
    <row r="46" spans="1:6" ht="15">
      <c r="A46" s="67"/>
      <c r="B46" s="69"/>
      <c r="C46" s="69"/>
      <c r="D46" s="69"/>
      <c r="E46" s="69"/>
      <c r="F46" s="69"/>
    </row>
  </sheetData>
  <phoneticPr fontId="82" type="noConversion"/>
  <pageMargins left="1.0299999999999998" right="0.7" top="0.53999999999999992" bottom="1" header="0.5" footer="0.5"/>
  <pageSetup scale="8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A1:L65"/>
  <sheetViews>
    <sheetView workbookViewId="0">
      <selection activeCell="Q6" sqref="Q6"/>
    </sheetView>
  </sheetViews>
  <sheetFormatPr defaultRowHeight="12.3"/>
  <sheetData>
    <row r="1" spans="1:12" ht="15">
      <c r="L1" s="22" t="s">
        <v>646</v>
      </c>
    </row>
    <row r="2" spans="1:12" ht="15">
      <c r="L2" s="1" t="s">
        <v>494</v>
      </c>
    </row>
    <row r="3" spans="1:12" ht="15">
      <c r="L3" s="22" t="s">
        <v>486</v>
      </c>
    </row>
    <row r="4" spans="1:12" ht="15">
      <c r="L4" s="112" t="s">
        <v>563</v>
      </c>
    </row>
    <row r="7" spans="1:12" ht="15">
      <c r="A7" s="12" t="s">
        <v>494</v>
      </c>
      <c r="B7" s="110"/>
      <c r="C7" s="110"/>
      <c r="D7" s="110"/>
      <c r="E7" s="110"/>
      <c r="F7" s="110"/>
      <c r="G7" s="110"/>
      <c r="H7" s="115"/>
      <c r="I7" s="6"/>
      <c r="J7" s="6"/>
      <c r="K7" s="6"/>
      <c r="L7" s="6"/>
    </row>
    <row r="8" spans="1:12" ht="15" customHeight="1">
      <c r="A8" s="12"/>
      <c r="B8" s="110"/>
      <c r="C8" s="110"/>
      <c r="D8" s="110"/>
      <c r="E8" s="110"/>
      <c r="F8" s="110"/>
      <c r="G8" s="110"/>
      <c r="H8" s="115"/>
      <c r="I8" s="6"/>
      <c r="J8" s="6"/>
      <c r="K8" s="6"/>
      <c r="L8" s="6"/>
    </row>
    <row r="9" spans="1:12" ht="15" customHeight="1">
      <c r="A9" s="5" t="s">
        <v>165</v>
      </c>
      <c r="B9" s="110"/>
      <c r="C9" s="110"/>
      <c r="D9" s="110"/>
      <c r="E9" s="110"/>
      <c r="F9" s="110"/>
      <c r="G9" s="110"/>
      <c r="H9" s="115"/>
      <c r="I9" s="6"/>
      <c r="J9" s="6"/>
      <c r="K9" s="6"/>
      <c r="L9" s="6"/>
    </row>
    <row r="10" spans="1:12" ht="15">
      <c r="A10" s="5" t="s">
        <v>421</v>
      </c>
      <c r="B10" s="110"/>
      <c r="C10" s="110"/>
      <c r="D10" s="110"/>
      <c r="E10" s="110"/>
      <c r="F10" s="110"/>
      <c r="G10" s="110"/>
      <c r="H10" s="115"/>
      <c r="I10" s="6"/>
      <c r="J10" s="6"/>
      <c r="K10" s="6"/>
      <c r="L10" s="6"/>
    </row>
    <row r="35" spans="1:12" ht="8.25" customHeight="1"/>
    <row r="36" spans="1:12">
      <c r="A36" s="113" t="s">
        <v>186</v>
      </c>
    </row>
    <row r="38" spans="1:12" ht="15">
      <c r="A38" s="5" t="s">
        <v>166</v>
      </c>
      <c r="B38" s="110"/>
      <c r="C38" s="110"/>
      <c r="D38" s="110"/>
      <c r="E38" s="110"/>
      <c r="F38" s="110"/>
      <c r="G38" s="110"/>
      <c r="H38" s="115"/>
      <c r="I38" s="6"/>
      <c r="J38" s="6"/>
      <c r="K38" s="6"/>
      <c r="L38" s="6"/>
    </row>
    <row r="39" spans="1:12" ht="15">
      <c r="A39" s="5" t="s">
        <v>577</v>
      </c>
      <c r="B39" s="110"/>
      <c r="C39" s="110"/>
      <c r="D39" s="110"/>
      <c r="E39" s="110"/>
      <c r="F39" s="110"/>
      <c r="G39" s="110"/>
      <c r="H39" s="115"/>
      <c r="I39" s="6"/>
      <c r="J39" s="6"/>
      <c r="K39" s="6"/>
      <c r="L39" s="6"/>
    </row>
    <row r="64" spans="1:1">
      <c r="A64" s="113"/>
    </row>
    <row r="65" spans="1:1">
      <c r="A65" s="113" t="s">
        <v>186</v>
      </c>
    </row>
  </sheetData>
  <phoneticPr fontId="82" type="noConversion"/>
  <pageMargins left="0.95" right="0.7" top="0.75" bottom="0.75" header="0.3" footer="0.3"/>
  <pageSetup scale="8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pageSetUpPr fitToPage="1"/>
  </sheetPr>
  <dimension ref="A1:K61"/>
  <sheetViews>
    <sheetView workbookViewId="0">
      <selection activeCell="M34" sqref="M34"/>
    </sheetView>
  </sheetViews>
  <sheetFormatPr defaultRowHeight="12.3"/>
  <cols>
    <col min="10" max="10" width="15.1640625" customWidth="1"/>
  </cols>
  <sheetData>
    <row r="1" spans="1:10" ht="15">
      <c r="J1" s="22" t="s">
        <v>646</v>
      </c>
    </row>
    <row r="2" spans="1:10" ht="15">
      <c r="J2" s="1" t="s">
        <v>494</v>
      </c>
    </row>
    <row r="3" spans="1:10" ht="15">
      <c r="J3" s="22" t="s">
        <v>486</v>
      </c>
    </row>
    <row r="4" spans="1:10" ht="15">
      <c r="J4" s="112" t="s">
        <v>562</v>
      </c>
    </row>
    <row r="7" spans="1:10" ht="15">
      <c r="A7" s="12" t="s">
        <v>494</v>
      </c>
      <c r="B7" s="110"/>
      <c r="C7" s="110"/>
      <c r="D7" s="110"/>
      <c r="E7" s="110"/>
      <c r="F7" s="110"/>
      <c r="G7" s="110"/>
      <c r="H7" s="115"/>
      <c r="I7" s="6"/>
      <c r="J7" s="6"/>
    </row>
    <row r="8" spans="1:10" ht="15">
      <c r="A8" s="12"/>
      <c r="B8" s="110"/>
      <c r="C8" s="110"/>
      <c r="D8" s="110"/>
      <c r="E8" s="110"/>
      <c r="F8" s="110"/>
      <c r="G8" s="110"/>
      <c r="H8" s="115"/>
      <c r="I8" s="6"/>
      <c r="J8" s="6"/>
    </row>
    <row r="9" spans="1:10" ht="15">
      <c r="A9" s="5" t="s">
        <v>165</v>
      </c>
      <c r="B9" s="110"/>
      <c r="C9" s="110"/>
      <c r="D9" s="110"/>
      <c r="E9" s="110"/>
      <c r="F9" s="110"/>
      <c r="G9" s="110"/>
      <c r="H9" s="115"/>
      <c r="I9" s="6"/>
      <c r="J9" s="6"/>
    </row>
    <row r="10" spans="1:10" ht="15">
      <c r="A10" s="5" t="s">
        <v>422</v>
      </c>
      <c r="B10" s="110"/>
      <c r="C10" s="110"/>
      <c r="D10" s="110"/>
      <c r="E10" s="110"/>
      <c r="F10" s="110"/>
      <c r="G10" s="110"/>
      <c r="H10" s="115"/>
      <c r="I10" s="6"/>
      <c r="J10" s="6"/>
    </row>
    <row r="32" ht="3.75" customHeight="1"/>
    <row r="34" spans="1:11">
      <c r="A34" s="113" t="s">
        <v>186</v>
      </c>
    </row>
    <row r="36" spans="1:11" ht="15">
      <c r="A36" s="5" t="s">
        <v>166</v>
      </c>
      <c r="B36" s="110"/>
      <c r="C36" s="110"/>
      <c r="D36" s="110"/>
      <c r="E36" s="110"/>
      <c r="F36" s="110"/>
      <c r="G36" s="110"/>
      <c r="H36" s="115"/>
      <c r="I36" s="6"/>
      <c r="J36" s="6"/>
      <c r="K36" s="476"/>
    </row>
    <row r="37" spans="1:11" ht="15">
      <c r="A37" s="5" t="s">
        <v>756</v>
      </c>
      <c r="B37" s="110"/>
      <c r="C37" s="110"/>
      <c r="D37" s="110"/>
      <c r="E37" s="110"/>
      <c r="F37" s="110"/>
      <c r="G37" s="110"/>
      <c r="H37" s="115"/>
      <c r="I37" s="6"/>
      <c r="J37" s="6"/>
      <c r="K37" s="476"/>
    </row>
    <row r="60" spans="1:1">
      <c r="A60" s="113"/>
    </row>
    <row r="61" spans="1:1">
      <c r="A61" s="113" t="s">
        <v>186</v>
      </c>
    </row>
  </sheetData>
  <phoneticPr fontId="82" type="noConversion"/>
  <pageMargins left="1.2" right="0.7" top="0.75" bottom="0.75" header="0.3" footer="0.3"/>
  <pageSetup scale="8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pageSetUpPr fitToPage="1"/>
  </sheetPr>
  <dimension ref="B1:L65"/>
  <sheetViews>
    <sheetView zoomScaleNormal="100" workbookViewId="0">
      <selection activeCell="D58" sqref="D58"/>
    </sheetView>
  </sheetViews>
  <sheetFormatPr defaultColWidth="12.44140625" defaultRowHeight="12.3"/>
  <cols>
    <col min="1" max="1" width="12.44140625" style="14"/>
    <col min="2" max="2" width="8.5546875" style="14" customWidth="1"/>
    <col min="3" max="3" width="25.5546875" style="14" customWidth="1"/>
    <col min="4" max="5" width="8.5546875" style="14" customWidth="1"/>
    <col min="6" max="6" width="25.5546875" style="14" customWidth="1"/>
    <col min="7" max="8" width="8.5546875" style="14" customWidth="1"/>
    <col min="9" max="9" width="25.5546875" style="14" customWidth="1"/>
    <col min="10" max="10" width="8.5546875" style="14" customWidth="1"/>
    <col min="11" max="16384" width="12.44140625" style="14"/>
  </cols>
  <sheetData>
    <row r="1" spans="2:10" ht="15">
      <c r="C1" s="4"/>
      <c r="D1" s="4"/>
      <c r="E1" s="4"/>
      <c r="F1" s="4"/>
      <c r="G1" s="4"/>
      <c r="J1" s="22" t="s">
        <v>646</v>
      </c>
    </row>
    <row r="2" spans="2:10" ht="15">
      <c r="C2" s="4"/>
      <c r="D2" s="4"/>
      <c r="E2" s="4"/>
      <c r="F2" s="4"/>
      <c r="G2" s="4"/>
      <c r="J2" s="1" t="s">
        <v>494</v>
      </c>
    </row>
    <row r="3" spans="2:10" ht="15">
      <c r="C3" s="4"/>
      <c r="D3" s="4"/>
      <c r="E3" s="4"/>
      <c r="F3" s="4"/>
      <c r="G3" s="4"/>
      <c r="J3" s="22" t="s">
        <v>22</v>
      </c>
    </row>
    <row r="4" spans="2:10" ht="15">
      <c r="C4" s="4"/>
      <c r="D4" s="4"/>
      <c r="E4" s="4"/>
      <c r="F4" s="4"/>
      <c r="G4" s="4"/>
      <c r="J4" s="112" t="s">
        <v>561</v>
      </c>
    </row>
    <row r="5" spans="2:10" ht="15">
      <c r="C5" s="4"/>
      <c r="D5" s="4"/>
      <c r="E5" s="4"/>
      <c r="F5" s="4"/>
      <c r="G5" s="4"/>
      <c r="J5" s="112"/>
    </row>
    <row r="6" spans="2:10" ht="15">
      <c r="B6" s="298" t="s">
        <v>494</v>
      </c>
      <c r="C6" s="298"/>
      <c r="D6" s="298"/>
      <c r="E6" s="298"/>
      <c r="F6" s="298"/>
      <c r="G6" s="298"/>
      <c r="H6" s="298"/>
      <c r="I6" s="6"/>
      <c r="J6" s="6"/>
    </row>
    <row r="7" spans="2:10" ht="15">
      <c r="B7" s="298" t="s">
        <v>510</v>
      </c>
      <c r="C7" s="298"/>
      <c r="D7" s="298"/>
      <c r="E7" s="298"/>
      <c r="F7" s="298"/>
      <c r="G7" s="298"/>
      <c r="H7" s="298"/>
      <c r="I7" s="6"/>
      <c r="J7" s="6"/>
    </row>
    <row r="8" spans="2:10" ht="15">
      <c r="B8" s="298" t="s">
        <v>511</v>
      </c>
      <c r="C8" s="298"/>
      <c r="D8" s="298"/>
      <c r="E8" s="298"/>
      <c r="F8" s="298"/>
      <c r="G8" s="298"/>
      <c r="H8" s="298"/>
      <c r="I8" s="6"/>
      <c r="J8" s="6"/>
    </row>
    <row r="9" spans="2:10" ht="15.3" thickBot="1">
      <c r="B9" s="299">
        <v>43487</v>
      </c>
      <c r="C9" s="298"/>
      <c r="D9" s="300"/>
      <c r="E9" s="298"/>
      <c r="F9" s="298"/>
      <c r="G9" s="298"/>
      <c r="H9" s="298"/>
      <c r="I9" s="6"/>
      <c r="J9" s="6"/>
    </row>
    <row r="10" spans="2:10" ht="15.3" thickBot="1">
      <c r="B10" s="301" t="s">
        <v>512</v>
      </c>
      <c r="C10" s="302" t="s">
        <v>513</v>
      </c>
      <c r="D10" s="303" t="s">
        <v>14</v>
      </c>
      <c r="E10" s="304" t="s">
        <v>512</v>
      </c>
      <c r="F10" s="302" t="s">
        <v>513</v>
      </c>
      <c r="G10" s="303" t="s">
        <v>14</v>
      </c>
      <c r="H10" s="304" t="s">
        <v>512</v>
      </c>
      <c r="I10" s="302" t="s">
        <v>513</v>
      </c>
      <c r="J10" s="305" t="s">
        <v>14</v>
      </c>
    </row>
    <row r="11" spans="2:10" ht="15">
      <c r="B11" s="306">
        <v>1</v>
      </c>
      <c r="C11" s="307" t="s">
        <v>307</v>
      </c>
      <c r="D11" s="308">
        <v>1.7147058823529411</v>
      </c>
      <c r="E11" s="309">
        <f>B43+1</f>
        <v>34</v>
      </c>
      <c r="F11" s="307" t="s">
        <v>384</v>
      </c>
      <c r="G11" s="308">
        <v>1.1541666666666666</v>
      </c>
      <c r="H11" s="309">
        <f>E43+1</f>
        <v>67</v>
      </c>
      <c r="I11" s="307" t="s">
        <v>358</v>
      </c>
      <c r="J11" s="310">
        <v>1.012</v>
      </c>
    </row>
    <row r="12" spans="2:10" ht="15">
      <c r="B12" s="311">
        <f>B11+1</f>
        <v>2</v>
      </c>
      <c r="C12" s="312" t="s">
        <v>304</v>
      </c>
      <c r="D12" s="313">
        <v>1.6400000000000003</v>
      </c>
      <c r="E12" s="314">
        <f t="shared" ref="E12:E43" si="0">E11+1</f>
        <v>35</v>
      </c>
      <c r="F12" s="312" t="s">
        <v>325</v>
      </c>
      <c r="G12" s="313">
        <v>1.1500000000000001</v>
      </c>
      <c r="H12" s="314">
        <f t="shared" ref="H12:H41" si="1">H11+1</f>
        <v>68</v>
      </c>
      <c r="I12" s="312" t="s">
        <v>328</v>
      </c>
      <c r="J12" s="315">
        <v>1.0108695652173914</v>
      </c>
    </row>
    <row r="13" spans="2:10" ht="15">
      <c r="B13" s="311">
        <f t="shared" ref="B13:B43" si="2">B12+1</f>
        <v>3</v>
      </c>
      <c r="C13" s="312" t="s">
        <v>369</v>
      </c>
      <c r="D13" s="313">
        <v>1.630434782608696</v>
      </c>
      <c r="E13" s="314">
        <f t="shared" si="0"/>
        <v>36</v>
      </c>
      <c r="F13" s="312" t="s">
        <v>316</v>
      </c>
      <c r="G13" s="313">
        <v>1.1499999999999999</v>
      </c>
      <c r="H13" s="314">
        <f t="shared" si="1"/>
        <v>69</v>
      </c>
      <c r="I13" s="312" t="s">
        <v>373</v>
      </c>
      <c r="J13" s="315">
        <v>1.0105263157894737</v>
      </c>
    </row>
    <row r="14" spans="2:10" ht="15">
      <c r="B14" s="311">
        <f t="shared" si="2"/>
        <v>4</v>
      </c>
      <c r="C14" s="312" t="s">
        <v>301</v>
      </c>
      <c r="D14" s="313">
        <v>1.6071428571428574</v>
      </c>
      <c r="E14" s="314">
        <f t="shared" si="0"/>
        <v>37</v>
      </c>
      <c r="F14" s="312" t="s">
        <v>310</v>
      </c>
      <c r="G14" s="313">
        <v>1.1419354838709674</v>
      </c>
      <c r="H14" s="314">
        <f t="shared" si="1"/>
        <v>70</v>
      </c>
      <c r="I14" s="312" t="s">
        <v>300</v>
      </c>
      <c r="J14" s="315">
        <v>0.98709677419354824</v>
      </c>
    </row>
    <row r="15" spans="2:10" ht="15">
      <c r="B15" s="311">
        <f t="shared" si="2"/>
        <v>5</v>
      </c>
      <c r="C15" s="312" t="s">
        <v>324</v>
      </c>
      <c r="D15" s="313">
        <v>1.5062500000000001</v>
      </c>
      <c r="E15" s="314">
        <f t="shared" si="0"/>
        <v>38</v>
      </c>
      <c r="F15" s="312" t="s">
        <v>327</v>
      </c>
      <c r="G15" s="313">
        <v>1.1375</v>
      </c>
      <c r="H15" s="314">
        <f t="shared" si="1"/>
        <v>71</v>
      </c>
      <c r="I15" s="312" t="s">
        <v>379</v>
      </c>
      <c r="J15" s="315">
        <v>0.98529411764705888</v>
      </c>
    </row>
    <row r="16" spans="2:10" ht="15">
      <c r="B16" s="311">
        <f t="shared" si="2"/>
        <v>6</v>
      </c>
      <c r="C16" s="312" t="s">
        <v>309</v>
      </c>
      <c r="D16" s="313">
        <v>1.4866666666666666</v>
      </c>
      <c r="E16" s="314">
        <f t="shared" si="0"/>
        <v>39</v>
      </c>
      <c r="F16" s="312" t="s">
        <v>299</v>
      </c>
      <c r="G16" s="313">
        <v>1.1300000000000003</v>
      </c>
      <c r="H16" s="314">
        <f t="shared" si="1"/>
        <v>72</v>
      </c>
      <c r="I16" s="312" t="s">
        <v>344</v>
      </c>
      <c r="J16" s="315">
        <v>0.98055555555555551</v>
      </c>
    </row>
    <row r="17" spans="2:10" ht="15">
      <c r="B17" s="311">
        <f t="shared" si="2"/>
        <v>7</v>
      </c>
      <c r="C17" s="312" t="s">
        <v>294</v>
      </c>
      <c r="D17" s="313">
        <v>1.3999999999999997</v>
      </c>
      <c r="E17" s="314">
        <f t="shared" si="0"/>
        <v>40</v>
      </c>
      <c r="F17" s="312" t="s">
        <v>340</v>
      </c>
      <c r="G17" s="313">
        <v>1.1285714285714286</v>
      </c>
      <c r="H17" s="314">
        <f t="shared" si="1"/>
        <v>73</v>
      </c>
      <c r="I17" s="312" t="s">
        <v>323</v>
      </c>
      <c r="J17" s="315">
        <v>0.97999999999999987</v>
      </c>
    </row>
    <row r="18" spans="2:10" ht="15">
      <c r="B18" s="311">
        <f t="shared" si="2"/>
        <v>8</v>
      </c>
      <c r="C18" s="312" t="s">
        <v>318</v>
      </c>
      <c r="D18" s="313">
        <v>1.3649999999999998</v>
      </c>
      <c r="E18" s="314">
        <f t="shared" si="0"/>
        <v>41</v>
      </c>
      <c r="F18" s="312" t="s">
        <v>346</v>
      </c>
      <c r="G18" s="313">
        <v>1.1261904761904764</v>
      </c>
      <c r="H18" s="314">
        <f t="shared" si="1"/>
        <v>74</v>
      </c>
      <c r="I18" s="312" t="s">
        <v>320</v>
      </c>
      <c r="J18" s="315">
        <v>0.97352941176470598</v>
      </c>
    </row>
    <row r="19" spans="2:10" ht="15">
      <c r="B19" s="311">
        <f t="shared" si="2"/>
        <v>9</v>
      </c>
      <c r="C19" s="312" t="s">
        <v>354</v>
      </c>
      <c r="D19" s="313">
        <v>1.335</v>
      </c>
      <c r="E19" s="314">
        <f t="shared" si="0"/>
        <v>42</v>
      </c>
      <c r="F19" s="312" t="s">
        <v>331</v>
      </c>
      <c r="G19" s="313">
        <v>1.125</v>
      </c>
      <c r="H19" s="314">
        <f t="shared" si="1"/>
        <v>75</v>
      </c>
      <c r="I19" s="312" t="s">
        <v>385</v>
      </c>
      <c r="J19" s="315">
        <v>0.95833333333333348</v>
      </c>
    </row>
    <row r="20" spans="2:10" ht="15">
      <c r="B20" s="311">
        <f t="shared" si="2"/>
        <v>10</v>
      </c>
      <c r="C20" s="312" t="s">
        <v>348</v>
      </c>
      <c r="D20" s="313">
        <v>1.33</v>
      </c>
      <c r="E20" s="314">
        <f t="shared" si="0"/>
        <v>43</v>
      </c>
      <c r="F20" s="312" t="s">
        <v>372</v>
      </c>
      <c r="G20" s="313">
        <v>1.1239130434782609</v>
      </c>
      <c r="H20" s="314">
        <f t="shared" si="1"/>
        <v>76</v>
      </c>
      <c r="I20" s="312" t="s">
        <v>382</v>
      </c>
      <c r="J20" s="315">
        <v>0.95625000000000004</v>
      </c>
    </row>
    <row r="21" spans="2:10" ht="15">
      <c r="B21" s="311">
        <f t="shared" si="2"/>
        <v>11</v>
      </c>
      <c r="C21" s="312" t="s">
        <v>371</v>
      </c>
      <c r="D21" s="313">
        <v>1.325</v>
      </c>
      <c r="E21" s="314">
        <f t="shared" si="0"/>
        <v>44</v>
      </c>
      <c r="F21" s="312" t="s">
        <v>333</v>
      </c>
      <c r="G21" s="313">
        <v>1.1214285714285714</v>
      </c>
      <c r="H21" s="314">
        <f t="shared" si="1"/>
        <v>77</v>
      </c>
      <c r="I21" s="312" t="s">
        <v>335</v>
      </c>
      <c r="J21" s="315">
        <v>0.95</v>
      </c>
    </row>
    <row r="22" spans="2:10" ht="15">
      <c r="B22" s="311">
        <f t="shared" si="2"/>
        <v>12</v>
      </c>
      <c r="C22" s="312" t="s">
        <v>295</v>
      </c>
      <c r="D22" s="313">
        <v>1.3138888888888889</v>
      </c>
      <c r="E22" s="314">
        <f t="shared" si="0"/>
        <v>45</v>
      </c>
      <c r="F22" s="312" t="s">
        <v>311</v>
      </c>
      <c r="G22" s="313">
        <v>1.1200000000000001</v>
      </c>
      <c r="H22" s="314">
        <f t="shared" si="1"/>
        <v>78</v>
      </c>
      <c r="I22" s="312" t="s">
        <v>332</v>
      </c>
      <c r="J22" s="315">
        <v>0.94807692307692293</v>
      </c>
    </row>
    <row r="23" spans="2:10" ht="15">
      <c r="B23" s="311">
        <f t="shared" si="2"/>
        <v>13</v>
      </c>
      <c r="C23" s="312" t="s">
        <v>378</v>
      </c>
      <c r="D23" s="313">
        <v>1.3</v>
      </c>
      <c r="E23" s="314">
        <f t="shared" si="0"/>
        <v>46</v>
      </c>
      <c r="F23" s="312" t="s">
        <v>375</v>
      </c>
      <c r="G23" s="313">
        <v>1.1187499999999997</v>
      </c>
      <c r="H23" s="314">
        <f t="shared" si="1"/>
        <v>79</v>
      </c>
      <c r="I23" s="312" t="s">
        <v>347</v>
      </c>
      <c r="J23" s="315">
        <v>0.92222222222222205</v>
      </c>
    </row>
    <row r="24" spans="2:10" ht="15">
      <c r="B24" s="311">
        <f t="shared" si="2"/>
        <v>14</v>
      </c>
      <c r="C24" s="312" t="s">
        <v>315</v>
      </c>
      <c r="D24" s="313">
        <v>1.2954545454545454</v>
      </c>
      <c r="E24" s="314">
        <f t="shared" si="0"/>
        <v>47</v>
      </c>
      <c r="F24" s="312" t="s">
        <v>343</v>
      </c>
      <c r="G24" s="313">
        <v>1.1156250000000001</v>
      </c>
      <c r="H24" s="314">
        <f t="shared" si="1"/>
        <v>80</v>
      </c>
      <c r="I24" s="312" t="s">
        <v>326</v>
      </c>
      <c r="J24" s="315">
        <v>0.91111111111111098</v>
      </c>
    </row>
    <row r="25" spans="2:10" ht="15">
      <c r="B25" s="311">
        <f t="shared" si="2"/>
        <v>15</v>
      </c>
      <c r="C25" s="312" t="s">
        <v>366</v>
      </c>
      <c r="D25" s="313">
        <v>1.2954545454545454</v>
      </c>
      <c r="E25" s="314">
        <f t="shared" si="0"/>
        <v>48</v>
      </c>
      <c r="F25" s="312" t="s">
        <v>306</v>
      </c>
      <c r="G25" s="313">
        <v>1.1125</v>
      </c>
      <c r="H25" s="314">
        <f t="shared" si="1"/>
        <v>81</v>
      </c>
      <c r="I25" s="312" t="s">
        <v>303</v>
      </c>
      <c r="J25" s="315">
        <v>0.89999999999999991</v>
      </c>
    </row>
    <row r="26" spans="2:10" ht="15">
      <c r="B26" s="311">
        <f t="shared" si="2"/>
        <v>16</v>
      </c>
      <c r="C26" s="312" t="s">
        <v>290</v>
      </c>
      <c r="D26" s="313">
        <v>1.2772727272727273</v>
      </c>
      <c r="E26" s="314">
        <f t="shared" si="0"/>
        <v>49</v>
      </c>
      <c r="F26" s="312" t="s">
        <v>349</v>
      </c>
      <c r="G26" s="313">
        <v>1.1117647058823528</v>
      </c>
      <c r="H26" s="314">
        <f t="shared" si="1"/>
        <v>82</v>
      </c>
      <c r="I26" s="312" t="s">
        <v>359</v>
      </c>
      <c r="J26" s="315">
        <v>0.89999999999999991</v>
      </c>
    </row>
    <row r="27" spans="2:10" ht="15">
      <c r="B27" s="311">
        <f t="shared" si="2"/>
        <v>17</v>
      </c>
      <c r="C27" s="312" t="s">
        <v>330</v>
      </c>
      <c r="D27" s="313">
        <v>1.2722222222222221</v>
      </c>
      <c r="E27" s="314">
        <f t="shared" si="0"/>
        <v>50</v>
      </c>
      <c r="F27" s="312" t="s">
        <v>370</v>
      </c>
      <c r="G27" s="313">
        <v>1.107142857142857</v>
      </c>
      <c r="H27" s="314">
        <f t="shared" si="1"/>
        <v>83</v>
      </c>
      <c r="I27" s="312" t="s">
        <v>338</v>
      </c>
      <c r="J27" s="315">
        <v>0.89374999999999993</v>
      </c>
    </row>
    <row r="28" spans="2:10" ht="15">
      <c r="B28" s="311">
        <f t="shared" si="2"/>
        <v>18</v>
      </c>
      <c r="C28" s="312" t="s">
        <v>298</v>
      </c>
      <c r="D28" s="313">
        <v>1.2718750000000005</v>
      </c>
      <c r="E28" s="314">
        <f t="shared" si="0"/>
        <v>51</v>
      </c>
      <c r="F28" s="312" t="s">
        <v>357</v>
      </c>
      <c r="G28" s="313">
        <v>1.1066666666666665</v>
      </c>
      <c r="H28" s="314">
        <f t="shared" si="1"/>
        <v>84</v>
      </c>
      <c r="I28" s="312" t="s">
        <v>314</v>
      </c>
      <c r="J28" s="315">
        <v>0.88269230769230766</v>
      </c>
    </row>
    <row r="29" spans="2:10" ht="15">
      <c r="B29" s="311">
        <f t="shared" si="2"/>
        <v>19</v>
      </c>
      <c r="C29" s="312" t="s">
        <v>361</v>
      </c>
      <c r="D29" s="313">
        <v>1.2666666666666666</v>
      </c>
      <c r="E29" s="314">
        <f t="shared" si="0"/>
        <v>52</v>
      </c>
      <c r="F29" s="312" t="s">
        <v>345</v>
      </c>
      <c r="G29" s="313">
        <v>1.1035714285714289</v>
      </c>
      <c r="H29" s="314">
        <f t="shared" si="1"/>
        <v>85</v>
      </c>
      <c r="I29" s="312" t="s">
        <v>380</v>
      </c>
      <c r="J29" s="315">
        <v>0.875</v>
      </c>
    </row>
    <row r="30" spans="2:10" ht="15">
      <c r="B30" s="311">
        <f t="shared" si="2"/>
        <v>20</v>
      </c>
      <c r="C30" s="312" t="s">
        <v>363</v>
      </c>
      <c r="D30" s="313">
        <v>1.2545454545454542</v>
      </c>
      <c r="E30" s="314">
        <f t="shared" si="0"/>
        <v>53</v>
      </c>
      <c r="F30" s="312" t="s">
        <v>329</v>
      </c>
      <c r="G30" s="313">
        <v>1.1017241379310343</v>
      </c>
      <c r="H30" s="314">
        <f t="shared" si="1"/>
        <v>86</v>
      </c>
      <c r="I30" s="312" t="s">
        <v>353</v>
      </c>
      <c r="J30" s="315">
        <v>0.85833333333333339</v>
      </c>
    </row>
    <row r="31" spans="2:10" ht="15">
      <c r="B31" s="311">
        <f t="shared" si="2"/>
        <v>21</v>
      </c>
      <c r="C31" s="312" t="s">
        <v>293</v>
      </c>
      <c r="D31" s="313">
        <v>1.2437499999999999</v>
      </c>
      <c r="E31" s="314">
        <f t="shared" si="0"/>
        <v>54</v>
      </c>
      <c r="F31" s="312" t="s">
        <v>296</v>
      </c>
      <c r="G31" s="313">
        <v>1.1000000000000001</v>
      </c>
      <c r="H31" s="314">
        <f t="shared" si="1"/>
        <v>87</v>
      </c>
      <c r="I31" s="312" t="s">
        <v>365</v>
      </c>
      <c r="J31" s="315">
        <v>0.84500000000000008</v>
      </c>
    </row>
    <row r="32" spans="2:10" ht="15">
      <c r="B32" s="311">
        <f t="shared" si="2"/>
        <v>22</v>
      </c>
      <c r="C32" s="312" t="s">
        <v>321</v>
      </c>
      <c r="D32" s="313">
        <v>1.2413043478260872</v>
      </c>
      <c r="E32" s="314">
        <f t="shared" si="0"/>
        <v>55</v>
      </c>
      <c r="F32" s="312" t="s">
        <v>376</v>
      </c>
      <c r="G32" s="313">
        <v>1.0944444444444443</v>
      </c>
      <c r="H32" s="314">
        <f t="shared" si="1"/>
        <v>88</v>
      </c>
      <c r="I32" s="312" t="s">
        <v>350</v>
      </c>
      <c r="J32" s="315">
        <v>0.83437499999999998</v>
      </c>
    </row>
    <row r="33" spans="2:12" ht="15">
      <c r="B33" s="311">
        <f t="shared" si="2"/>
        <v>23</v>
      </c>
      <c r="C33" s="312" t="s">
        <v>305</v>
      </c>
      <c r="D33" s="313">
        <v>1.24</v>
      </c>
      <c r="E33" s="314">
        <f t="shared" si="0"/>
        <v>56</v>
      </c>
      <c r="F33" s="312" t="s">
        <v>334</v>
      </c>
      <c r="G33" s="313">
        <v>1.0893939393939396</v>
      </c>
      <c r="H33" s="314">
        <f t="shared" si="1"/>
        <v>89</v>
      </c>
      <c r="I33" s="312" t="s">
        <v>356</v>
      </c>
      <c r="J33" s="315">
        <v>0.82073170731707334</v>
      </c>
    </row>
    <row r="34" spans="2:12" ht="15">
      <c r="B34" s="311">
        <f t="shared" si="2"/>
        <v>24</v>
      </c>
      <c r="C34" s="312" t="s">
        <v>339</v>
      </c>
      <c r="D34" s="313">
        <v>1.2349999999999999</v>
      </c>
      <c r="E34" s="314">
        <f t="shared" si="0"/>
        <v>57</v>
      </c>
      <c r="F34" s="312" t="s">
        <v>312</v>
      </c>
      <c r="G34" s="313">
        <v>1.075</v>
      </c>
      <c r="H34" s="314">
        <f t="shared" si="1"/>
        <v>90</v>
      </c>
      <c r="I34" s="312" t="s">
        <v>308</v>
      </c>
      <c r="J34" s="315">
        <v>0.8202380952380951</v>
      </c>
    </row>
    <row r="35" spans="2:12" ht="15">
      <c r="B35" s="311">
        <f t="shared" si="2"/>
        <v>25</v>
      </c>
      <c r="C35" s="312" t="s">
        <v>342</v>
      </c>
      <c r="D35" s="313">
        <v>1.2073529411764705</v>
      </c>
      <c r="E35" s="314">
        <f t="shared" si="0"/>
        <v>58</v>
      </c>
      <c r="F35" s="312" t="s">
        <v>355</v>
      </c>
      <c r="G35" s="313">
        <v>1.0749999999999997</v>
      </c>
      <c r="H35" s="314">
        <f t="shared" si="1"/>
        <v>91</v>
      </c>
      <c r="I35" s="312" t="s">
        <v>341</v>
      </c>
      <c r="J35" s="315">
        <v>0.81785714285714273</v>
      </c>
    </row>
    <row r="36" spans="2:12" ht="15">
      <c r="B36" s="311">
        <f t="shared" si="2"/>
        <v>26</v>
      </c>
      <c r="C36" s="312" t="s">
        <v>360</v>
      </c>
      <c r="D36" s="313">
        <v>1.2000000000000002</v>
      </c>
      <c r="E36" s="314">
        <f t="shared" si="0"/>
        <v>59</v>
      </c>
      <c r="F36" s="312" t="s">
        <v>337</v>
      </c>
      <c r="G36" s="313">
        <v>1.0710526315789475</v>
      </c>
      <c r="H36" s="314">
        <f t="shared" si="1"/>
        <v>92</v>
      </c>
      <c r="I36" s="312" t="s">
        <v>362</v>
      </c>
      <c r="J36" s="315">
        <v>0.80249999999999988</v>
      </c>
    </row>
    <row r="37" spans="2:12" ht="15">
      <c r="B37" s="311">
        <f t="shared" si="2"/>
        <v>27</v>
      </c>
      <c r="C37" s="312" t="s">
        <v>364</v>
      </c>
      <c r="D37" s="313">
        <v>1.1999999999999997</v>
      </c>
      <c r="E37" s="314">
        <f t="shared" si="0"/>
        <v>60</v>
      </c>
      <c r="F37" s="312" t="s">
        <v>317</v>
      </c>
      <c r="G37" s="313">
        <v>1.0687500000000001</v>
      </c>
      <c r="H37" s="314">
        <f t="shared" si="1"/>
        <v>93</v>
      </c>
      <c r="I37" s="312" t="s">
        <v>383</v>
      </c>
      <c r="J37" s="315">
        <v>0.7</v>
      </c>
    </row>
    <row r="38" spans="2:12" ht="15">
      <c r="B38" s="311">
        <f t="shared" si="2"/>
        <v>28</v>
      </c>
      <c r="C38" s="312" t="s">
        <v>336</v>
      </c>
      <c r="D38" s="313">
        <v>1.1999999999999997</v>
      </c>
      <c r="E38" s="314">
        <f t="shared" si="0"/>
        <v>61</v>
      </c>
      <c r="F38" s="312" t="s">
        <v>297</v>
      </c>
      <c r="G38" s="313">
        <v>1.0666666666666667</v>
      </c>
      <c r="H38" s="314">
        <f t="shared" si="1"/>
        <v>94</v>
      </c>
      <c r="I38" s="312" t="s">
        <v>368</v>
      </c>
      <c r="J38" s="315">
        <v>0.66500000000000004</v>
      </c>
    </row>
    <row r="39" spans="2:12" ht="15">
      <c r="B39" s="311">
        <f t="shared" si="2"/>
        <v>29</v>
      </c>
      <c r="C39" s="312" t="s">
        <v>351</v>
      </c>
      <c r="D39" s="313">
        <v>1.1983333333333335</v>
      </c>
      <c r="E39" s="314">
        <f t="shared" si="0"/>
        <v>62</v>
      </c>
      <c r="F39" s="312" t="s">
        <v>367</v>
      </c>
      <c r="G39" s="313">
        <v>1.0520833333333335</v>
      </c>
      <c r="H39" s="314">
        <f t="shared" si="1"/>
        <v>95</v>
      </c>
      <c r="I39" s="312" t="s">
        <v>377</v>
      </c>
      <c r="J39" s="315">
        <v>0.62857142857142845</v>
      </c>
      <c r="L39" s="15">
        <f>AVERAGE(J39:J41)</f>
        <v>0.5964701964701965</v>
      </c>
    </row>
    <row r="40" spans="2:12" ht="15">
      <c r="B40" s="311">
        <f t="shared" si="2"/>
        <v>30</v>
      </c>
      <c r="C40" s="312" t="s">
        <v>313</v>
      </c>
      <c r="D40" s="313">
        <v>1.1850000000000001</v>
      </c>
      <c r="E40" s="314">
        <f t="shared" si="0"/>
        <v>63</v>
      </c>
      <c r="F40" s="312" t="s">
        <v>352</v>
      </c>
      <c r="G40" s="313">
        <v>1.0517857142857141</v>
      </c>
      <c r="H40" s="314">
        <f t="shared" si="1"/>
        <v>96</v>
      </c>
      <c r="I40" s="312" t="s">
        <v>374</v>
      </c>
      <c r="J40" s="315">
        <v>0.61538461538461542</v>
      </c>
    </row>
    <row r="41" spans="2:12" ht="15">
      <c r="B41" s="311">
        <f t="shared" si="2"/>
        <v>31</v>
      </c>
      <c r="C41" s="312" t="s">
        <v>319</v>
      </c>
      <c r="D41" s="313">
        <v>1.1795454545454547</v>
      </c>
      <c r="E41" s="314">
        <f t="shared" si="0"/>
        <v>64</v>
      </c>
      <c r="F41" s="312" t="s">
        <v>291</v>
      </c>
      <c r="G41" s="313">
        <v>1.0461538461538462</v>
      </c>
      <c r="H41" s="314">
        <f t="shared" si="1"/>
        <v>97</v>
      </c>
      <c r="I41" s="312" t="s">
        <v>386</v>
      </c>
      <c r="J41" s="315">
        <v>0.54545454545454541</v>
      </c>
      <c r="L41" s="15">
        <f>AVERAGE(J39:J41)</f>
        <v>0.5964701964701965</v>
      </c>
    </row>
    <row r="42" spans="2:12" ht="15">
      <c r="B42" s="311">
        <f t="shared" si="2"/>
        <v>32</v>
      </c>
      <c r="C42" s="312" t="s">
        <v>302</v>
      </c>
      <c r="D42" s="313">
        <v>1.1607142857142858</v>
      </c>
      <c r="E42" s="314">
        <f t="shared" si="0"/>
        <v>65</v>
      </c>
      <c r="F42" s="312" t="s">
        <v>322</v>
      </c>
      <c r="G42" s="313">
        <v>1.0285714285714285</v>
      </c>
      <c r="H42" s="314"/>
      <c r="I42"/>
      <c r="J42" s="316"/>
    </row>
    <row r="43" spans="2:12" ht="15.3" thickBot="1">
      <c r="B43" s="317">
        <f t="shared" si="2"/>
        <v>33</v>
      </c>
      <c r="C43" s="318" t="s">
        <v>381</v>
      </c>
      <c r="D43" s="319">
        <v>1.1568181818181817</v>
      </c>
      <c r="E43" s="320">
        <f t="shared" si="0"/>
        <v>66</v>
      </c>
      <c r="F43" s="318" t="s">
        <v>292</v>
      </c>
      <c r="G43" s="319">
        <v>1.0166666666666666</v>
      </c>
      <c r="H43" s="320"/>
      <c r="I43" s="318" t="s">
        <v>1</v>
      </c>
      <c r="J43" s="321">
        <f>AVERAGE(D11:D43,G11:G43,J11:J41)</f>
        <v>1.1015275404839751</v>
      </c>
    </row>
    <row r="44" spans="2:12" ht="15">
      <c r="B44" s="322" t="s">
        <v>514</v>
      </c>
      <c r="C44" s="323"/>
      <c r="D44" s="324"/>
      <c r="E44" s="324"/>
      <c r="F44" s="323"/>
      <c r="G44" s="324"/>
      <c r="H44" s="324"/>
      <c r="I44"/>
      <c r="J44" s="290"/>
    </row>
    <row r="45" spans="2:12" ht="15">
      <c r="B45" s="322" t="s">
        <v>515</v>
      </c>
      <c r="C45" s="323"/>
      <c r="D45" s="324"/>
      <c r="E45" s="324"/>
      <c r="F45" s="323"/>
      <c r="G45" s="324"/>
      <c r="H45" s="324"/>
      <c r="I45"/>
      <c r="J45" s="290"/>
    </row>
    <row r="46" spans="2:12" ht="15">
      <c r="B46" s="322" t="s">
        <v>516</v>
      </c>
      <c r="C46" s="323"/>
      <c r="D46" s="324"/>
      <c r="E46" s="324"/>
      <c r="F46" s="323"/>
      <c r="G46" s="324"/>
      <c r="H46" s="324"/>
      <c r="I46"/>
      <c r="J46" s="290"/>
    </row>
    <row r="47" spans="2:12" ht="15">
      <c r="B47" s="322" t="s">
        <v>517</v>
      </c>
      <c r="C47" s="323"/>
      <c r="D47" s="324"/>
      <c r="E47" s="324"/>
      <c r="F47" s="323"/>
      <c r="G47" s="324"/>
      <c r="H47" s="324"/>
      <c r="I47"/>
      <c r="J47" s="290"/>
    </row>
    <row r="48" spans="2:12">
      <c r="E48" s="15"/>
      <c r="H48" s="15"/>
      <c r="I48" s="15"/>
      <c r="J48" s="16"/>
    </row>
    <row r="49" spans="5:10">
      <c r="E49" s="15"/>
      <c r="I49" s="15"/>
      <c r="J49" s="16"/>
    </row>
    <row r="50" spans="5:10">
      <c r="E50" s="15"/>
      <c r="I50" s="15"/>
      <c r="J50" s="16"/>
    </row>
    <row r="51" spans="5:10">
      <c r="E51" s="15"/>
      <c r="I51" s="15"/>
      <c r="J51" s="16"/>
    </row>
    <row r="52" spans="5:10">
      <c r="E52" s="15"/>
      <c r="I52" s="15"/>
      <c r="J52" s="16"/>
    </row>
    <row r="53" spans="5:10">
      <c r="E53" s="15"/>
      <c r="I53" s="15"/>
      <c r="J53" s="16"/>
    </row>
    <row r="54" spans="5:10">
      <c r="E54" s="15"/>
      <c r="I54" s="15"/>
      <c r="J54" s="16"/>
    </row>
    <row r="55" spans="5:10">
      <c r="E55" s="15"/>
      <c r="I55" s="15"/>
      <c r="J55" s="16"/>
    </row>
    <row r="56" spans="5:10">
      <c r="E56" s="15"/>
      <c r="I56" s="15"/>
      <c r="J56" s="16"/>
    </row>
    <row r="57" spans="5:10">
      <c r="E57" s="15"/>
      <c r="I57" s="15"/>
      <c r="J57" s="16"/>
    </row>
    <row r="58" spans="5:10">
      <c r="E58" s="15"/>
      <c r="I58" s="15"/>
      <c r="J58" s="16"/>
    </row>
    <row r="59" spans="5:10">
      <c r="E59" s="15"/>
      <c r="I59" s="15"/>
      <c r="J59" s="16"/>
    </row>
    <row r="60" spans="5:10">
      <c r="E60" s="15"/>
      <c r="I60" s="15"/>
      <c r="J60" s="16"/>
    </row>
    <row r="61" spans="5:10">
      <c r="E61" s="15"/>
      <c r="I61" s="15"/>
      <c r="J61" s="16"/>
    </row>
    <row r="62" spans="5:10">
      <c r="E62" s="15"/>
      <c r="I62" s="15"/>
      <c r="J62" s="16"/>
    </row>
    <row r="63" spans="5:10">
      <c r="E63" s="15"/>
      <c r="I63" s="15"/>
      <c r="J63" s="16"/>
    </row>
    <row r="64" spans="5:10">
      <c r="E64" s="15"/>
      <c r="I64" s="15"/>
      <c r="J64" s="16"/>
    </row>
    <row r="65" spans="3:10">
      <c r="C65" s="18"/>
      <c r="D65" s="18"/>
      <c r="E65" s="19"/>
      <c r="F65" s="18" t="s">
        <v>15</v>
      </c>
      <c r="G65" s="18">
        <v>6958</v>
      </c>
      <c r="H65" s="19">
        <v>0.90766865449124079</v>
      </c>
      <c r="I65" s="19"/>
      <c r="J65" s="20"/>
    </row>
  </sheetData>
  <phoneticPr fontId="42" type="noConversion"/>
  <pageMargins left="1.0599999999999998" right="0.39999999999999997" top="0.55000000000000004" bottom="1" header="0.51999999999999991" footer="0.5"/>
  <pageSetup scale="7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pageSetUpPr fitToPage="1"/>
  </sheetPr>
  <dimension ref="A1:K75"/>
  <sheetViews>
    <sheetView workbookViewId="0">
      <selection activeCell="L35" sqref="L35"/>
    </sheetView>
  </sheetViews>
  <sheetFormatPr defaultColWidth="12.44140625" defaultRowHeight="12.3"/>
  <cols>
    <col min="1" max="1" width="7" style="14" customWidth="1"/>
    <col min="2" max="2" width="7.27734375" style="14" customWidth="1"/>
    <col min="3" max="3" width="14" style="14" customWidth="1"/>
    <col min="4" max="4" width="20.5546875" style="14" customWidth="1"/>
    <col min="5" max="5" width="13.27734375" style="14" customWidth="1"/>
    <col min="6" max="6" width="6" style="14" customWidth="1"/>
    <col min="7" max="7" width="17.71875" style="14" customWidth="1"/>
    <col min="8" max="8" width="10.1640625" style="14" customWidth="1"/>
    <col min="9" max="9" width="8.44140625" style="14" customWidth="1"/>
    <col min="10" max="10" width="8.71875" style="14" customWidth="1"/>
    <col min="11" max="11" width="13.44140625" style="14" bestFit="1" customWidth="1"/>
    <col min="12" max="16384" width="12.44140625" style="14"/>
  </cols>
  <sheetData>
    <row r="1" spans="1:11" ht="15">
      <c r="A1" s="64"/>
      <c r="B1" s="64"/>
      <c r="C1" s="64"/>
      <c r="D1" s="64"/>
      <c r="E1" s="64"/>
      <c r="F1" s="64"/>
      <c r="G1" s="64"/>
      <c r="H1" s="64"/>
      <c r="I1" s="22" t="s">
        <v>646</v>
      </c>
    </row>
    <row r="2" spans="1:11" ht="15">
      <c r="A2" s="64"/>
      <c r="B2" s="64"/>
      <c r="C2" s="64"/>
      <c r="D2" s="64"/>
      <c r="E2" s="64"/>
      <c r="F2" s="64"/>
      <c r="G2" s="64"/>
      <c r="H2" s="64"/>
      <c r="I2" s="1" t="s">
        <v>495</v>
      </c>
    </row>
    <row r="3" spans="1:11" ht="15">
      <c r="A3" s="64"/>
      <c r="B3" s="64"/>
      <c r="C3" s="64"/>
      <c r="D3" s="64"/>
      <c r="E3" s="64"/>
      <c r="F3" s="64"/>
      <c r="G3" s="64"/>
      <c r="H3" s="64"/>
      <c r="I3" s="107" t="s">
        <v>266</v>
      </c>
    </row>
    <row r="4" spans="1:11" ht="15">
      <c r="A4" s="64"/>
      <c r="B4" s="64"/>
      <c r="C4" s="64"/>
      <c r="D4" s="64"/>
      <c r="E4" s="64"/>
      <c r="F4" s="64"/>
      <c r="G4" s="64"/>
      <c r="H4" s="64"/>
      <c r="I4" s="1" t="s">
        <v>46</v>
      </c>
    </row>
    <row r="5" spans="1:11" ht="12.6">
      <c r="A5" s="64"/>
      <c r="B5" s="64"/>
      <c r="C5" s="64"/>
      <c r="D5" s="64"/>
      <c r="E5" s="64"/>
      <c r="F5" s="64"/>
      <c r="G5" s="64"/>
      <c r="H5" s="64"/>
      <c r="I5" s="64"/>
    </row>
    <row r="6" spans="1:11" ht="15">
      <c r="A6" s="12" t="s">
        <v>495</v>
      </c>
      <c r="B6" s="110"/>
      <c r="C6" s="110"/>
      <c r="D6" s="69"/>
      <c r="E6" s="110"/>
      <c r="F6" s="110"/>
      <c r="G6" s="110"/>
      <c r="H6" s="110"/>
      <c r="I6" s="110"/>
    </row>
    <row r="7" spans="1:11" ht="15">
      <c r="A7" s="67" t="s">
        <v>266</v>
      </c>
      <c r="B7" s="110"/>
      <c r="C7" s="69"/>
      <c r="D7" s="110"/>
      <c r="E7" s="110"/>
      <c r="F7" s="110"/>
      <c r="G7" s="110"/>
      <c r="H7" s="110"/>
      <c r="I7" s="110"/>
    </row>
    <row r="8" spans="1:11">
      <c r="B8" s="133"/>
    </row>
    <row r="9" spans="1:11" ht="17.399999999999999">
      <c r="B9" s="133"/>
      <c r="C9" s="134" t="s">
        <v>210</v>
      </c>
    </row>
    <row r="10" spans="1:11" ht="15">
      <c r="B10" s="133"/>
      <c r="C10" s="13" t="s">
        <v>211</v>
      </c>
      <c r="I10" s="15"/>
      <c r="J10" s="16"/>
      <c r="K10" s="17"/>
    </row>
    <row r="11" spans="1:11" ht="15">
      <c r="B11" s="133"/>
      <c r="C11" s="135" t="s">
        <v>212</v>
      </c>
      <c r="I11" s="15"/>
      <c r="J11" s="16"/>
      <c r="K11" s="17"/>
    </row>
    <row r="12" spans="1:11" ht="15">
      <c r="B12" s="133"/>
      <c r="C12" s="135" t="s">
        <v>4</v>
      </c>
      <c r="I12" s="15"/>
      <c r="J12" s="16"/>
      <c r="K12" s="17"/>
    </row>
    <row r="13" spans="1:11" ht="19.8">
      <c r="A13" s="136" t="s">
        <v>213</v>
      </c>
      <c r="B13" s="133"/>
      <c r="C13" s="15"/>
      <c r="I13" s="15"/>
      <c r="J13" s="16"/>
      <c r="K13" s="17"/>
    </row>
    <row r="14" spans="1:11">
      <c r="B14" s="133"/>
      <c r="C14" s="15"/>
      <c r="I14" s="15"/>
      <c r="J14" s="16"/>
      <c r="K14" s="17"/>
    </row>
    <row r="15" spans="1:11" ht="17.399999999999999">
      <c r="B15" s="133"/>
      <c r="C15" s="137" t="s">
        <v>3</v>
      </c>
      <c r="E15" s="134" t="s">
        <v>214</v>
      </c>
      <c r="I15" s="15"/>
      <c r="J15" s="16"/>
      <c r="K15" s="17"/>
    </row>
    <row r="16" spans="1:11" ht="15">
      <c r="B16" s="133"/>
      <c r="C16" s="15"/>
      <c r="E16" s="13" t="s">
        <v>215</v>
      </c>
      <c r="I16" s="15"/>
      <c r="J16" s="16"/>
      <c r="K16" s="17"/>
    </row>
    <row r="17" spans="1:11" ht="15">
      <c r="B17" s="133"/>
      <c r="C17" s="15"/>
      <c r="E17" s="135" t="s">
        <v>212</v>
      </c>
      <c r="I17" s="15"/>
      <c r="J17" s="16"/>
      <c r="K17" s="17"/>
    </row>
    <row r="18" spans="1:11" ht="17.399999999999999">
      <c r="B18" s="133"/>
      <c r="C18" s="15"/>
      <c r="E18" s="135" t="s">
        <v>3</v>
      </c>
      <c r="H18" s="134" t="s">
        <v>216</v>
      </c>
      <c r="I18" s="15"/>
      <c r="J18" s="16"/>
      <c r="K18" s="17"/>
    </row>
    <row r="19" spans="1:11" ht="15">
      <c r="B19" s="133"/>
      <c r="C19" s="15"/>
      <c r="H19" s="13" t="s">
        <v>217</v>
      </c>
      <c r="I19" s="15"/>
      <c r="J19" s="16"/>
      <c r="K19" s="17"/>
    </row>
    <row r="20" spans="1:11" ht="15">
      <c r="B20" s="133"/>
      <c r="C20" s="15"/>
      <c r="H20" s="135" t="s">
        <v>211</v>
      </c>
      <c r="I20" s="15"/>
      <c r="J20" s="16"/>
      <c r="K20" s="17"/>
    </row>
    <row r="21" spans="1:11" ht="15">
      <c r="B21" s="133"/>
      <c r="C21" s="15"/>
      <c r="H21" s="135" t="s">
        <v>218</v>
      </c>
      <c r="I21" s="15"/>
      <c r="J21" s="16"/>
      <c r="K21" s="17"/>
    </row>
    <row r="22" spans="1:11">
      <c r="B22" s="133"/>
      <c r="C22" s="15"/>
      <c r="I22" s="15"/>
      <c r="J22" s="16"/>
      <c r="K22" s="17"/>
    </row>
    <row r="23" spans="1:11">
      <c r="B23" s="133"/>
      <c r="C23" s="15"/>
      <c r="I23" s="15"/>
      <c r="J23" s="16"/>
      <c r="K23" s="17"/>
    </row>
    <row r="24" spans="1:11">
      <c r="B24" s="133"/>
      <c r="C24" s="15"/>
      <c r="I24" s="15"/>
      <c r="J24" s="16"/>
      <c r="K24" s="17"/>
    </row>
    <row r="25" spans="1:11" ht="17.399999999999999">
      <c r="B25" s="133"/>
      <c r="C25" s="15"/>
      <c r="E25" s="137" t="s">
        <v>4</v>
      </c>
      <c r="I25" s="15"/>
      <c r="J25" s="16"/>
      <c r="K25" s="17"/>
    </row>
    <row r="26" spans="1:11">
      <c r="B26" s="133"/>
      <c r="C26" s="15"/>
      <c r="I26" s="15"/>
      <c r="J26" s="16"/>
      <c r="K26" s="17"/>
    </row>
    <row r="27" spans="1:11">
      <c r="B27" s="133"/>
      <c r="C27" s="15"/>
      <c r="I27" s="15"/>
      <c r="J27" s="16"/>
      <c r="K27" s="17"/>
    </row>
    <row r="28" spans="1:11">
      <c r="B28" s="133"/>
      <c r="C28" s="15"/>
      <c r="I28" s="15"/>
      <c r="J28" s="16"/>
      <c r="K28" s="17"/>
    </row>
    <row r="29" spans="1:11">
      <c r="B29" s="138"/>
      <c r="C29" s="139"/>
      <c r="D29" s="140"/>
      <c r="E29" s="140"/>
      <c r="F29" s="140"/>
      <c r="G29" s="140"/>
      <c r="H29" s="140"/>
      <c r="I29" s="139"/>
      <c r="J29" s="16"/>
      <c r="K29" s="17"/>
    </row>
    <row r="30" spans="1:11" ht="19.8">
      <c r="C30" s="15"/>
      <c r="E30" s="141" t="s">
        <v>219</v>
      </c>
      <c r="I30" s="15"/>
      <c r="J30" s="16"/>
      <c r="K30" s="17"/>
    </row>
    <row r="31" spans="1:11">
      <c r="C31" s="15"/>
      <c r="I31" s="15"/>
      <c r="J31" s="16"/>
      <c r="K31" s="17"/>
    </row>
    <row r="32" spans="1:11" ht="12.6">
      <c r="A32" s="142"/>
      <c r="C32" s="15"/>
      <c r="I32" s="15"/>
      <c r="J32" s="16"/>
      <c r="K32" s="17"/>
    </row>
    <row r="33" spans="3:11">
      <c r="C33" s="15"/>
      <c r="I33" s="15"/>
      <c r="J33" s="16"/>
      <c r="K33" s="17"/>
    </row>
    <row r="34" spans="3:11">
      <c r="C34" s="15"/>
      <c r="I34" s="15"/>
      <c r="J34" s="16"/>
      <c r="K34" s="17"/>
    </row>
    <row r="35" spans="3:11">
      <c r="C35" s="15"/>
      <c r="I35" s="15"/>
      <c r="J35" s="16"/>
      <c r="K35" s="17"/>
    </row>
    <row r="36" spans="3:11">
      <c r="C36" s="15"/>
      <c r="I36" s="15"/>
      <c r="J36" s="16"/>
      <c r="K36" s="17"/>
    </row>
    <row r="37" spans="3:11">
      <c r="C37" s="15"/>
      <c r="I37" s="15"/>
      <c r="J37" s="16"/>
      <c r="K37" s="17"/>
    </row>
    <row r="38" spans="3:11">
      <c r="C38" s="15"/>
      <c r="I38" s="15"/>
      <c r="J38" s="16"/>
      <c r="K38" s="17"/>
    </row>
    <row r="39" spans="3:11">
      <c r="C39" s="15"/>
      <c r="I39" s="15"/>
      <c r="J39" s="16"/>
      <c r="K39" s="17"/>
    </row>
    <row r="40" spans="3:11">
      <c r="C40" s="15"/>
      <c r="I40" s="15"/>
      <c r="J40" s="16"/>
      <c r="K40" s="17"/>
    </row>
    <row r="41" spans="3:11">
      <c r="C41" s="15"/>
      <c r="I41" s="15"/>
      <c r="J41" s="16"/>
      <c r="K41" s="17"/>
    </row>
    <row r="42" spans="3:11">
      <c r="C42" s="15"/>
      <c r="I42" s="15"/>
      <c r="J42" s="16"/>
      <c r="K42" s="17"/>
    </row>
    <row r="43" spans="3:11">
      <c r="C43" s="15"/>
      <c r="I43" s="15"/>
      <c r="J43" s="16"/>
      <c r="K43" s="17"/>
    </row>
    <row r="44" spans="3:11">
      <c r="C44" s="15"/>
      <c r="I44" s="15"/>
      <c r="J44" s="16"/>
      <c r="K44" s="17"/>
    </row>
    <row r="45" spans="3:11">
      <c r="C45" s="15"/>
      <c r="I45" s="15"/>
      <c r="J45" s="16"/>
      <c r="K45" s="17"/>
    </row>
    <row r="46" spans="3:11">
      <c r="C46" s="15"/>
      <c r="I46" s="15"/>
      <c r="J46" s="16"/>
      <c r="K46" s="17"/>
    </row>
    <row r="47" spans="3:11">
      <c r="C47" s="15"/>
      <c r="I47" s="15"/>
      <c r="J47" s="16"/>
      <c r="K47" s="17"/>
    </row>
    <row r="48" spans="3:11">
      <c r="C48" s="15"/>
      <c r="I48" s="15"/>
      <c r="J48" s="16"/>
      <c r="K48" s="17"/>
    </row>
    <row r="49" spans="3:11">
      <c r="C49" s="15"/>
      <c r="I49" s="15"/>
      <c r="J49" s="16"/>
      <c r="K49" s="17"/>
    </row>
    <row r="50" spans="3:11">
      <c r="C50" s="15"/>
      <c r="I50" s="15"/>
      <c r="J50" s="16"/>
      <c r="K50" s="17"/>
    </row>
    <row r="51" spans="3:11">
      <c r="C51" s="15"/>
      <c r="I51" s="15"/>
      <c r="J51" s="16"/>
      <c r="K51" s="17"/>
    </row>
    <row r="52" spans="3:11">
      <c r="C52" s="15"/>
      <c r="I52" s="15"/>
      <c r="J52" s="16"/>
      <c r="K52" s="17"/>
    </row>
    <row r="53" spans="3:11">
      <c r="C53" s="15"/>
      <c r="I53" s="15"/>
      <c r="J53" s="16"/>
      <c r="K53" s="17"/>
    </row>
    <row r="54" spans="3:11">
      <c r="C54" s="15"/>
      <c r="I54" s="15"/>
      <c r="J54" s="16"/>
      <c r="K54" s="17"/>
    </row>
    <row r="55" spans="3:11">
      <c r="C55" s="15"/>
      <c r="I55" s="15"/>
      <c r="J55" s="16"/>
      <c r="K55" s="17"/>
    </row>
    <row r="56" spans="3:11">
      <c r="C56" s="15"/>
      <c r="I56" s="15"/>
      <c r="J56" s="16"/>
      <c r="K56" s="17"/>
    </row>
    <row r="57" spans="3:11">
      <c r="C57" s="15"/>
      <c r="I57" s="15"/>
      <c r="J57" s="16"/>
      <c r="K57" s="17"/>
    </row>
    <row r="58" spans="3:11">
      <c r="C58" s="15"/>
      <c r="I58" s="15"/>
      <c r="J58" s="16"/>
      <c r="K58" s="17"/>
    </row>
    <row r="59" spans="3:11">
      <c r="C59" s="15"/>
      <c r="I59" s="15"/>
      <c r="J59" s="16"/>
      <c r="K59" s="17"/>
    </row>
    <row r="60" spans="3:11">
      <c r="C60" s="15"/>
      <c r="I60" s="15"/>
      <c r="J60" s="16"/>
      <c r="K60" s="17"/>
    </row>
    <row r="61" spans="3:11">
      <c r="C61" s="15"/>
      <c r="I61" s="15"/>
      <c r="J61" s="16"/>
      <c r="K61" s="17"/>
    </row>
    <row r="62" spans="3:11">
      <c r="C62" s="15"/>
      <c r="I62" s="15"/>
      <c r="J62" s="16"/>
      <c r="K62" s="17"/>
    </row>
    <row r="63" spans="3:11">
      <c r="C63" s="15"/>
      <c r="I63" s="15"/>
      <c r="J63" s="16"/>
      <c r="K63" s="17"/>
    </row>
    <row r="64" spans="3:11">
      <c r="C64" s="15"/>
      <c r="I64" s="15"/>
      <c r="J64" s="16"/>
      <c r="K64" s="17"/>
    </row>
    <row r="65" spans="1:11">
      <c r="C65" s="15"/>
      <c r="I65" s="15"/>
      <c r="J65" s="16"/>
      <c r="K65" s="17"/>
    </row>
    <row r="66" spans="1:11">
      <c r="C66" s="15"/>
      <c r="I66" s="15"/>
      <c r="J66" s="16"/>
      <c r="K66" s="17"/>
    </row>
    <row r="67" spans="1:11">
      <c r="C67" s="15"/>
      <c r="I67" s="15"/>
      <c r="J67" s="16"/>
      <c r="K67" s="17"/>
    </row>
    <row r="68" spans="1:11">
      <c r="C68" s="15"/>
      <c r="I68" s="15"/>
      <c r="J68" s="16"/>
      <c r="K68" s="17"/>
    </row>
    <row r="69" spans="1:11">
      <c r="C69" s="15"/>
      <c r="I69" s="15"/>
      <c r="J69" s="16"/>
      <c r="K69" s="17"/>
    </row>
    <row r="70" spans="1:11">
      <c r="C70" s="15"/>
      <c r="I70" s="15"/>
      <c r="J70" s="16"/>
      <c r="K70" s="17"/>
    </row>
    <row r="71" spans="1:11">
      <c r="C71" s="15"/>
      <c r="I71" s="15"/>
      <c r="J71" s="16"/>
      <c r="K71" s="17"/>
    </row>
    <row r="72" spans="1:11">
      <c r="C72" s="15"/>
      <c r="I72" s="15"/>
      <c r="J72" s="16"/>
      <c r="K72" s="17"/>
    </row>
    <row r="73" spans="1:11">
      <c r="C73" s="15"/>
      <c r="I73" s="15"/>
      <c r="J73" s="16"/>
      <c r="K73" s="17"/>
    </row>
    <row r="74" spans="1:11">
      <c r="C74" s="15"/>
      <c r="I74" s="15"/>
      <c r="J74" s="16"/>
      <c r="K74" s="17"/>
    </row>
    <row r="75" spans="1:11">
      <c r="A75" s="18"/>
      <c r="B75" s="18"/>
      <c r="C75" s="19"/>
      <c r="D75" s="18" t="s">
        <v>15</v>
      </c>
      <c r="E75" s="18">
        <v>6958</v>
      </c>
      <c r="F75" s="19">
        <v>0.90766865449124079</v>
      </c>
      <c r="G75" s="18"/>
      <c r="H75" s="18"/>
      <c r="I75" s="19"/>
      <c r="J75" s="20"/>
      <c r="K75" s="21"/>
    </row>
  </sheetData>
  <phoneticPr fontId="88" type="noConversion"/>
  <pageMargins left="0.56000000000000005" right="0.39999999999999997" top="0.55000000000000004" bottom="1" header="0.51999999999999991" footer="0.5"/>
  <pageSetup scale="9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>
    <pageSetUpPr fitToPage="1"/>
  </sheetPr>
  <dimension ref="A1:M44"/>
  <sheetViews>
    <sheetView topLeftCell="C10" workbookViewId="0">
      <selection activeCell="K26" sqref="K26"/>
    </sheetView>
  </sheetViews>
  <sheetFormatPr defaultRowHeight="12.3"/>
  <cols>
    <col min="2" max="3" width="13" customWidth="1"/>
    <col min="4" max="4" width="7.27734375" customWidth="1"/>
    <col min="8" max="8" width="19.5546875" customWidth="1"/>
    <col min="9" max="9" width="7.71875" customWidth="1"/>
    <col min="10" max="10" width="8.44140625" customWidth="1"/>
    <col min="11" max="11" width="14.44140625" customWidth="1"/>
  </cols>
  <sheetData>
    <row r="1" spans="1:10" ht="15">
      <c r="A1" s="7"/>
      <c r="I1" s="22" t="s">
        <v>646</v>
      </c>
      <c r="J1" s="22"/>
    </row>
    <row r="2" spans="1:10" ht="15">
      <c r="A2" s="3"/>
      <c r="I2" s="1" t="s">
        <v>508</v>
      </c>
      <c r="J2" s="1"/>
    </row>
    <row r="3" spans="1:10" ht="15">
      <c r="A3" s="3"/>
      <c r="I3" s="1" t="s">
        <v>172</v>
      </c>
      <c r="J3" s="1"/>
    </row>
    <row r="4" spans="1:10" ht="15">
      <c r="A4" s="7"/>
      <c r="B4" s="7"/>
      <c r="C4" s="7"/>
      <c r="D4" s="7"/>
      <c r="E4" s="7"/>
      <c r="F4" s="7"/>
      <c r="G4" s="7"/>
      <c r="H4" s="7"/>
      <c r="I4" s="112" t="s">
        <v>205</v>
      </c>
      <c r="J4" s="112"/>
    </row>
    <row r="5" spans="1:10" ht="1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15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ht="15">
      <c r="A8" s="7"/>
      <c r="B8" s="7"/>
      <c r="C8" s="7"/>
      <c r="D8" s="12" t="s">
        <v>508</v>
      </c>
      <c r="E8" s="5"/>
      <c r="F8" s="5"/>
      <c r="G8" s="5"/>
      <c r="H8" s="5"/>
      <c r="I8" s="7"/>
      <c r="J8" s="7"/>
    </row>
    <row r="9" spans="1:10" ht="15">
      <c r="A9" s="7"/>
      <c r="B9" s="7"/>
      <c r="C9" s="7"/>
      <c r="D9" s="12"/>
      <c r="E9" s="5"/>
      <c r="F9" s="5"/>
      <c r="G9" s="5"/>
      <c r="H9" s="5"/>
      <c r="I9" s="7"/>
      <c r="J9" s="7"/>
    </row>
    <row r="10" spans="1:10" ht="15">
      <c r="A10" s="7"/>
      <c r="B10" s="7"/>
      <c r="C10" s="7"/>
      <c r="D10" s="5" t="s">
        <v>647</v>
      </c>
      <c r="E10" s="5"/>
      <c r="F10" s="5"/>
      <c r="G10" s="5"/>
      <c r="H10" s="5"/>
      <c r="I10" s="7"/>
      <c r="J10" s="7"/>
    </row>
    <row r="11" spans="1:10" ht="15">
      <c r="A11" s="7"/>
      <c r="B11" s="7"/>
      <c r="C11" s="7"/>
      <c r="D11" s="5" t="s">
        <v>92</v>
      </c>
      <c r="E11" s="5"/>
      <c r="F11" s="5"/>
      <c r="G11" s="5"/>
      <c r="H11" s="5"/>
      <c r="I11" s="7"/>
      <c r="J11" s="7"/>
    </row>
    <row r="12" spans="1:10" ht="15">
      <c r="A12" s="7"/>
      <c r="B12" s="7"/>
      <c r="C12" s="7"/>
      <c r="D12" s="5"/>
      <c r="E12" s="5"/>
      <c r="F12" s="5"/>
      <c r="G12" s="5"/>
      <c r="H12" s="5"/>
      <c r="I12" s="7"/>
      <c r="J12" s="7"/>
    </row>
    <row r="13" spans="1:10" ht="15">
      <c r="A13" s="7"/>
      <c r="B13" s="7"/>
      <c r="C13" s="7"/>
      <c r="D13" s="38" t="s">
        <v>165</v>
      </c>
      <c r="E13" s="5"/>
      <c r="F13" s="5"/>
      <c r="G13" s="5"/>
      <c r="H13" s="5"/>
      <c r="I13" s="7"/>
      <c r="J13" s="7"/>
    </row>
    <row r="14" spans="1:10" ht="15.3" thickBot="1">
      <c r="D14" s="38" t="s">
        <v>390</v>
      </c>
      <c r="E14" s="5"/>
      <c r="F14" s="5"/>
      <c r="G14" s="5"/>
      <c r="H14" s="5"/>
    </row>
    <row r="15" spans="1:10" ht="15">
      <c r="D15" s="24" t="s">
        <v>16</v>
      </c>
      <c r="E15" s="25"/>
      <c r="F15" s="25"/>
      <c r="G15" s="25"/>
      <c r="H15" s="26">
        <v>3.1E-2</v>
      </c>
    </row>
    <row r="16" spans="1:10" ht="15">
      <c r="D16" s="27"/>
      <c r="E16" s="7" t="s">
        <v>17</v>
      </c>
      <c r="F16" s="7"/>
      <c r="G16" s="22"/>
      <c r="H16" s="244">
        <f>1+0.5*H18</f>
        <v>1.0262500000000001</v>
      </c>
    </row>
    <row r="17" spans="4:13" ht="15">
      <c r="D17" s="27" t="s">
        <v>18</v>
      </c>
      <c r="E17" s="7"/>
      <c r="F17" s="7"/>
      <c r="G17" s="7"/>
      <c r="H17" s="245">
        <f>H15*H16</f>
        <v>3.1813750000000002E-2</v>
      </c>
    </row>
    <row r="18" spans="4:13" ht="15.3" thickBot="1">
      <c r="D18" s="27" t="s">
        <v>49</v>
      </c>
      <c r="E18" s="7"/>
      <c r="F18" s="7"/>
      <c r="G18" s="7"/>
      <c r="H18" s="246">
        <v>5.2499999999999998E-2</v>
      </c>
      <c r="J18" s="205"/>
    </row>
    <row r="19" spans="4:13" ht="15.3" thickBot="1">
      <c r="D19" s="42" t="s">
        <v>19</v>
      </c>
      <c r="E19" s="43"/>
      <c r="F19" s="43"/>
      <c r="G19" s="43"/>
      <c r="H19" s="247">
        <v>8.4500000000000006E-2</v>
      </c>
      <c r="J19" s="205">
        <f>H17+H18</f>
        <v>8.4313749999999993E-2</v>
      </c>
      <c r="M19" s="205"/>
    </row>
    <row r="20" spans="4:13" ht="15">
      <c r="D20" s="7" t="s">
        <v>774</v>
      </c>
      <c r="E20" s="7"/>
      <c r="F20" s="7"/>
      <c r="G20" s="7"/>
      <c r="H20" s="7"/>
    </row>
    <row r="21" spans="4:13" ht="15">
      <c r="D21" s="7" t="s">
        <v>260</v>
      </c>
      <c r="E21" s="7"/>
      <c r="F21" s="7"/>
      <c r="G21" s="7"/>
      <c r="H21" s="7"/>
    </row>
    <row r="22" spans="4:13" ht="15">
      <c r="D22" s="7" t="s">
        <v>775</v>
      </c>
      <c r="E22" s="7"/>
      <c r="F22" s="7"/>
      <c r="G22" s="7"/>
      <c r="H22" s="7"/>
    </row>
    <row r="24" spans="4:13" ht="15">
      <c r="D24" s="38" t="s">
        <v>166</v>
      </c>
      <c r="E24" s="5"/>
      <c r="F24" s="5"/>
      <c r="G24" s="5"/>
      <c r="H24" s="5"/>
    </row>
    <row r="25" spans="4:13" ht="15.3" thickBot="1">
      <c r="D25" s="38" t="s">
        <v>612</v>
      </c>
      <c r="E25" s="5"/>
      <c r="F25" s="5"/>
      <c r="G25" s="5"/>
      <c r="H25" s="5"/>
    </row>
    <row r="26" spans="4:13" ht="15">
      <c r="D26" s="24" t="s">
        <v>16</v>
      </c>
      <c r="E26" s="25"/>
      <c r="F26" s="25"/>
      <c r="G26" s="25"/>
      <c r="H26" s="26">
        <v>2.9000000000000001E-2</v>
      </c>
    </row>
    <row r="27" spans="4:13" ht="15">
      <c r="D27" s="27"/>
      <c r="E27" s="7" t="s">
        <v>17</v>
      </c>
      <c r="F27" s="7"/>
      <c r="G27" s="22"/>
      <c r="H27" s="244">
        <f>1+0.5*H29</f>
        <v>1.026875</v>
      </c>
    </row>
    <row r="28" spans="4:13" ht="15">
      <c r="D28" s="27" t="s">
        <v>18</v>
      </c>
      <c r="E28" s="7"/>
      <c r="F28" s="7"/>
      <c r="G28" s="7"/>
      <c r="H28" s="245">
        <f>H26*H27</f>
        <v>2.9779375E-2</v>
      </c>
    </row>
    <row r="29" spans="4:13" ht="15.3" thickBot="1">
      <c r="D29" s="27" t="s">
        <v>49</v>
      </c>
      <c r="E29" s="7"/>
      <c r="F29" s="7"/>
      <c r="G29" s="7"/>
      <c r="H29" s="246">
        <v>5.3749999999999999E-2</v>
      </c>
    </row>
    <row r="30" spans="4:13" ht="15.3" thickBot="1">
      <c r="D30" s="42" t="s">
        <v>19</v>
      </c>
      <c r="E30" s="43"/>
      <c r="F30" s="43"/>
      <c r="G30" s="43"/>
      <c r="H30" s="247">
        <v>8.3500000000000005E-2</v>
      </c>
      <c r="J30" s="205">
        <f>H28+H29</f>
        <v>8.3529375000000003E-2</v>
      </c>
    </row>
    <row r="31" spans="4:13" ht="15">
      <c r="D31" s="7" t="s">
        <v>774</v>
      </c>
      <c r="E31" s="7"/>
      <c r="F31" s="7"/>
      <c r="G31" s="7"/>
      <c r="H31" s="7"/>
    </row>
    <row r="32" spans="4:13" ht="15">
      <c r="D32" s="7" t="s">
        <v>260</v>
      </c>
      <c r="E32" s="7"/>
      <c r="F32" s="7"/>
      <c r="G32" s="7"/>
      <c r="H32" s="7"/>
    </row>
    <row r="33" spans="4:10" ht="15">
      <c r="D33" s="7" t="s">
        <v>775</v>
      </c>
      <c r="E33" s="7"/>
      <c r="F33" s="7"/>
      <c r="G33" s="7"/>
      <c r="H33" s="7"/>
    </row>
    <row r="35" spans="4:10" ht="15">
      <c r="D35" s="38" t="s">
        <v>624</v>
      </c>
      <c r="E35" s="5"/>
      <c r="F35" s="5"/>
      <c r="G35" s="5"/>
      <c r="H35" s="5"/>
    </row>
    <row r="36" spans="4:10" ht="15.3" thickBot="1">
      <c r="D36" s="38" t="s">
        <v>625</v>
      </c>
      <c r="E36" s="5"/>
      <c r="F36" s="5"/>
      <c r="G36" s="5"/>
      <c r="H36" s="5"/>
    </row>
    <row r="37" spans="4:10" ht="15">
      <c r="D37" s="24" t="s">
        <v>16</v>
      </c>
      <c r="E37" s="25"/>
      <c r="F37" s="25"/>
      <c r="G37" s="25"/>
      <c r="H37" s="26">
        <v>2.5999999999999999E-2</v>
      </c>
    </row>
    <row r="38" spans="4:10" ht="15">
      <c r="D38" s="27"/>
      <c r="E38" s="7" t="s">
        <v>17</v>
      </c>
      <c r="F38" s="7"/>
      <c r="G38" s="22"/>
      <c r="H38" s="244">
        <f>1+0.5*H40</f>
        <v>1.03125</v>
      </c>
    </row>
    <row r="39" spans="4:10" ht="15">
      <c r="D39" s="27" t="s">
        <v>18</v>
      </c>
      <c r="E39" s="7"/>
      <c r="F39" s="7"/>
      <c r="G39" s="7"/>
      <c r="H39" s="245">
        <f>H37*H38</f>
        <v>2.68125E-2</v>
      </c>
    </row>
    <row r="40" spans="4:10" ht="15.3" thickBot="1">
      <c r="D40" s="27" t="s">
        <v>49</v>
      </c>
      <c r="E40" s="7"/>
      <c r="F40" s="7"/>
      <c r="G40" s="7"/>
      <c r="H40" s="246">
        <v>6.25E-2</v>
      </c>
    </row>
    <row r="41" spans="4:10" ht="15.3" thickBot="1">
      <c r="D41" s="42" t="s">
        <v>19</v>
      </c>
      <c r="E41" s="43"/>
      <c r="F41" s="43"/>
      <c r="G41" s="43"/>
      <c r="H41" s="247">
        <v>8.9499999999999996E-2</v>
      </c>
      <c r="J41" s="205">
        <f>H39+H40</f>
        <v>8.9312500000000003E-2</v>
      </c>
    </row>
    <row r="42" spans="4:10" ht="15">
      <c r="D42" s="7" t="s">
        <v>774</v>
      </c>
      <c r="E42" s="7"/>
      <c r="F42" s="7"/>
      <c r="G42" s="7"/>
      <c r="H42" s="7"/>
    </row>
    <row r="43" spans="4:10" ht="15">
      <c r="D43" s="7" t="s">
        <v>260</v>
      </c>
      <c r="E43" s="7"/>
      <c r="F43" s="7"/>
      <c r="G43" s="7"/>
      <c r="H43" s="7"/>
    </row>
    <row r="44" spans="4:10" ht="15">
      <c r="D44" s="7" t="s">
        <v>775</v>
      </c>
      <c r="E44" s="7"/>
      <c r="F44" s="7"/>
      <c r="G44" s="7"/>
      <c r="H44" s="7"/>
    </row>
  </sheetData>
  <phoneticPr fontId="0" type="noConversion"/>
  <pageMargins left="2.0399999999999996" right="0.75" top="0.56000000000000005" bottom="0.6399999999999999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>
    <pageSetUpPr fitToPage="1"/>
  </sheetPr>
  <dimension ref="A1:H94"/>
  <sheetViews>
    <sheetView topLeftCell="B40" zoomScaleNormal="100" workbookViewId="0">
      <selection activeCell="D49" sqref="D49"/>
    </sheetView>
  </sheetViews>
  <sheetFormatPr defaultRowHeight="15"/>
  <cols>
    <col min="3" max="3" width="49.27734375" customWidth="1"/>
    <col min="4" max="4" width="12.71875" style="290" customWidth="1"/>
    <col min="5" max="7" width="12.71875" style="417" customWidth="1"/>
    <col min="8" max="8" width="42.83203125" style="7" customWidth="1"/>
  </cols>
  <sheetData>
    <row r="1" spans="1:7">
      <c r="C1" s="35"/>
      <c r="D1" s="409"/>
      <c r="E1" s="410"/>
      <c r="F1" s="410"/>
      <c r="G1" s="418" t="s">
        <v>646</v>
      </c>
    </row>
    <row r="2" spans="1:7">
      <c r="C2" s="35"/>
      <c r="D2" s="409"/>
      <c r="E2" s="410"/>
      <c r="F2" s="410"/>
      <c r="G2" s="422" t="s">
        <v>508</v>
      </c>
    </row>
    <row r="3" spans="1:7">
      <c r="C3" s="35"/>
      <c r="D3" s="409"/>
      <c r="E3" s="410"/>
      <c r="F3" s="410"/>
      <c r="G3" s="411" t="s">
        <v>172</v>
      </c>
    </row>
    <row r="4" spans="1:7">
      <c r="C4" s="35"/>
      <c r="D4" s="409"/>
      <c r="E4" s="410"/>
      <c r="F4" s="410"/>
      <c r="G4" s="412" t="s">
        <v>204</v>
      </c>
    </row>
    <row r="5" spans="1:7">
      <c r="C5" s="35"/>
      <c r="D5" s="409"/>
      <c r="E5" s="410"/>
      <c r="F5" s="410"/>
      <c r="G5" s="410"/>
    </row>
    <row r="6" spans="1:7">
      <c r="C6" s="12" t="s">
        <v>508</v>
      </c>
      <c r="D6" s="12"/>
      <c r="E6" s="419"/>
      <c r="F6" s="419"/>
      <c r="G6" s="419"/>
    </row>
    <row r="7" spans="1:7">
      <c r="C7" s="12"/>
      <c r="D7" s="12"/>
      <c r="E7" s="419"/>
      <c r="F7" s="419"/>
      <c r="G7" s="419"/>
    </row>
    <row r="8" spans="1:7">
      <c r="C8" s="5" t="s">
        <v>647</v>
      </c>
      <c r="D8" s="5"/>
      <c r="E8" s="420"/>
      <c r="F8" s="420"/>
      <c r="G8" s="420"/>
    </row>
    <row r="9" spans="1:7">
      <c r="C9" s="38" t="s">
        <v>13</v>
      </c>
      <c r="D9" s="38"/>
      <c r="E9" s="421"/>
      <c r="F9" s="421"/>
      <c r="G9" s="421"/>
    </row>
    <row r="10" spans="1:7">
      <c r="C10" s="38"/>
      <c r="D10" s="38"/>
      <c r="E10" s="421"/>
      <c r="F10" s="421"/>
      <c r="G10" s="421"/>
    </row>
    <row r="11" spans="1:7">
      <c r="C11" s="38" t="s">
        <v>165</v>
      </c>
      <c r="D11" s="38"/>
      <c r="E11" s="420"/>
      <c r="F11" s="420"/>
      <c r="G11" s="420"/>
    </row>
    <row r="12" spans="1:7" ht="15.3" thickBot="1">
      <c r="C12" s="38" t="s">
        <v>390</v>
      </c>
      <c r="D12" s="38"/>
      <c r="E12" s="420"/>
      <c r="F12" s="420"/>
      <c r="G12" s="420"/>
    </row>
    <row r="13" spans="1:7">
      <c r="C13" s="35"/>
      <c r="D13" s="169"/>
      <c r="E13" s="413" t="s">
        <v>277</v>
      </c>
      <c r="F13" s="414" t="s">
        <v>277</v>
      </c>
      <c r="G13" s="413" t="s">
        <v>277</v>
      </c>
    </row>
    <row r="14" spans="1:7">
      <c r="C14" s="35"/>
      <c r="D14" s="170" t="s">
        <v>278</v>
      </c>
      <c r="E14" s="415" t="s">
        <v>279</v>
      </c>
      <c r="F14" s="416" t="s">
        <v>279</v>
      </c>
      <c r="G14" s="415" t="s">
        <v>279</v>
      </c>
    </row>
    <row r="15" spans="1:7" ht="15.3" thickBot="1">
      <c r="C15" s="168" t="s">
        <v>47</v>
      </c>
      <c r="D15" s="170" t="s">
        <v>277</v>
      </c>
      <c r="E15" s="415" t="s">
        <v>280</v>
      </c>
      <c r="F15" s="416" t="s">
        <v>281</v>
      </c>
      <c r="G15" s="415" t="s">
        <v>282</v>
      </c>
    </row>
    <row r="16" spans="1:7">
      <c r="A16" s="487" t="s">
        <v>391</v>
      </c>
      <c r="B16" s="483">
        <f>B15+1</f>
        <v>1</v>
      </c>
      <c r="C16" s="891" t="s">
        <v>391</v>
      </c>
      <c r="D16" s="894">
        <v>2.3499999046325684</v>
      </c>
      <c r="E16" s="611">
        <v>2.7089544257391809E-2</v>
      </c>
      <c r="F16" s="490">
        <v>2.727075690432813E-2</v>
      </c>
      <c r="G16" s="491">
        <v>2.7897202618371024E-2</v>
      </c>
    </row>
    <row r="17" spans="1:7">
      <c r="A17" s="488" t="s">
        <v>393</v>
      </c>
      <c r="B17" s="483">
        <f t="shared" ref="B17:B45" si="0">B16+1</f>
        <v>2</v>
      </c>
      <c r="C17" s="643" t="s">
        <v>393</v>
      </c>
      <c r="D17" s="881">
        <v>1.4199999570846558</v>
      </c>
      <c r="E17" s="886">
        <v>2.6628660636174771E-2</v>
      </c>
      <c r="F17" s="887">
        <v>2.7391504804791373E-2</v>
      </c>
      <c r="G17" s="613">
        <v>2.8622683620258729E-2</v>
      </c>
    </row>
    <row r="18" spans="1:7">
      <c r="A18" s="488" t="s">
        <v>394</v>
      </c>
      <c r="B18" s="483">
        <f t="shared" si="0"/>
        <v>3</v>
      </c>
      <c r="C18" s="643" t="s">
        <v>394</v>
      </c>
      <c r="D18" s="881">
        <v>1.9800000190734863</v>
      </c>
      <c r="E18" s="886">
        <v>2.5457506781041698E-2</v>
      </c>
      <c r="F18" s="887">
        <v>2.5748208204548532E-2</v>
      </c>
      <c r="G18" s="613">
        <v>2.6360128119779388E-2</v>
      </c>
    </row>
    <row r="19" spans="1:7">
      <c r="A19" s="488" t="s">
        <v>396</v>
      </c>
      <c r="B19" s="483">
        <f t="shared" si="0"/>
        <v>4</v>
      </c>
      <c r="C19" s="643" t="s">
        <v>396</v>
      </c>
      <c r="D19" s="881">
        <v>2.7999999523162842</v>
      </c>
      <c r="E19" s="886">
        <v>2.9944388481922334E-2</v>
      </c>
      <c r="F19" s="887">
        <v>3.0603991113726067E-2</v>
      </c>
      <c r="G19" s="613">
        <v>3.1688088071316484E-2</v>
      </c>
    </row>
    <row r="20" spans="1:7">
      <c r="A20" s="488" t="s">
        <v>588</v>
      </c>
      <c r="B20" s="483">
        <f t="shared" si="0"/>
        <v>5</v>
      </c>
      <c r="C20" s="643" t="s">
        <v>588</v>
      </c>
      <c r="D20" s="881">
        <v>1.7599999904632568</v>
      </c>
      <c r="E20" s="886">
        <v>3.4713775526720871E-2</v>
      </c>
      <c r="F20" s="887">
        <v>3.4986890770151845E-2</v>
      </c>
      <c r="G20" s="613">
        <v>3.4962603729938833E-2</v>
      </c>
    </row>
    <row r="21" spans="1:7">
      <c r="A21" s="488" t="s">
        <v>589</v>
      </c>
      <c r="B21" s="483">
        <f t="shared" si="0"/>
        <v>6</v>
      </c>
      <c r="C21" s="643" t="s">
        <v>589</v>
      </c>
      <c r="D21" s="881">
        <v>1.5499999523162842</v>
      </c>
      <c r="E21" s="886">
        <v>3.2208683578757877E-2</v>
      </c>
      <c r="F21" s="887">
        <v>3.3043090016596305E-2</v>
      </c>
      <c r="G21" s="613">
        <v>3.4829502888967662E-2</v>
      </c>
    </row>
    <row r="22" spans="1:7">
      <c r="A22" s="488" t="s">
        <v>399</v>
      </c>
      <c r="B22" s="483">
        <f t="shared" si="0"/>
        <v>7</v>
      </c>
      <c r="C22" s="643" t="s">
        <v>399</v>
      </c>
      <c r="D22" s="881">
        <v>1.5299999713897705</v>
      </c>
      <c r="E22" s="886">
        <v>2.3950783040180501E-2</v>
      </c>
      <c r="F22" s="887">
        <v>2.4833003445435799E-2</v>
      </c>
      <c r="G22" s="613">
        <v>2.606241682551038E-2</v>
      </c>
    </row>
    <row r="23" spans="1:7">
      <c r="A23" s="488" t="s">
        <v>401</v>
      </c>
      <c r="B23" s="483">
        <f t="shared" si="0"/>
        <v>8</v>
      </c>
      <c r="C23" s="643" t="s">
        <v>401</v>
      </c>
      <c r="D23" s="881">
        <v>2.9600000381469727</v>
      </c>
      <c r="E23" s="886">
        <v>3.1912256083061419E-2</v>
      </c>
      <c r="F23" s="887">
        <v>3.295467661160955E-2</v>
      </c>
      <c r="G23" s="613">
        <v>3.3752109941824184E-2</v>
      </c>
    </row>
    <row r="24" spans="1:7">
      <c r="A24" s="488" t="s">
        <v>436</v>
      </c>
      <c r="B24" s="483">
        <f t="shared" si="0"/>
        <v>9</v>
      </c>
      <c r="C24" s="643" t="s">
        <v>652</v>
      </c>
      <c r="D24" s="881">
        <v>3.6700000762939453</v>
      </c>
      <c r="E24" s="886">
        <v>4.4958044177634646E-2</v>
      </c>
      <c r="F24" s="887">
        <v>4.6696205614070653E-2</v>
      </c>
      <c r="G24" s="613">
        <v>4.7452261397802377E-2</v>
      </c>
    </row>
    <row r="25" spans="1:7">
      <c r="A25" s="488" t="s">
        <v>578</v>
      </c>
      <c r="B25" s="483">
        <f t="shared" si="0"/>
        <v>10</v>
      </c>
      <c r="C25" s="643" t="s">
        <v>436</v>
      </c>
      <c r="D25" s="881">
        <v>3.7799999713897705</v>
      </c>
      <c r="E25" s="886">
        <v>3.9597322167060585E-2</v>
      </c>
      <c r="F25" s="887">
        <v>4.0977386243195052E-2</v>
      </c>
      <c r="G25" s="613">
        <v>4.1751885238165455E-2</v>
      </c>
    </row>
    <row r="26" spans="1:7">
      <c r="A26" s="488" t="s">
        <v>590</v>
      </c>
      <c r="B26" s="483">
        <f t="shared" si="0"/>
        <v>11</v>
      </c>
      <c r="C26" s="643" t="s">
        <v>578</v>
      </c>
      <c r="D26" s="881">
        <v>2.4500000476837158</v>
      </c>
      <c r="E26" s="886">
        <v>3.4420587458969941E-2</v>
      </c>
      <c r="F26" s="887">
        <v>3.4262593529347643E-2</v>
      </c>
      <c r="G26" s="613">
        <v>3.6604376304856225E-2</v>
      </c>
    </row>
    <row r="27" spans="1:7">
      <c r="A27" s="488" t="s">
        <v>484</v>
      </c>
      <c r="B27" s="483">
        <f t="shared" si="0"/>
        <v>12</v>
      </c>
      <c r="C27" s="643" t="s">
        <v>602</v>
      </c>
      <c r="D27" s="881">
        <v>3.7200000286102295</v>
      </c>
      <c r="E27" s="886">
        <v>3.1457355230858332E-2</v>
      </c>
      <c r="F27" s="887">
        <v>3.3223086132429962E-2</v>
      </c>
      <c r="G27" s="613">
        <v>3.5672883768509918E-2</v>
      </c>
    </row>
    <row r="28" spans="1:7">
      <c r="A28" s="488" t="s">
        <v>591</v>
      </c>
      <c r="B28" s="483">
        <f t="shared" si="0"/>
        <v>13</v>
      </c>
      <c r="C28" s="643" t="s">
        <v>590</v>
      </c>
      <c r="D28" s="881">
        <v>1.8999999761581421</v>
      </c>
      <c r="E28" s="886">
        <v>2.9388865891253078E-2</v>
      </c>
      <c r="F28" s="886">
        <v>2.9930267351544623E-2</v>
      </c>
      <c r="G28" s="614">
        <v>3.1292031118961471E-2</v>
      </c>
    </row>
    <row r="29" spans="1:7">
      <c r="A29" s="488" t="s">
        <v>404</v>
      </c>
      <c r="B29" s="483">
        <f t="shared" si="0"/>
        <v>14</v>
      </c>
      <c r="C29" s="643" t="s">
        <v>484</v>
      </c>
      <c r="D29" s="881">
        <v>2.1400001049041748</v>
      </c>
      <c r="E29" s="886">
        <v>2.5217313981910017E-2</v>
      </c>
      <c r="F29" s="887">
        <v>2.6424321548220362E-2</v>
      </c>
      <c r="G29" s="613">
        <v>2.7896630307583617E-2</v>
      </c>
    </row>
    <row r="30" spans="1:7">
      <c r="A30" s="488" t="s">
        <v>423</v>
      </c>
      <c r="B30" s="483">
        <f t="shared" si="0"/>
        <v>15</v>
      </c>
      <c r="C30" s="643" t="s">
        <v>653</v>
      </c>
      <c r="D30" s="881">
        <v>1.4500000476837158</v>
      </c>
      <c r="E30" s="886">
        <v>3.0972097651468848E-2</v>
      </c>
      <c r="F30" s="887">
        <v>3.0911938709452511E-2</v>
      </c>
      <c r="G30" s="613">
        <v>3.0104466947149799E-2</v>
      </c>
    </row>
    <row r="31" spans="1:7">
      <c r="A31" s="488" t="s">
        <v>592</v>
      </c>
      <c r="B31" s="483">
        <f t="shared" si="0"/>
        <v>16</v>
      </c>
      <c r="C31" s="643" t="s">
        <v>654</v>
      </c>
      <c r="D31" s="881">
        <v>1.5199999809265137</v>
      </c>
      <c r="E31" s="886">
        <v>3.1629326092665194E-2</v>
      </c>
      <c r="F31" s="887">
        <v>3.3019391237161841E-2</v>
      </c>
      <c r="G31" s="613">
        <v>3.4617705459345401E-2</v>
      </c>
    </row>
    <row r="32" spans="1:7">
      <c r="A32" s="488" t="s">
        <v>407</v>
      </c>
      <c r="B32" s="483">
        <f t="shared" si="0"/>
        <v>17</v>
      </c>
      <c r="C32" s="643" t="s">
        <v>591</v>
      </c>
      <c r="D32" s="881">
        <v>1.2799999713897705</v>
      </c>
      <c r="E32" s="886">
        <v>2.8384520931140276E-2</v>
      </c>
      <c r="F32" s="887">
        <v>2.8680116469427624E-2</v>
      </c>
      <c r="G32" s="613">
        <v>2.9772634096406816E-2</v>
      </c>
    </row>
    <row r="33" spans="1:7">
      <c r="A33" s="488" t="s">
        <v>420</v>
      </c>
      <c r="B33" s="483">
        <f t="shared" si="0"/>
        <v>18</v>
      </c>
      <c r="C33" s="643" t="s">
        <v>404</v>
      </c>
      <c r="D33" s="881">
        <v>2.6800000667572021</v>
      </c>
      <c r="E33" s="886">
        <v>2.43367927506375E-2</v>
      </c>
      <c r="F33" s="887">
        <v>2.4937501784307998E-2</v>
      </c>
      <c r="G33" s="613">
        <v>2.5772810968205849E-2</v>
      </c>
    </row>
    <row r="34" spans="1:7">
      <c r="A34" s="488" t="s">
        <v>409</v>
      </c>
      <c r="B34" s="483">
        <f t="shared" si="0"/>
        <v>19</v>
      </c>
      <c r="C34" s="643" t="s">
        <v>423</v>
      </c>
      <c r="D34" s="881">
        <v>1.4099999666213989</v>
      </c>
      <c r="E34" s="886">
        <v>1.81716638021488E-2</v>
      </c>
      <c r="F34" s="887">
        <v>1.8674864132034664E-2</v>
      </c>
      <c r="G34" s="613">
        <v>1.966442586668958E-2</v>
      </c>
    </row>
    <row r="35" spans="1:7">
      <c r="A35" s="488" t="s">
        <v>582</v>
      </c>
      <c r="B35" s="483">
        <f t="shared" si="0"/>
        <v>20</v>
      </c>
      <c r="C35" s="643" t="s">
        <v>592</v>
      </c>
      <c r="D35" s="881">
        <v>5</v>
      </c>
      <c r="E35" s="886">
        <v>2.1500413524620125E-2</v>
      </c>
      <c r="F35" s="886">
        <v>2.2612428996972952E-2</v>
      </c>
      <c r="G35" s="614">
        <v>2.4022901833080867E-2</v>
      </c>
    </row>
    <row r="36" spans="1:7">
      <c r="A36" s="488" t="s">
        <v>411</v>
      </c>
      <c r="B36" s="483">
        <f t="shared" si="0"/>
        <v>21</v>
      </c>
      <c r="C36" s="643" t="s">
        <v>407</v>
      </c>
      <c r="D36" s="881">
        <v>2.2999999523162842</v>
      </c>
      <c r="E36" s="886">
        <v>3.0939760987870057E-2</v>
      </c>
      <c r="F36" s="887">
        <v>3.1637443405421704E-2</v>
      </c>
      <c r="G36" s="613">
        <v>3.2072511100802295E-2</v>
      </c>
    </row>
    <row r="37" spans="1:7">
      <c r="A37" s="488" t="s">
        <v>440</v>
      </c>
      <c r="B37" s="483">
        <f t="shared" si="0"/>
        <v>22</v>
      </c>
      <c r="C37" s="643" t="s">
        <v>608</v>
      </c>
      <c r="D37" s="881">
        <v>1.5499999523162842</v>
      </c>
      <c r="E37" s="886">
        <v>3.5469918128933922E-2</v>
      </c>
      <c r="F37" s="887">
        <v>3.5760885462229469E-2</v>
      </c>
      <c r="G37" s="613">
        <v>3.6145841533118922E-2</v>
      </c>
    </row>
    <row r="38" spans="1:7">
      <c r="A38" s="488" t="s">
        <v>437</v>
      </c>
      <c r="B38" s="483">
        <f t="shared" si="0"/>
        <v>23</v>
      </c>
      <c r="C38" s="643" t="s">
        <v>409</v>
      </c>
      <c r="D38" s="881">
        <v>3.130000114440918</v>
      </c>
      <c r="E38" s="886">
        <v>3.2892548711175244E-2</v>
      </c>
      <c r="F38" s="887">
        <v>3.3170133257465054E-2</v>
      </c>
      <c r="G38" s="613">
        <v>3.3042342205776558E-2</v>
      </c>
    </row>
    <row r="39" spans="1:7">
      <c r="A39" s="488" t="s">
        <v>435</v>
      </c>
      <c r="B39" s="483">
        <f t="shared" si="0"/>
        <v>24</v>
      </c>
      <c r="C39" s="643" t="s">
        <v>582</v>
      </c>
      <c r="D39" s="881">
        <v>1.1599999666213989</v>
      </c>
      <c r="E39" s="886">
        <v>2.241112763951698E-2</v>
      </c>
      <c r="F39" s="887">
        <v>2.2815282961075441E-2</v>
      </c>
      <c r="G39" s="613">
        <v>2.3644141392858715E-2</v>
      </c>
    </row>
    <row r="40" spans="1:7" ht="15.3" thickBot="1">
      <c r="A40" s="489" t="s">
        <v>597</v>
      </c>
      <c r="B40" s="483">
        <f t="shared" si="0"/>
        <v>25</v>
      </c>
      <c r="C40" s="643" t="s">
        <v>411</v>
      </c>
      <c r="D40" s="881">
        <v>1.5399999618530273</v>
      </c>
      <c r="E40" s="886">
        <v>2.7202392194674241E-2</v>
      </c>
      <c r="F40" s="887">
        <v>2.7522716481614268E-2</v>
      </c>
      <c r="G40" s="613">
        <v>2.8401289444550375E-2</v>
      </c>
    </row>
    <row r="41" spans="1:7" ht="15.3" thickBot="1">
      <c r="A41" s="489" t="s">
        <v>413</v>
      </c>
      <c r="B41" s="483">
        <f t="shared" si="0"/>
        <v>26</v>
      </c>
      <c r="C41" s="643" t="s">
        <v>440</v>
      </c>
      <c r="D41" s="881">
        <v>1.6499999761581421</v>
      </c>
      <c r="E41" s="886">
        <v>5.1582379963886357E-2</v>
      </c>
      <c r="F41" s="887">
        <v>5.3680260070645656E-2</v>
      </c>
      <c r="G41" s="613">
        <v>5.3170158061896781E-2</v>
      </c>
    </row>
    <row r="42" spans="1:7">
      <c r="B42" s="483">
        <f t="shared" si="0"/>
        <v>27</v>
      </c>
      <c r="C42" s="643" t="s">
        <v>655</v>
      </c>
      <c r="D42" s="881">
        <v>3.869999885559082</v>
      </c>
      <c r="E42" s="886">
        <v>2.6619098473877858E-2</v>
      </c>
      <c r="F42" s="887">
        <v>2.733700728439965E-2</v>
      </c>
      <c r="G42" s="613">
        <v>2.85896385089487E-2</v>
      </c>
    </row>
    <row r="43" spans="1:7">
      <c r="B43" s="483">
        <f t="shared" si="0"/>
        <v>28</v>
      </c>
      <c r="C43" s="643" t="s">
        <v>437</v>
      </c>
      <c r="D43" s="881">
        <v>2.4800000190734863</v>
      </c>
      <c r="E43" s="886">
        <v>4.0238402022847508E-2</v>
      </c>
      <c r="F43" s="887">
        <v>4.203983645837242E-2</v>
      </c>
      <c r="G43" s="613">
        <v>4.4335283936824954E-2</v>
      </c>
    </row>
    <row r="44" spans="1:7">
      <c r="B44" s="483">
        <f t="shared" si="0"/>
        <v>29</v>
      </c>
      <c r="C44" s="643" t="s">
        <v>435</v>
      </c>
      <c r="D44" s="881">
        <v>2.3599998950958252</v>
      </c>
      <c r="E44" s="886">
        <v>2.5096681372403843E-2</v>
      </c>
      <c r="F44" s="887">
        <v>2.5872778833851948E-2</v>
      </c>
      <c r="G44" s="613">
        <v>2.7644064505244013E-2</v>
      </c>
    </row>
    <row r="45" spans="1:7" ht="15.3" thickBot="1">
      <c r="B45" s="483">
        <f t="shared" si="0"/>
        <v>30</v>
      </c>
      <c r="C45" s="893" t="s">
        <v>413</v>
      </c>
      <c r="D45" s="888">
        <v>1.6200000047683716</v>
      </c>
      <c r="E45" s="898">
        <v>2.533196082566094E-2</v>
      </c>
      <c r="F45" s="899">
        <v>2.5825170051863498E-2</v>
      </c>
      <c r="G45" s="900">
        <v>2.7044209850297575E-2</v>
      </c>
    </row>
    <row r="46" spans="1:7">
      <c r="C46" s="573" t="s">
        <v>1</v>
      </c>
      <c r="D46" s="615"/>
      <c r="E46" s="578">
        <f>AVERAGE(E16:E45)</f>
        <v>3.0324139078882196E-2</v>
      </c>
      <c r="F46" s="578">
        <f>AVERAGE(F16:F45)</f>
        <v>3.1094791262876419E-2</v>
      </c>
      <c r="G46" s="616">
        <f>AVERAGE(G16:G45)</f>
        <v>3.2096307655434766E-2</v>
      </c>
    </row>
    <row r="47" spans="1:7" ht="15.3" thickBot="1">
      <c r="C47" s="525" t="s">
        <v>26</v>
      </c>
      <c r="D47" s="617"/>
      <c r="E47" s="530">
        <f>MEDIAN(E16:E45)</f>
        <v>2.9666627186587705E-2</v>
      </c>
      <c r="F47" s="530">
        <f>MEDIAN(F16:F45)</f>
        <v>3.0267129232635345E-2</v>
      </c>
      <c r="G47" s="618">
        <f>MEDIAN(G16:G45)</f>
        <v>3.0698249033055635E-2</v>
      </c>
    </row>
    <row r="48" spans="1:7">
      <c r="C48" s="485" t="s">
        <v>656</v>
      </c>
      <c r="D48" s="619"/>
      <c r="E48" s="620"/>
      <c r="F48" s="620"/>
      <c r="G48"/>
    </row>
    <row r="49" spans="1:7">
      <c r="C49" s="485"/>
      <c r="D49" s="619"/>
      <c r="E49" s="620"/>
      <c r="F49" s="620"/>
      <c r="G49"/>
    </row>
    <row r="50" spans="1:7">
      <c r="C50" s="38" t="s">
        <v>166</v>
      </c>
      <c r="D50" s="38"/>
      <c r="E50" s="420"/>
      <c r="F50" s="420"/>
      <c r="G50" s="420"/>
    </row>
    <row r="51" spans="1:7" ht="15.3" thickBot="1">
      <c r="C51" s="38" t="s">
        <v>612</v>
      </c>
      <c r="D51" s="38"/>
      <c r="E51" s="420"/>
      <c r="F51" s="420"/>
      <c r="G51" s="420"/>
    </row>
    <row r="52" spans="1:7">
      <c r="C52" s="38"/>
      <c r="D52" s="169"/>
      <c r="E52" s="413" t="s">
        <v>277</v>
      </c>
      <c r="F52" s="414" t="s">
        <v>277</v>
      </c>
      <c r="G52" s="413" t="s">
        <v>277</v>
      </c>
    </row>
    <row r="53" spans="1:7">
      <c r="C53" s="38"/>
      <c r="D53" s="170" t="s">
        <v>278</v>
      </c>
      <c r="E53" s="415" t="s">
        <v>279</v>
      </c>
      <c r="F53" s="416" t="s">
        <v>279</v>
      </c>
      <c r="G53" s="415" t="s">
        <v>279</v>
      </c>
    </row>
    <row r="54" spans="1:7" ht="15.3" thickBot="1">
      <c r="C54" s="38"/>
      <c r="D54" s="170" t="s">
        <v>277</v>
      </c>
      <c r="E54" s="415" t="s">
        <v>280</v>
      </c>
      <c r="F54" s="416" t="s">
        <v>281</v>
      </c>
      <c r="G54" s="415" t="s">
        <v>282</v>
      </c>
    </row>
    <row r="55" spans="1:7">
      <c r="B55" s="483">
        <f>B54+1</f>
        <v>1</v>
      </c>
      <c r="C55" s="643" t="s">
        <v>393</v>
      </c>
      <c r="D55" s="894">
        <v>1.4199999570846558</v>
      </c>
      <c r="E55" s="631">
        <v>2.6628660636174771E-2</v>
      </c>
      <c r="F55" s="632">
        <v>2.7391504804791373E-2</v>
      </c>
      <c r="G55" s="633">
        <v>2.8622683620258729E-2</v>
      </c>
    </row>
    <row r="56" spans="1:7">
      <c r="B56" s="483">
        <f t="shared" ref="B56:B74" si="1">B55+1</f>
        <v>2</v>
      </c>
      <c r="C56" s="643" t="s">
        <v>394</v>
      </c>
      <c r="D56" s="881">
        <v>1.9800000190734863</v>
      </c>
      <c r="E56" s="882">
        <v>2.5457506781041698E-2</v>
      </c>
      <c r="F56" s="883">
        <v>2.5748208204548532E-2</v>
      </c>
      <c r="G56" s="621">
        <v>2.6360128119779388E-2</v>
      </c>
    </row>
    <row r="57" spans="1:7">
      <c r="B57" s="483">
        <f t="shared" si="1"/>
        <v>3</v>
      </c>
      <c r="C57" s="643" t="s">
        <v>589</v>
      </c>
      <c r="D57" s="881">
        <v>1.5499999523162842</v>
      </c>
      <c r="E57" s="882">
        <v>3.2208683578757877E-2</v>
      </c>
      <c r="F57" s="883">
        <v>3.3043090016596305E-2</v>
      </c>
      <c r="G57" s="621">
        <v>3.4829502888967662E-2</v>
      </c>
    </row>
    <row r="58" spans="1:7">
      <c r="B58" s="483">
        <f t="shared" si="1"/>
        <v>4</v>
      </c>
      <c r="C58" s="643" t="s">
        <v>613</v>
      </c>
      <c r="D58" s="881">
        <v>2.1400001049041748</v>
      </c>
      <c r="E58" s="882">
        <v>2.7584548849623497E-2</v>
      </c>
      <c r="F58" s="883">
        <v>2.7512872115344884E-2</v>
      </c>
      <c r="G58" s="621">
        <v>2.8088434732146422E-2</v>
      </c>
    </row>
    <row r="59" spans="1:7">
      <c r="B59" s="483">
        <f t="shared" si="1"/>
        <v>5</v>
      </c>
      <c r="C59" s="540" t="s">
        <v>615</v>
      </c>
      <c r="D59" s="884">
        <v>1.1499999761581421</v>
      </c>
      <c r="E59" s="622">
        <v>3.9480911018887059E-2</v>
      </c>
      <c r="F59" s="623">
        <v>3.9876094321117321E-2</v>
      </c>
      <c r="G59" s="885">
        <v>3.9102862387856131E-2</v>
      </c>
    </row>
    <row r="60" spans="1:7">
      <c r="B60" s="483">
        <f t="shared" si="1"/>
        <v>6</v>
      </c>
      <c r="C60" s="624" t="s">
        <v>657</v>
      </c>
      <c r="D60" s="884">
        <v>1.6200000047683716</v>
      </c>
      <c r="E60" s="622">
        <v>1.7219143770301988E-2</v>
      </c>
      <c r="F60" s="623">
        <v>1.7300750699405208E-2</v>
      </c>
      <c r="G60" s="885">
        <v>1.7405515737386048E-2</v>
      </c>
    </row>
    <row r="61" spans="1:7">
      <c r="B61" s="483">
        <f t="shared" si="1"/>
        <v>7</v>
      </c>
      <c r="C61" s="643" t="s">
        <v>399</v>
      </c>
      <c r="D61" s="881">
        <v>1.5299999713897705</v>
      </c>
      <c r="E61" s="882">
        <v>2.3950783040180501E-2</v>
      </c>
      <c r="F61" s="883">
        <v>2.4833003445435799E-2</v>
      </c>
      <c r="G61" s="621">
        <v>2.606241682551038E-2</v>
      </c>
    </row>
    <row r="62" spans="1:7">
      <c r="B62" s="483">
        <f t="shared" si="1"/>
        <v>8</v>
      </c>
      <c r="C62" s="643" t="s">
        <v>401</v>
      </c>
      <c r="D62" s="881">
        <v>2.9600000381469727</v>
      </c>
      <c r="E62" s="882">
        <v>3.1912256083061419E-2</v>
      </c>
      <c r="F62" s="883">
        <v>3.295467661160955E-2</v>
      </c>
      <c r="G62" s="621">
        <v>3.3752109941824184E-2</v>
      </c>
    </row>
    <row r="63" spans="1:7">
      <c r="A63" s="488" t="s">
        <v>436</v>
      </c>
      <c r="B63" s="483">
        <f t="shared" si="1"/>
        <v>9</v>
      </c>
      <c r="C63" s="643" t="s">
        <v>652</v>
      </c>
      <c r="D63" s="881">
        <v>3.6700000762939453</v>
      </c>
      <c r="E63" s="886">
        <v>4.4958044177634646E-2</v>
      </c>
      <c r="F63" s="887">
        <v>4.6696205614070653E-2</v>
      </c>
      <c r="G63" s="613">
        <v>4.7452261397802377E-2</v>
      </c>
    </row>
    <row r="64" spans="1:7">
      <c r="B64" s="483">
        <f t="shared" si="1"/>
        <v>10</v>
      </c>
      <c r="C64" s="643" t="s">
        <v>619</v>
      </c>
      <c r="D64" s="881">
        <v>4.0500001907348633</v>
      </c>
      <c r="E64" s="882">
        <v>3.119440034148133E-2</v>
      </c>
      <c r="F64" s="883">
        <v>3.1228047597379904E-2</v>
      </c>
      <c r="G64" s="621">
        <v>3.1743683239522216E-2</v>
      </c>
    </row>
    <row r="65" spans="1:7">
      <c r="A65" s="488" t="s">
        <v>578</v>
      </c>
      <c r="B65" s="483">
        <f t="shared" si="1"/>
        <v>11</v>
      </c>
      <c r="C65" s="643" t="s">
        <v>436</v>
      </c>
      <c r="D65" s="881">
        <v>3.7799999713897705</v>
      </c>
      <c r="E65" s="886">
        <v>3.9597322167060585E-2</v>
      </c>
      <c r="F65" s="887">
        <v>4.0977386243195052E-2</v>
      </c>
      <c r="G65" s="613">
        <v>4.1751885238165455E-2</v>
      </c>
    </row>
    <row r="66" spans="1:7">
      <c r="B66" s="483">
        <f t="shared" si="1"/>
        <v>12</v>
      </c>
      <c r="C66" s="643" t="s">
        <v>484</v>
      </c>
      <c r="D66" s="881">
        <v>2.1400001049041748</v>
      </c>
      <c r="E66" s="882">
        <v>2.5217313981910017E-2</v>
      </c>
      <c r="F66" s="883">
        <v>2.6424321548220362E-2</v>
      </c>
      <c r="G66" s="621">
        <v>2.7896630307583617E-2</v>
      </c>
    </row>
    <row r="67" spans="1:7">
      <c r="B67" s="483">
        <f t="shared" si="1"/>
        <v>13</v>
      </c>
      <c r="C67" s="643" t="s">
        <v>653</v>
      </c>
      <c r="D67" s="881">
        <v>1.4500000476837158</v>
      </c>
      <c r="E67" s="882">
        <v>3.0972097651468848E-2</v>
      </c>
      <c r="F67" s="883">
        <v>3.0911938709452511E-2</v>
      </c>
      <c r="G67" s="621">
        <v>3.0104466947149799E-2</v>
      </c>
    </row>
    <row r="68" spans="1:7">
      <c r="B68" s="483">
        <f t="shared" si="1"/>
        <v>14</v>
      </c>
      <c r="C68" s="643" t="s">
        <v>658</v>
      </c>
      <c r="D68" s="881">
        <v>1.9099999666213989</v>
      </c>
      <c r="E68" s="882">
        <v>3.4511211023496517E-2</v>
      </c>
      <c r="F68" s="882">
        <v>3.524086320557087E-2</v>
      </c>
      <c r="G68" s="625">
        <v>3.6662731020728832E-2</v>
      </c>
    </row>
    <row r="69" spans="1:7">
      <c r="B69" s="483">
        <f t="shared" si="1"/>
        <v>15</v>
      </c>
      <c r="C69" s="643" t="s">
        <v>423</v>
      </c>
      <c r="D69" s="881">
        <v>1.4099999666213989</v>
      </c>
      <c r="E69" s="882">
        <v>1.81716638021488E-2</v>
      </c>
      <c r="F69" s="883">
        <v>1.8674864132034664E-2</v>
      </c>
      <c r="G69" s="621">
        <v>1.966442586668958E-2</v>
      </c>
    </row>
    <row r="70" spans="1:7">
      <c r="B70" s="483">
        <f t="shared" si="1"/>
        <v>16</v>
      </c>
      <c r="C70" s="643" t="s">
        <v>407</v>
      </c>
      <c r="D70" s="881">
        <v>2.2999999523162842</v>
      </c>
      <c r="E70" s="882">
        <v>3.0939760987870057E-2</v>
      </c>
      <c r="F70" s="883">
        <v>3.1637443405421704E-2</v>
      </c>
      <c r="G70" s="621">
        <v>3.2072511100802295E-2</v>
      </c>
    </row>
    <row r="71" spans="1:7">
      <c r="B71" s="483">
        <f t="shared" si="1"/>
        <v>17</v>
      </c>
      <c r="C71" s="643" t="s">
        <v>659</v>
      </c>
      <c r="D71" s="881">
        <v>1.8799999952316284</v>
      </c>
      <c r="E71" s="882">
        <v>3.0213907963801623E-2</v>
      </c>
      <c r="F71" s="883">
        <v>3.1106657885748575E-2</v>
      </c>
      <c r="G71" s="621">
        <v>3.1358449048700408E-2</v>
      </c>
    </row>
    <row r="72" spans="1:7">
      <c r="B72" s="483">
        <f t="shared" si="1"/>
        <v>18</v>
      </c>
      <c r="C72" s="643" t="s">
        <v>655</v>
      </c>
      <c r="D72" s="881">
        <v>3.869999885559082</v>
      </c>
      <c r="E72" s="882">
        <v>2.6619098473877858E-2</v>
      </c>
      <c r="F72" s="883">
        <v>2.733700728439965E-2</v>
      </c>
      <c r="G72" s="621">
        <v>2.85896385089487E-2</v>
      </c>
    </row>
    <row r="73" spans="1:7">
      <c r="B73" s="483">
        <f t="shared" si="1"/>
        <v>19</v>
      </c>
      <c r="C73" s="643" t="s">
        <v>435</v>
      </c>
      <c r="D73" s="881">
        <v>2.3599998950958252</v>
      </c>
      <c r="E73" s="882">
        <v>2.5096681372403843E-2</v>
      </c>
      <c r="F73" s="883">
        <v>2.5872778833851948E-2</v>
      </c>
      <c r="G73" s="621">
        <v>2.7644064505244013E-2</v>
      </c>
    </row>
    <row r="74" spans="1:7" ht="15.3" thickBot="1">
      <c r="B74" s="483">
        <f t="shared" si="1"/>
        <v>20</v>
      </c>
      <c r="C74" s="879" t="s">
        <v>413</v>
      </c>
      <c r="D74" s="888">
        <v>1.6200000047683716</v>
      </c>
      <c r="E74" s="626">
        <v>2.533196082566094E-2</v>
      </c>
      <c r="F74" s="627">
        <v>2.5825170051863498E-2</v>
      </c>
      <c r="G74" s="628">
        <v>2.7044209850297575E-2</v>
      </c>
    </row>
    <row r="75" spans="1:7">
      <c r="B75" s="483"/>
      <c r="C75" s="186" t="s">
        <v>1</v>
      </c>
      <c r="D75" s="889"/>
      <c r="E75" s="578">
        <f>AVERAGE(E55:E74)</f>
        <v>2.9363297826342193E-2</v>
      </c>
      <c r="F75" s="578">
        <f>AVERAGE(F55:F74)</f>
        <v>3.0029644236502923E-2</v>
      </c>
      <c r="G75" s="616">
        <f>AVERAGE(G43:G74)</f>
        <v>3.112106905064883E-2</v>
      </c>
    </row>
    <row r="76" spans="1:7" ht="15.3" thickBot="1">
      <c r="C76" s="880" t="s">
        <v>26</v>
      </c>
      <c r="D76" s="890"/>
      <c r="E76" s="530">
        <f>MEDIAN(E55:E74)</f>
        <v>2.8899228406712558E-2</v>
      </c>
      <c r="F76" s="530">
        <f>MEDIAN(F55:F74)</f>
        <v>2.9212405412398695E-2</v>
      </c>
      <c r="G76" s="618">
        <f>MEDIAN(G43:G74)</f>
        <v>3.0104466947149799E-2</v>
      </c>
    </row>
    <row r="77" spans="1:7">
      <c r="C77" s="485" t="s">
        <v>656</v>
      </c>
      <c r="D77" s="629"/>
      <c r="E77" s="630"/>
      <c r="F77" s="630"/>
      <c r="G77" s="630"/>
    </row>
    <row r="78" spans="1:7">
      <c r="C78" s="38" t="s">
        <v>624</v>
      </c>
      <c r="D78" s="38"/>
      <c r="E78" s="420"/>
      <c r="F78" s="420"/>
      <c r="G78" s="420"/>
    </row>
    <row r="79" spans="1:7" ht="15.3" thickBot="1">
      <c r="C79" s="38" t="s">
        <v>625</v>
      </c>
      <c r="D79" s="38"/>
      <c r="E79" s="420"/>
      <c r="F79" s="420"/>
      <c r="G79" s="420"/>
    </row>
    <row r="80" spans="1:7">
      <c r="C80" s="38"/>
      <c r="D80" s="169"/>
      <c r="E80" s="413" t="s">
        <v>277</v>
      </c>
      <c r="F80" s="414" t="s">
        <v>277</v>
      </c>
      <c r="G80" s="413" t="s">
        <v>277</v>
      </c>
    </row>
    <row r="81" spans="3:7">
      <c r="C81" s="38"/>
      <c r="D81" s="170" t="s">
        <v>278</v>
      </c>
      <c r="E81" s="415" t="s">
        <v>279</v>
      </c>
      <c r="F81" s="416" t="s">
        <v>279</v>
      </c>
      <c r="G81" s="415" t="s">
        <v>279</v>
      </c>
    </row>
    <row r="82" spans="3:7" ht="15.3" thickBot="1">
      <c r="C82" s="38"/>
      <c r="D82" s="170" t="s">
        <v>277</v>
      </c>
      <c r="E82" s="415" t="s">
        <v>280</v>
      </c>
      <c r="F82" s="416" t="s">
        <v>281</v>
      </c>
      <c r="G82" s="415" t="s">
        <v>282</v>
      </c>
    </row>
    <row r="83" spans="3:7">
      <c r="C83" s="891" t="s">
        <v>660</v>
      </c>
      <c r="D83" s="894">
        <v>2.0999999046325684</v>
      </c>
      <c r="E83" s="631">
        <v>1.870701754866113E-2</v>
      </c>
      <c r="F83" s="632">
        <v>1.908075109683342E-2</v>
      </c>
      <c r="G83" s="633">
        <v>1.9802466865382631E-2</v>
      </c>
    </row>
    <row r="84" spans="3:7">
      <c r="C84" s="643" t="s">
        <v>657</v>
      </c>
      <c r="D84" s="881">
        <v>1.6200000047683716</v>
      </c>
      <c r="E84" s="882">
        <v>1.7219143770301988E-2</v>
      </c>
      <c r="F84" s="883">
        <v>1.7300750699405208E-2</v>
      </c>
      <c r="G84" s="621">
        <v>1.7405515737386048E-2</v>
      </c>
    </row>
    <row r="85" spans="3:7">
      <c r="C85" s="643" t="s">
        <v>630</v>
      </c>
      <c r="D85" s="881">
        <v>1.25</v>
      </c>
      <c r="E85" s="882">
        <v>2.8456302501878111E-2</v>
      </c>
      <c r="F85" s="883">
        <v>2.718474754431114E-2</v>
      </c>
      <c r="G85" s="621">
        <v>2.6235059133823284E-2</v>
      </c>
    </row>
    <row r="86" spans="3:7">
      <c r="C86" s="643" t="s">
        <v>661</v>
      </c>
      <c r="D86" s="881">
        <v>0.80000001192092896</v>
      </c>
      <c r="E86" s="882">
        <v>2.7876831284341194E-2</v>
      </c>
      <c r="F86" s="883">
        <v>2.7500334615237321E-2</v>
      </c>
      <c r="G86" s="621">
        <v>2.7992745630656558E-2</v>
      </c>
    </row>
    <row r="87" spans="3:7">
      <c r="C87" s="643" t="s">
        <v>644</v>
      </c>
      <c r="D87" s="881">
        <v>1.9099999666213989</v>
      </c>
      <c r="E87" s="882">
        <v>2.725625109935545E-2</v>
      </c>
      <c r="F87" s="883">
        <v>2.7051312043094189E-2</v>
      </c>
      <c r="G87" s="621">
        <v>2.7779191300042895E-2</v>
      </c>
    </row>
    <row r="88" spans="3:7">
      <c r="C88" s="892" t="s">
        <v>662</v>
      </c>
      <c r="D88" s="895">
        <v>2</v>
      </c>
      <c r="E88" s="896">
        <v>2.1172609700584013E-2</v>
      </c>
      <c r="F88" s="897">
        <v>2.1711964257281946E-2</v>
      </c>
      <c r="G88" s="634">
        <v>2.2157664089812401E-2</v>
      </c>
    </row>
    <row r="89" spans="3:7">
      <c r="C89" s="643" t="s">
        <v>637</v>
      </c>
      <c r="D89" s="881">
        <v>1.1499999761581421</v>
      </c>
      <c r="E89" s="882">
        <v>3.56891621681883E-2</v>
      </c>
      <c r="F89" s="883">
        <v>3.5374455832934401E-2</v>
      </c>
      <c r="G89" s="621">
        <v>3.567022031246176E-2</v>
      </c>
    </row>
    <row r="90" spans="3:7">
      <c r="C90" s="643" t="s">
        <v>638</v>
      </c>
      <c r="D90" s="881">
        <v>2.1800000667572021</v>
      </c>
      <c r="E90" s="882">
        <v>2.4406355356043956E-2</v>
      </c>
      <c r="F90" s="883">
        <v>2.4306636009765788E-2</v>
      </c>
      <c r="G90" s="621">
        <v>2.504429419107037E-2</v>
      </c>
    </row>
    <row r="91" spans="3:7" ht="15.3" thickBot="1">
      <c r="C91" s="893" t="s">
        <v>640</v>
      </c>
      <c r="D91" s="888">
        <v>2.369999885559082</v>
      </c>
      <c r="E91" s="626">
        <v>2.7897886888688005E-2</v>
      </c>
      <c r="F91" s="627">
        <v>2.8092771965218886E-2</v>
      </c>
      <c r="G91" s="628">
        <v>2.8342745220276494E-2</v>
      </c>
    </row>
    <row r="92" spans="3:7">
      <c r="C92" s="573" t="s">
        <v>1</v>
      </c>
      <c r="D92" s="635"/>
      <c r="E92" s="578">
        <f>AVERAGE(E83:E91)</f>
        <v>2.5409062257560237E-2</v>
      </c>
      <c r="F92" s="578">
        <f t="shared" ref="F92:G92" si="2">AVERAGE(F83:F91)</f>
        <v>2.5289302673786925E-2</v>
      </c>
      <c r="G92" s="616">
        <f t="shared" si="2"/>
        <v>2.5603322497879159E-2</v>
      </c>
    </row>
    <row r="93" spans="3:7" ht="15.3" thickBot="1">
      <c r="C93" s="525" t="s">
        <v>26</v>
      </c>
      <c r="D93" s="636"/>
      <c r="E93" s="530">
        <f>MEDIAN(E83:E91)</f>
        <v>2.725625109935545E-2</v>
      </c>
      <c r="F93" s="530">
        <f t="shared" ref="F93:G93" si="3">MEDIAN(F83:F91)</f>
        <v>2.7051312043094189E-2</v>
      </c>
      <c r="G93" s="618">
        <f t="shared" si="3"/>
        <v>2.6235059133823284E-2</v>
      </c>
    </row>
    <row r="94" spans="3:7">
      <c r="C94" s="485" t="s">
        <v>656</v>
      </c>
      <c r="D94"/>
      <c r="E94"/>
      <c r="F94"/>
      <c r="G94"/>
    </row>
  </sheetData>
  <phoneticPr fontId="0" type="noConversion"/>
  <pageMargins left="2.1800000000000002" right="0.48" top="0.31" bottom="0.48" header="0.34" footer="0.5"/>
  <pageSetup scale="5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>
    <pageSetUpPr fitToPage="1"/>
  </sheetPr>
  <dimension ref="A1:K128"/>
  <sheetViews>
    <sheetView topLeftCell="A18" zoomScale="75" zoomScaleNormal="75" workbookViewId="0">
      <selection activeCell="D40" sqref="D40"/>
    </sheetView>
  </sheetViews>
  <sheetFormatPr defaultRowHeight="12.6"/>
  <cols>
    <col min="2" max="2" width="59" customWidth="1"/>
    <col min="3" max="8" width="12.71875" customWidth="1"/>
    <col min="11" max="11" width="9" style="402" bestFit="1" customWidth="1"/>
  </cols>
  <sheetData>
    <row r="1" spans="2:10" ht="15">
      <c r="B1" s="45"/>
      <c r="C1" s="45"/>
      <c r="D1" s="45"/>
      <c r="E1" s="45"/>
      <c r="F1" s="45"/>
      <c r="H1" s="22" t="s">
        <v>646</v>
      </c>
      <c r="I1" s="35"/>
      <c r="J1" s="35"/>
    </row>
    <row r="2" spans="2:10" ht="15">
      <c r="B2" s="45"/>
      <c r="C2" s="45"/>
      <c r="D2" s="45"/>
      <c r="E2" s="45"/>
      <c r="F2" s="45"/>
      <c r="H2" s="1" t="s">
        <v>508</v>
      </c>
      <c r="I2" s="35"/>
      <c r="J2" s="35"/>
    </row>
    <row r="3" spans="2:10" ht="15">
      <c r="B3" s="45"/>
      <c r="C3" s="45"/>
      <c r="D3" s="45"/>
      <c r="E3" s="45"/>
      <c r="F3" s="45"/>
      <c r="H3" s="1" t="s">
        <v>172</v>
      </c>
      <c r="I3" s="35"/>
      <c r="J3" s="35"/>
    </row>
    <row r="4" spans="2:10" ht="15">
      <c r="B4" s="45"/>
      <c r="C4" s="45"/>
      <c r="D4" s="45"/>
      <c r="E4" s="45"/>
      <c r="F4" s="45"/>
      <c r="H4" s="112" t="s">
        <v>202</v>
      </c>
      <c r="I4" s="35"/>
      <c r="J4" s="35"/>
    </row>
    <row r="5" spans="2:10" ht="14.1">
      <c r="B5" s="45"/>
      <c r="C5" s="45"/>
      <c r="D5" s="45"/>
      <c r="E5" s="45"/>
      <c r="F5" s="45"/>
      <c r="G5" s="45"/>
      <c r="H5" s="46"/>
      <c r="I5" s="35"/>
      <c r="J5" s="35"/>
    </row>
    <row r="6" spans="2:10" ht="15">
      <c r="B6" s="12" t="s">
        <v>508</v>
      </c>
      <c r="C6" s="47"/>
      <c r="D6" s="47"/>
      <c r="E6" s="47"/>
      <c r="F6" s="47"/>
      <c r="G6" s="47"/>
      <c r="H6" s="47"/>
      <c r="I6" s="35"/>
      <c r="J6" s="35"/>
    </row>
    <row r="7" spans="2:10" ht="14.1">
      <c r="B7" s="47"/>
      <c r="C7" s="47"/>
      <c r="D7" s="47"/>
      <c r="E7" s="47"/>
      <c r="F7" s="47"/>
      <c r="G7" s="47"/>
      <c r="H7" s="47"/>
      <c r="I7" s="35"/>
      <c r="J7" s="35"/>
    </row>
    <row r="8" spans="2:10" ht="15">
      <c r="B8" s="5" t="s">
        <v>647</v>
      </c>
      <c r="C8" s="5"/>
      <c r="D8" s="5"/>
      <c r="E8" s="5"/>
      <c r="F8" s="6"/>
      <c r="G8" s="6"/>
      <c r="H8" s="47"/>
      <c r="I8" s="35"/>
      <c r="J8" s="35"/>
    </row>
    <row r="9" spans="2:10" ht="15">
      <c r="B9" s="38" t="s">
        <v>21</v>
      </c>
      <c r="C9" s="47"/>
      <c r="D9" s="47"/>
      <c r="E9" s="47"/>
      <c r="F9" s="47"/>
      <c r="G9" s="47"/>
      <c r="H9" s="47"/>
      <c r="I9" s="35"/>
      <c r="J9" s="35"/>
    </row>
    <row r="10" spans="2:10" ht="15">
      <c r="B10" s="48" t="s">
        <v>208</v>
      </c>
      <c r="C10" s="47"/>
      <c r="D10" s="47"/>
      <c r="E10" s="41"/>
      <c r="F10" s="41"/>
      <c r="G10" s="41"/>
      <c r="H10" s="41"/>
      <c r="I10" s="35"/>
      <c r="J10" s="35"/>
    </row>
    <row r="11" spans="2:10" ht="15">
      <c r="B11" s="48"/>
      <c r="C11" s="47"/>
      <c r="D11" s="47"/>
      <c r="E11" s="41"/>
      <c r="F11" s="41"/>
      <c r="G11" s="41"/>
      <c r="H11" s="41"/>
      <c r="I11" s="35"/>
      <c r="J11" s="35"/>
    </row>
    <row r="12" spans="2:10" ht="15">
      <c r="B12" s="38" t="s">
        <v>165</v>
      </c>
      <c r="C12" s="5"/>
      <c r="D12" s="5"/>
      <c r="E12" s="5"/>
      <c r="F12" s="5"/>
      <c r="G12" s="38"/>
      <c r="H12" s="38"/>
      <c r="I12" s="35"/>
      <c r="J12" s="35"/>
    </row>
    <row r="13" spans="2:10" ht="15.3" thickBot="1">
      <c r="B13" s="38" t="s">
        <v>390</v>
      </c>
      <c r="C13" s="5"/>
      <c r="D13" s="5"/>
      <c r="E13" s="5"/>
      <c r="F13" s="5"/>
      <c r="G13" s="38"/>
      <c r="H13" s="38"/>
      <c r="I13" s="35"/>
      <c r="J13" s="35"/>
    </row>
    <row r="14" spans="2:10" ht="15.6" thickBot="1">
      <c r="B14" s="49"/>
      <c r="C14" s="50" t="s">
        <v>99</v>
      </c>
      <c r="D14" s="52"/>
      <c r="E14" s="52"/>
      <c r="F14" s="52"/>
      <c r="G14" s="52"/>
      <c r="H14" s="53"/>
      <c r="I14" s="35"/>
      <c r="J14" s="35"/>
    </row>
    <row r="15" spans="2:10" ht="15.6" thickBot="1">
      <c r="B15" s="66" t="s">
        <v>47</v>
      </c>
      <c r="C15" s="55" t="s">
        <v>94</v>
      </c>
      <c r="D15" s="56"/>
      <c r="E15" s="56"/>
      <c r="F15" s="200" t="s">
        <v>95</v>
      </c>
      <c r="G15" s="52"/>
      <c r="H15" s="201"/>
      <c r="I15" s="35"/>
      <c r="J15" s="35"/>
    </row>
    <row r="16" spans="2:10" ht="15.3" thickBot="1">
      <c r="B16" s="58"/>
      <c r="C16" s="182" t="s">
        <v>3</v>
      </c>
      <c r="D16" s="183" t="s">
        <v>4</v>
      </c>
      <c r="E16" s="184" t="s">
        <v>5</v>
      </c>
      <c r="F16" s="182" t="s">
        <v>3</v>
      </c>
      <c r="G16" s="183" t="s">
        <v>4</v>
      </c>
      <c r="H16" s="127" t="s">
        <v>5</v>
      </c>
      <c r="I16" s="35"/>
      <c r="J16" s="35"/>
    </row>
    <row r="17" spans="1:10" ht="15">
      <c r="A17" s="483">
        <f>A16+1</f>
        <v>1</v>
      </c>
      <c r="B17" s="185" t="s">
        <v>391</v>
      </c>
      <c r="C17" s="202">
        <v>1</v>
      </c>
      <c r="D17" s="203">
        <v>3</v>
      </c>
      <c r="E17" s="714">
        <v>5.5</v>
      </c>
      <c r="F17" s="202">
        <v>4</v>
      </c>
      <c r="G17" s="203">
        <v>3</v>
      </c>
      <c r="H17" s="204">
        <v>5.5</v>
      </c>
      <c r="I17" s="35"/>
      <c r="J17" s="35"/>
    </row>
    <row r="18" spans="1:10" ht="15">
      <c r="A18" s="483">
        <f t="shared" ref="A18:A46" si="0">A17+1</f>
        <v>2</v>
      </c>
      <c r="B18" s="540" t="s">
        <v>393</v>
      </c>
      <c r="C18" s="637">
        <v>4.5</v>
      </c>
      <c r="D18" s="795">
        <v>7.5</v>
      </c>
      <c r="E18" s="799">
        <v>4</v>
      </c>
      <c r="F18" s="637">
        <v>4.5</v>
      </c>
      <c r="G18" s="795">
        <v>7</v>
      </c>
      <c r="H18" s="639">
        <v>4.5</v>
      </c>
      <c r="I18" s="35"/>
      <c r="J18" s="35"/>
    </row>
    <row r="19" spans="1:10" ht="15">
      <c r="A19" s="483">
        <f t="shared" si="0"/>
        <v>3</v>
      </c>
      <c r="B19" s="540" t="s">
        <v>394</v>
      </c>
      <c r="C19" s="637">
        <v>0.5</v>
      </c>
      <c r="D19" s="795">
        <v>-3.5</v>
      </c>
      <c r="E19" s="799">
        <v>-0.5</v>
      </c>
      <c r="F19" s="637">
        <v>4.5</v>
      </c>
      <c r="G19" s="795">
        <v>2.5</v>
      </c>
      <c r="H19" s="639">
        <v>0.5</v>
      </c>
      <c r="I19" s="35"/>
      <c r="J19" s="35"/>
    </row>
    <row r="20" spans="1:10" ht="15">
      <c r="A20" s="483">
        <f t="shared" si="0"/>
        <v>4</v>
      </c>
      <c r="B20" s="540" t="s">
        <v>396</v>
      </c>
      <c r="C20" s="637">
        <v>3</v>
      </c>
      <c r="D20" s="795">
        <v>4.5</v>
      </c>
      <c r="E20" s="799">
        <v>4</v>
      </c>
      <c r="F20" s="637">
        <v>5</v>
      </c>
      <c r="G20" s="795">
        <v>5</v>
      </c>
      <c r="H20" s="639">
        <v>3.5</v>
      </c>
      <c r="I20" s="35"/>
      <c r="J20" s="35"/>
    </row>
    <row r="21" spans="1:10" ht="15">
      <c r="A21" s="483">
        <f t="shared" si="0"/>
        <v>5</v>
      </c>
      <c r="B21" s="585" t="s">
        <v>519</v>
      </c>
      <c r="C21" s="637"/>
      <c r="D21" s="795"/>
      <c r="E21" s="799"/>
      <c r="F21" s="637"/>
      <c r="G21" s="795"/>
      <c r="H21" s="639"/>
      <c r="I21" s="35"/>
      <c r="J21" s="35"/>
    </row>
    <row r="22" spans="1:10" ht="15">
      <c r="A22" s="483">
        <f t="shared" si="0"/>
        <v>6</v>
      </c>
      <c r="B22" s="640" t="s">
        <v>573</v>
      </c>
      <c r="C22" s="637">
        <v>5.5</v>
      </c>
      <c r="D22" s="795">
        <v>8.5</v>
      </c>
      <c r="E22" s="799">
        <v>4</v>
      </c>
      <c r="F22" s="637">
        <v>5</v>
      </c>
      <c r="G22" s="795">
        <v>4.5</v>
      </c>
      <c r="H22" s="639">
        <v>4.5</v>
      </c>
      <c r="I22" s="35"/>
      <c r="J22" s="35"/>
    </row>
    <row r="23" spans="1:10" ht="15">
      <c r="A23" s="483">
        <f t="shared" si="0"/>
        <v>7</v>
      </c>
      <c r="B23" s="540" t="s">
        <v>399</v>
      </c>
      <c r="C23" s="637">
        <v>10</v>
      </c>
      <c r="D23" s="795">
        <v>21.5</v>
      </c>
      <c r="E23" s="799">
        <v>4.5</v>
      </c>
      <c r="F23" s="637">
        <v>7</v>
      </c>
      <c r="G23" s="795">
        <v>7</v>
      </c>
      <c r="H23" s="639">
        <v>5.5</v>
      </c>
      <c r="I23" s="35"/>
      <c r="J23" s="35"/>
    </row>
    <row r="24" spans="1:10" ht="15">
      <c r="A24" s="483">
        <f t="shared" si="0"/>
        <v>8</v>
      </c>
      <c r="B24" s="540" t="s">
        <v>401</v>
      </c>
      <c r="C24" s="637">
        <v>2.5</v>
      </c>
      <c r="D24" s="795">
        <v>2</v>
      </c>
      <c r="E24" s="799">
        <v>4</v>
      </c>
      <c r="F24" s="637">
        <v>2</v>
      </c>
      <c r="G24" s="795">
        <v>2.5</v>
      </c>
      <c r="H24" s="639">
        <v>4</v>
      </c>
      <c r="I24" s="35"/>
      <c r="J24" s="35"/>
    </row>
    <row r="25" spans="1:10" ht="15">
      <c r="A25" s="483">
        <f t="shared" si="0"/>
        <v>9</v>
      </c>
      <c r="B25" s="640" t="s">
        <v>600</v>
      </c>
      <c r="C25" s="637">
        <v>3</v>
      </c>
      <c r="D25" s="795">
        <v>7.5</v>
      </c>
      <c r="E25" s="799">
        <v>4.5</v>
      </c>
      <c r="F25" s="637">
        <v>3.5</v>
      </c>
      <c r="G25" s="795">
        <v>7.5</v>
      </c>
      <c r="H25" s="639">
        <v>6.5</v>
      </c>
      <c r="I25" s="35"/>
      <c r="J25" s="35"/>
    </row>
    <row r="26" spans="1:10" ht="15">
      <c r="A26" s="483">
        <f t="shared" si="0"/>
        <v>10</v>
      </c>
      <c r="B26" s="540" t="s">
        <v>436</v>
      </c>
      <c r="C26" s="637">
        <v>2.5</v>
      </c>
      <c r="D26" s="795">
        <v>7</v>
      </c>
      <c r="E26" s="799">
        <v>1</v>
      </c>
      <c r="F26" s="637">
        <v>0.5</v>
      </c>
      <c r="G26" s="795">
        <v>3</v>
      </c>
      <c r="H26" s="639">
        <v>1.5</v>
      </c>
      <c r="I26" s="35"/>
      <c r="J26" s="35"/>
    </row>
    <row r="27" spans="1:10" ht="15">
      <c r="A27" s="483">
        <f t="shared" si="0"/>
        <v>11</v>
      </c>
      <c r="B27" s="540" t="s">
        <v>578</v>
      </c>
      <c r="C27" s="637">
        <v>-3.5</v>
      </c>
      <c r="D27" s="795">
        <v>6.5</v>
      </c>
      <c r="E27" s="799">
        <v>3</v>
      </c>
      <c r="F27" s="637">
        <v>-9</v>
      </c>
      <c r="G27" s="795">
        <v>11</v>
      </c>
      <c r="H27" s="639">
        <v>3</v>
      </c>
      <c r="I27" s="35"/>
      <c r="J27" s="35"/>
    </row>
    <row r="28" spans="1:10" ht="15">
      <c r="A28" s="483">
        <f t="shared" si="0"/>
        <v>12</v>
      </c>
      <c r="B28" s="642" t="s">
        <v>602</v>
      </c>
      <c r="C28" s="637">
        <v>0.5</v>
      </c>
      <c r="D28" s="795">
        <v>3</v>
      </c>
      <c r="E28" s="799">
        <v>1</v>
      </c>
      <c r="F28" s="637">
        <v>-0.5</v>
      </c>
      <c r="G28" s="795">
        <v>1</v>
      </c>
      <c r="H28" s="639">
        <v>-2.5</v>
      </c>
      <c r="I28" s="35"/>
      <c r="J28" s="35"/>
    </row>
    <row r="29" spans="1:10" ht="15">
      <c r="A29" s="483">
        <f t="shared" si="0"/>
        <v>13</v>
      </c>
      <c r="B29" s="640" t="s">
        <v>586</v>
      </c>
      <c r="C29" s="637"/>
      <c r="D29" s="795"/>
      <c r="E29" s="799"/>
      <c r="F29" s="637"/>
      <c r="G29" s="795"/>
      <c r="H29" s="639"/>
      <c r="I29" s="35"/>
      <c r="J29" s="35"/>
    </row>
    <row r="30" spans="1:10" ht="15">
      <c r="A30" s="483">
        <f t="shared" si="0"/>
        <v>14</v>
      </c>
      <c r="B30" s="640" t="s">
        <v>484</v>
      </c>
      <c r="C30" s="637">
        <v>8</v>
      </c>
      <c r="D30" s="795">
        <v>9.5</v>
      </c>
      <c r="E30" s="799">
        <v>6.5</v>
      </c>
      <c r="F30" s="637">
        <v>7</v>
      </c>
      <c r="G30" s="795">
        <v>8</v>
      </c>
      <c r="H30" s="639">
        <v>5</v>
      </c>
      <c r="I30" s="35"/>
      <c r="J30" s="35"/>
    </row>
    <row r="31" spans="1:10" ht="15">
      <c r="A31" s="483">
        <f t="shared" si="0"/>
        <v>15</v>
      </c>
      <c r="B31" s="540" t="s">
        <v>604</v>
      </c>
      <c r="C31" s="637">
        <v>-5.5</v>
      </c>
      <c r="D31" s="795">
        <v>-3.5</v>
      </c>
      <c r="E31" s="799">
        <v>7</v>
      </c>
      <c r="F31" s="637">
        <v>-3.5</v>
      </c>
      <c r="G31" s="795">
        <v>-7</v>
      </c>
      <c r="H31" s="639">
        <v>4.5</v>
      </c>
      <c r="I31" s="35"/>
      <c r="J31" s="35"/>
    </row>
    <row r="32" spans="1:10" ht="15">
      <c r="A32" s="483">
        <f t="shared" si="0"/>
        <v>16</v>
      </c>
      <c r="B32" s="540" t="s">
        <v>606</v>
      </c>
      <c r="C32" s="798">
        <v>-7</v>
      </c>
      <c r="D32" s="796">
        <v>-2.5</v>
      </c>
      <c r="E32" s="800">
        <v>-8</v>
      </c>
      <c r="F32" s="802">
        <v>-2.5</v>
      </c>
      <c r="G32" s="797">
        <v>-5</v>
      </c>
      <c r="H32" s="651">
        <v>-17.5</v>
      </c>
      <c r="I32" s="35"/>
      <c r="J32" s="35"/>
    </row>
    <row r="33" spans="1:10" ht="15">
      <c r="A33" s="483">
        <f t="shared" si="0"/>
        <v>17</v>
      </c>
      <c r="B33" s="643" t="s">
        <v>584</v>
      </c>
      <c r="C33" s="637">
        <v>5</v>
      </c>
      <c r="D33" s="795"/>
      <c r="E33" s="799">
        <v>3</v>
      </c>
      <c r="F33" s="637">
        <v>4</v>
      </c>
      <c r="G33" s="795"/>
      <c r="H33" s="639">
        <v>3.5</v>
      </c>
      <c r="I33" s="35"/>
      <c r="J33" s="35"/>
    </row>
    <row r="34" spans="1:10" ht="15">
      <c r="A34" s="483">
        <f t="shared" si="0"/>
        <v>18</v>
      </c>
      <c r="B34" s="540" t="s">
        <v>404</v>
      </c>
      <c r="C34" s="637">
        <v>7</v>
      </c>
      <c r="D34" s="795">
        <v>6.5</v>
      </c>
      <c r="E34" s="799">
        <v>5.5</v>
      </c>
      <c r="F34" s="637">
        <v>4</v>
      </c>
      <c r="G34" s="795">
        <v>10</v>
      </c>
      <c r="H34" s="639">
        <v>5</v>
      </c>
      <c r="I34" s="35"/>
      <c r="J34" s="35"/>
    </row>
    <row r="35" spans="1:10" ht="15">
      <c r="A35" s="483">
        <f t="shared" si="0"/>
        <v>19</v>
      </c>
      <c r="B35" s="540" t="s">
        <v>423</v>
      </c>
      <c r="C35" s="637">
        <v>4.5</v>
      </c>
      <c r="D35" s="795">
        <v>3</v>
      </c>
      <c r="E35" s="799">
        <v>5.5</v>
      </c>
      <c r="F35" s="637">
        <v>3.5</v>
      </c>
      <c r="G35" s="795">
        <v>4</v>
      </c>
      <c r="H35" s="639">
        <v>6</v>
      </c>
      <c r="I35" s="35"/>
      <c r="J35" s="35"/>
    </row>
    <row r="36" spans="1:10" ht="15">
      <c r="A36" s="483">
        <f t="shared" si="0"/>
        <v>20</v>
      </c>
      <c r="B36" s="540" t="s">
        <v>497</v>
      </c>
      <c r="C36" s="637">
        <v>6</v>
      </c>
      <c r="D36" s="795">
        <v>9</v>
      </c>
      <c r="E36" s="799">
        <v>8.5</v>
      </c>
      <c r="F36" s="637">
        <v>6</v>
      </c>
      <c r="G36" s="795">
        <v>10.5</v>
      </c>
      <c r="H36" s="639">
        <v>9.5</v>
      </c>
      <c r="I36" s="35"/>
      <c r="J36" s="35"/>
    </row>
    <row r="37" spans="1:10" ht="15">
      <c r="A37" s="483">
        <f t="shared" si="0"/>
        <v>21</v>
      </c>
      <c r="B37" s="540" t="s">
        <v>407</v>
      </c>
      <c r="C37" s="637">
        <v>8.5</v>
      </c>
      <c r="D37" s="795">
        <v>5</v>
      </c>
      <c r="E37" s="799">
        <v>5.5</v>
      </c>
      <c r="F37" s="637">
        <v>7</v>
      </c>
      <c r="G37" s="795">
        <v>7</v>
      </c>
      <c r="H37" s="639">
        <v>8</v>
      </c>
      <c r="I37" s="35"/>
      <c r="J37" s="35"/>
    </row>
    <row r="38" spans="1:10" ht="15">
      <c r="A38" s="483">
        <f t="shared" si="0"/>
        <v>22</v>
      </c>
      <c r="B38" s="540" t="s">
        <v>608</v>
      </c>
      <c r="C38" s="637">
        <v>4</v>
      </c>
      <c r="D38" s="795">
        <v>6.5</v>
      </c>
      <c r="E38" s="799">
        <v>7.5</v>
      </c>
      <c r="F38" s="637">
        <v>1</v>
      </c>
      <c r="G38" s="795">
        <v>9.5</v>
      </c>
      <c r="H38" s="639">
        <v>6</v>
      </c>
      <c r="I38" s="35"/>
      <c r="J38" s="35"/>
    </row>
    <row r="39" spans="1:10" ht="15">
      <c r="A39" s="483">
        <f t="shared" si="0"/>
        <v>23</v>
      </c>
      <c r="B39" s="540" t="s">
        <v>409</v>
      </c>
      <c r="C39" s="637">
        <v>4.5</v>
      </c>
      <c r="D39" s="795">
        <v>2.5</v>
      </c>
      <c r="E39" s="799">
        <v>2.5</v>
      </c>
      <c r="F39" s="637">
        <v>5</v>
      </c>
      <c r="G39" s="795">
        <v>3</v>
      </c>
      <c r="H39" s="639">
        <v>4.5</v>
      </c>
      <c r="I39" s="35"/>
      <c r="J39" s="35"/>
    </row>
    <row r="40" spans="1:10" ht="15">
      <c r="A40" s="483">
        <f t="shared" si="0"/>
        <v>24</v>
      </c>
      <c r="B40" s="540" t="s">
        <v>582</v>
      </c>
      <c r="C40" s="637">
        <v>7</v>
      </c>
      <c r="D40" s="795">
        <v>2.5</v>
      </c>
      <c r="E40" s="799"/>
      <c r="F40" s="637">
        <v>6</v>
      </c>
      <c r="G40" s="795">
        <v>11</v>
      </c>
      <c r="H40" s="639">
        <v>1</v>
      </c>
      <c r="I40" s="35"/>
      <c r="J40" s="35"/>
    </row>
    <row r="41" spans="1:10" ht="15">
      <c r="A41" s="483">
        <f t="shared" si="0"/>
        <v>25</v>
      </c>
      <c r="B41" s="540" t="s">
        <v>411</v>
      </c>
      <c r="C41" s="637">
        <v>3.5</v>
      </c>
      <c r="D41" s="795">
        <v>4.5</v>
      </c>
      <c r="E41" s="799">
        <v>2.5</v>
      </c>
      <c r="F41" s="637">
        <v>4</v>
      </c>
      <c r="G41" s="795">
        <v>4.5</v>
      </c>
      <c r="H41" s="639">
        <v>3.5</v>
      </c>
      <c r="I41" s="35"/>
      <c r="J41" s="35"/>
    </row>
    <row r="42" spans="1:10" ht="15">
      <c r="A42" s="483">
        <f t="shared" si="0"/>
        <v>26</v>
      </c>
      <c r="B42" s="540" t="s">
        <v>440</v>
      </c>
      <c r="C42" s="637"/>
      <c r="D42" s="795">
        <v>2.5</v>
      </c>
      <c r="E42" s="799">
        <v>1</v>
      </c>
      <c r="F42" s="637">
        <v>-0.5</v>
      </c>
      <c r="G42" s="795">
        <v>2</v>
      </c>
      <c r="H42" s="639">
        <v>-4</v>
      </c>
      <c r="I42" s="35"/>
      <c r="J42" s="35"/>
    </row>
    <row r="43" spans="1:10" ht="15">
      <c r="A43" s="483">
        <f t="shared" si="0"/>
        <v>27</v>
      </c>
      <c r="B43" s="585" t="s">
        <v>609</v>
      </c>
      <c r="C43" s="637">
        <v>1</v>
      </c>
      <c r="D43" s="795">
        <v>10</v>
      </c>
      <c r="E43" s="799">
        <v>5.5</v>
      </c>
      <c r="F43" s="637">
        <v>2</v>
      </c>
      <c r="G43" s="795">
        <v>7.5</v>
      </c>
      <c r="H43" s="639">
        <v>4</v>
      </c>
      <c r="I43" s="35"/>
      <c r="J43" s="35"/>
    </row>
    <row r="44" spans="1:10" ht="15">
      <c r="A44" s="483">
        <f t="shared" si="0"/>
        <v>28</v>
      </c>
      <c r="B44" s="540" t="s">
        <v>437</v>
      </c>
      <c r="C44" s="637">
        <v>3</v>
      </c>
      <c r="D44" s="795">
        <v>3.5</v>
      </c>
      <c r="E44" s="799">
        <v>4</v>
      </c>
      <c r="F44" s="637">
        <v>2.5</v>
      </c>
      <c r="G44" s="795">
        <v>3.5</v>
      </c>
      <c r="H44" s="639">
        <v>3</v>
      </c>
      <c r="I44" s="35"/>
      <c r="J44" s="35"/>
    </row>
    <row r="45" spans="1:10" ht="15">
      <c r="A45" s="483">
        <f t="shared" si="0"/>
        <v>29</v>
      </c>
      <c r="B45" s="540" t="s">
        <v>435</v>
      </c>
      <c r="C45" s="637">
        <v>8.5</v>
      </c>
      <c r="D45" s="795">
        <v>15.5</v>
      </c>
      <c r="E45" s="799">
        <v>8.5</v>
      </c>
      <c r="F45" s="637">
        <v>6</v>
      </c>
      <c r="G45" s="795">
        <v>11</v>
      </c>
      <c r="H45" s="639">
        <v>10.5</v>
      </c>
      <c r="I45" s="35"/>
      <c r="J45" s="35"/>
    </row>
    <row r="46" spans="1:10" ht="15.3" thickBot="1">
      <c r="A46" s="483">
        <f t="shared" si="0"/>
        <v>30</v>
      </c>
      <c r="B46" s="644" t="s">
        <v>413</v>
      </c>
      <c r="C46" s="645">
        <v>5.5</v>
      </c>
      <c r="D46" s="646">
        <v>4.5</v>
      </c>
      <c r="E46" s="801">
        <v>4.5</v>
      </c>
      <c r="F46" s="645">
        <v>5</v>
      </c>
      <c r="G46" s="646">
        <v>6</v>
      </c>
      <c r="H46" s="647">
        <v>4.5</v>
      </c>
      <c r="I46" s="35"/>
      <c r="J46" s="35"/>
    </row>
    <row r="47" spans="1:10" ht="15">
      <c r="B47" s="186" t="s">
        <v>1</v>
      </c>
      <c r="C47" s="292">
        <f t="shared" ref="C47:H47" si="1">AVERAGE(C17:C46)</f>
        <v>3.4444444444444446</v>
      </c>
      <c r="D47" s="292">
        <f t="shared" si="1"/>
        <v>5.4259259259259256</v>
      </c>
      <c r="E47" s="292">
        <f t="shared" si="1"/>
        <v>3.8703703703703702</v>
      </c>
      <c r="F47" s="292">
        <f t="shared" si="1"/>
        <v>2.9642857142857144</v>
      </c>
      <c r="G47" s="292">
        <f t="shared" si="1"/>
        <v>5.166666666666667</v>
      </c>
      <c r="H47" s="293">
        <f t="shared" si="1"/>
        <v>3.3392857142857144</v>
      </c>
      <c r="I47" s="35"/>
      <c r="J47" s="35"/>
    </row>
    <row r="48" spans="1:10" ht="15.3" thickBot="1">
      <c r="B48" s="128" t="s">
        <v>26</v>
      </c>
      <c r="C48" s="648">
        <f t="shared" ref="C48:H48" si="2">MEDIAN(C17:C46)</f>
        <v>4</v>
      </c>
      <c r="D48" s="648">
        <f t="shared" si="2"/>
        <v>4.5</v>
      </c>
      <c r="E48" s="648">
        <f t="shared" si="2"/>
        <v>4</v>
      </c>
      <c r="F48" s="648">
        <f t="shared" si="2"/>
        <v>4</v>
      </c>
      <c r="G48" s="648">
        <f t="shared" si="2"/>
        <v>5</v>
      </c>
      <c r="H48" s="649">
        <f t="shared" si="2"/>
        <v>4.5</v>
      </c>
      <c r="I48" s="35"/>
      <c r="J48" s="35"/>
    </row>
    <row r="49" spans="1:10" ht="15.3" thickBot="1">
      <c r="B49" s="113" t="s">
        <v>186</v>
      </c>
      <c r="C49" s="273" t="s">
        <v>199</v>
      </c>
      <c r="D49" s="273"/>
      <c r="E49" s="274"/>
      <c r="F49" s="275">
        <f>AVERAGE(C48:H48)</f>
        <v>4.333333333333333</v>
      </c>
      <c r="G49" s="210"/>
      <c r="H49" s="210"/>
      <c r="I49" s="35"/>
      <c r="J49" s="35"/>
    </row>
    <row r="50" spans="1:10">
      <c r="I50" s="35"/>
      <c r="J50" s="35"/>
    </row>
    <row r="51" spans="1:10" ht="15">
      <c r="B51" s="38" t="s">
        <v>166</v>
      </c>
      <c r="C51" s="5"/>
      <c r="D51" s="5"/>
      <c r="E51" s="5"/>
      <c r="F51" s="5"/>
      <c r="G51" s="38"/>
      <c r="H51" s="38"/>
      <c r="I51" s="35"/>
      <c r="J51" s="35"/>
    </row>
    <row r="52" spans="1:10" ht="15.3" thickBot="1">
      <c r="B52" s="38" t="s">
        <v>663</v>
      </c>
      <c r="C52" s="5"/>
      <c r="D52" s="5"/>
      <c r="E52" s="5"/>
      <c r="F52" s="5"/>
      <c r="G52" s="38"/>
      <c r="H52" s="38"/>
      <c r="I52" s="35"/>
      <c r="J52" s="35"/>
    </row>
    <row r="53" spans="1:10" ht="15.6" thickBot="1">
      <c r="B53" s="49"/>
      <c r="C53" s="50" t="s">
        <v>99</v>
      </c>
      <c r="D53" s="52"/>
      <c r="E53" s="52"/>
      <c r="F53" s="52"/>
      <c r="G53" s="52"/>
      <c r="H53" s="53"/>
      <c r="I53" s="35"/>
      <c r="J53" s="35"/>
    </row>
    <row r="54" spans="1:10" ht="15.6" thickBot="1">
      <c r="B54" s="66" t="s">
        <v>47</v>
      </c>
      <c r="C54" s="55" t="s">
        <v>94</v>
      </c>
      <c r="D54" s="56"/>
      <c r="E54" s="56"/>
      <c r="F54" s="200" t="s">
        <v>95</v>
      </c>
      <c r="G54" s="52"/>
      <c r="H54" s="201"/>
      <c r="I54" s="35"/>
      <c r="J54" s="35"/>
    </row>
    <row r="55" spans="1:10" ht="15.3" thickBot="1">
      <c r="B55" s="58"/>
      <c r="C55" s="182" t="s">
        <v>3</v>
      </c>
      <c r="D55" s="183" t="s">
        <v>4</v>
      </c>
      <c r="E55" s="184" t="s">
        <v>5</v>
      </c>
      <c r="F55" s="182" t="s">
        <v>3</v>
      </c>
      <c r="G55" s="183" t="s">
        <v>4</v>
      </c>
      <c r="H55" s="127" t="s">
        <v>5</v>
      </c>
      <c r="I55" s="35"/>
      <c r="J55" s="35"/>
    </row>
    <row r="56" spans="1:10" ht="15">
      <c r="A56" s="483">
        <f>A55+1</f>
        <v>1</v>
      </c>
      <c r="B56" s="650" t="s">
        <v>393</v>
      </c>
      <c r="C56" s="203">
        <v>4.5</v>
      </c>
      <c r="D56" s="203">
        <v>7.5</v>
      </c>
      <c r="E56" s="203">
        <v>4</v>
      </c>
      <c r="F56" s="203">
        <v>4.5</v>
      </c>
      <c r="G56" s="203">
        <v>7</v>
      </c>
      <c r="H56" s="204">
        <v>4.5</v>
      </c>
      <c r="I56" s="35"/>
      <c r="J56" s="35"/>
    </row>
    <row r="57" spans="1:10" ht="15">
      <c r="A57" s="483">
        <f t="shared" ref="A57:A75" si="3">A56+1</f>
        <v>2</v>
      </c>
      <c r="B57" s="501" t="s">
        <v>394</v>
      </c>
      <c r="C57" s="638">
        <v>0.5</v>
      </c>
      <c r="D57" s="638">
        <v>-3.5</v>
      </c>
      <c r="E57" s="638">
        <v>-0.5</v>
      </c>
      <c r="F57" s="638">
        <v>4.5</v>
      </c>
      <c r="G57" s="638">
        <v>2.5</v>
      </c>
      <c r="H57" s="639">
        <v>0.5</v>
      </c>
      <c r="I57" s="35"/>
      <c r="J57" s="35"/>
    </row>
    <row r="58" spans="1:10" ht="15">
      <c r="A58" s="483">
        <f t="shared" si="3"/>
        <v>3</v>
      </c>
      <c r="B58" s="640" t="s">
        <v>573</v>
      </c>
      <c r="C58" s="637">
        <v>5.5</v>
      </c>
      <c r="D58" s="638">
        <v>8.5</v>
      </c>
      <c r="E58" s="641">
        <v>4</v>
      </c>
      <c r="F58" s="637">
        <v>5</v>
      </c>
      <c r="G58" s="638">
        <v>4.5</v>
      </c>
      <c r="H58" s="639">
        <v>4.5</v>
      </c>
      <c r="I58" s="35"/>
      <c r="J58" s="35"/>
    </row>
    <row r="59" spans="1:10" ht="15">
      <c r="A59" s="483">
        <f t="shared" si="3"/>
        <v>4</v>
      </c>
      <c r="B59" s="501" t="s">
        <v>613</v>
      </c>
      <c r="C59" s="638">
        <v>6.5</v>
      </c>
      <c r="D59" s="638">
        <v>3</v>
      </c>
      <c r="E59" s="638">
        <v>2.5</v>
      </c>
      <c r="F59" s="638">
        <v>11</v>
      </c>
      <c r="G59" s="638">
        <v>4</v>
      </c>
      <c r="H59" s="639">
        <v>3</v>
      </c>
      <c r="I59" s="35"/>
      <c r="J59" s="35"/>
    </row>
    <row r="60" spans="1:10" ht="15">
      <c r="A60" s="483">
        <f t="shared" si="3"/>
        <v>5</v>
      </c>
      <c r="B60" s="501" t="s">
        <v>615</v>
      </c>
      <c r="C60" s="638">
        <v>-1.5</v>
      </c>
      <c r="D60" s="638">
        <v>5.5</v>
      </c>
      <c r="E60" s="638">
        <v>6.5</v>
      </c>
      <c r="F60" s="638">
        <v>-3</v>
      </c>
      <c r="G60" s="638">
        <v>7.5</v>
      </c>
      <c r="H60" s="639">
        <v>1</v>
      </c>
      <c r="I60" s="35"/>
      <c r="J60" s="35"/>
    </row>
    <row r="61" spans="1:10" ht="15">
      <c r="A61" s="483">
        <f t="shared" si="3"/>
        <v>6</v>
      </c>
      <c r="B61" s="589" t="s">
        <v>617</v>
      </c>
      <c r="C61" s="638">
        <v>9</v>
      </c>
      <c r="D61" s="638">
        <v>5</v>
      </c>
      <c r="E61" s="638">
        <v>10</v>
      </c>
      <c r="F61" s="638">
        <v>8</v>
      </c>
      <c r="G61" s="638">
        <v>6</v>
      </c>
      <c r="H61" s="639">
        <v>10.5</v>
      </c>
      <c r="I61" s="35"/>
      <c r="J61" s="35"/>
    </row>
    <row r="62" spans="1:10" ht="15">
      <c r="A62" s="483">
        <f t="shared" si="3"/>
        <v>7</v>
      </c>
      <c r="B62" s="501" t="s">
        <v>399</v>
      </c>
      <c r="C62" s="638">
        <v>10</v>
      </c>
      <c r="D62" s="638">
        <v>21.5</v>
      </c>
      <c r="E62" s="638">
        <v>4.5</v>
      </c>
      <c r="F62" s="638">
        <v>7</v>
      </c>
      <c r="G62" s="638">
        <v>7</v>
      </c>
      <c r="H62" s="639">
        <v>5.5</v>
      </c>
      <c r="I62" s="35"/>
      <c r="J62" s="35"/>
    </row>
    <row r="63" spans="1:10" ht="15">
      <c r="A63" s="483">
        <f t="shared" si="3"/>
        <v>8</v>
      </c>
      <c r="B63" s="501" t="s">
        <v>401</v>
      </c>
      <c r="C63" s="638">
        <v>2.5</v>
      </c>
      <c r="D63" s="638">
        <v>2</v>
      </c>
      <c r="E63" s="638">
        <v>4</v>
      </c>
      <c r="F63" s="638">
        <v>2</v>
      </c>
      <c r="G63" s="638">
        <v>2.5</v>
      </c>
      <c r="H63" s="639">
        <v>4</v>
      </c>
      <c r="I63" s="35"/>
      <c r="J63" s="35"/>
    </row>
    <row r="64" spans="1:10" ht="15">
      <c r="A64" s="483">
        <f t="shared" si="3"/>
        <v>9</v>
      </c>
      <c r="B64" s="640" t="s">
        <v>600</v>
      </c>
      <c r="C64" s="637">
        <v>3</v>
      </c>
      <c r="D64" s="795">
        <v>7.5</v>
      </c>
      <c r="E64" s="799">
        <v>4.5</v>
      </c>
      <c r="F64" s="637">
        <v>3.5</v>
      </c>
      <c r="G64" s="795">
        <v>7.5</v>
      </c>
      <c r="H64" s="639">
        <v>6.5</v>
      </c>
      <c r="I64" s="35"/>
      <c r="J64" s="35"/>
    </row>
    <row r="65" spans="1:10" ht="15">
      <c r="A65" s="483">
        <f t="shared" si="3"/>
        <v>10</v>
      </c>
      <c r="B65" s="501" t="s">
        <v>619</v>
      </c>
      <c r="C65" s="638">
        <v>8</v>
      </c>
      <c r="D65" s="638">
        <v>4.5</v>
      </c>
      <c r="E65" s="638">
        <v>4</v>
      </c>
      <c r="F65" s="638">
        <v>8</v>
      </c>
      <c r="G65" s="638">
        <v>6.5</v>
      </c>
      <c r="H65" s="639">
        <v>4.5</v>
      </c>
      <c r="I65" s="35"/>
      <c r="J65" s="35"/>
    </row>
    <row r="66" spans="1:10" ht="15">
      <c r="A66" s="483">
        <f t="shared" si="3"/>
        <v>11</v>
      </c>
      <c r="B66" s="540" t="s">
        <v>436</v>
      </c>
      <c r="C66" s="637">
        <v>2.5</v>
      </c>
      <c r="D66" s="795">
        <v>7</v>
      </c>
      <c r="E66" s="799">
        <v>1</v>
      </c>
      <c r="F66" s="637">
        <v>0.5</v>
      </c>
      <c r="G66" s="795">
        <v>3</v>
      </c>
      <c r="H66" s="639">
        <v>1.5</v>
      </c>
      <c r="I66" s="35"/>
      <c r="J66" s="35"/>
    </row>
    <row r="67" spans="1:10" ht="15">
      <c r="A67" s="483">
        <f t="shared" si="3"/>
        <v>12</v>
      </c>
      <c r="B67" s="504" t="s">
        <v>484</v>
      </c>
      <c r="C67" s="638">
        <v>8</v>
      </c>
      <c r="D67" s="638">
        <v>9.5</v>
      </c>
      <c r="E67" s="638">
        <v>6.5</v>
      </c>
      <c r="F67" s="638">
        <v>7</v>
      </c>
      <c r="G67" s="638">
        <v>8</v>
      </c>
      <c r="H67" s="639">
        <v>5</v>
      </c>
      <c r="I67" s="35"/>
      <c r="J67" s="35"/>
    </row>
    <row r="68" spans="1:10" ht="15">
      <c r="A68" s="483">
        <f t="shared" si="3"/>
        <v>13</v>
      </c>
      <c r="B68" s="501" t="s">
        <v>604</v>
      </c>
      <c r="C68" s="638">
        <v>-5.5</v>
      </c>
      <c r="D68" s="638">
        <v>-3.5</v>
      </c>
      <c r="E68" s="638">
        <v>7</v>
      </c>
      <c r="F68" s="638">
        <v>-3.5</v>
      </c>
      <c r="G68" s="638">
        <v>-7</v>
      </c>
      <c r="H68" s="639">
        <v>4.5</v>
      </c>
      <c r="I68" s="35"/>
      <c r="J68" s="35"/>
    </row>
    <row r="69" spans="1:10" ht="15">
      <c r="A69" s="483">
        <f t="shared" si="3"/>
        <v>14</v>
      </c>
      <c r="B69" s="589" t="s">
        <v>642</v>
      </c>
      <c r="C69" s="638">
        <v>5.5</v>
      </c>
      <c r="D69" s="638">
        <v>7</v>
      </c>
      <c r="E69" s="638">
        <v>7</v>
      </c>
      <c r="F69" s="638">
        <v>7</v>
      </c>
      <c r="G69" s="638">
        <v>6</v>
      </c>
      <c r="H69" s="639">
        <v>5</v>
      </c>
      <c r="I69" s="35"/>
      <c r="J69" s="35"/>
    </row>
    <row r="70" spans="1:10" ht="15">
      <c r="A70" s="483">
        <f t="shared" si="3"/>
        <v>15</v>
      </c>
      <c r="B70" s="501" t="s">
        <v>423</v>
      </c>
      <c r="C70" s="638">
        <v>4.5</v>
      </c>
      <c r="D70" s="638">
        <v>3</v>
      </c>
      <c r="E70" s="638">
        <v>5.5</v>
      </c>
      <c r="F70" s="638">
        <v>3.5</v>
      </c>
      <c r="G70" s="638">
        <v>4</v>
      </c>
      <c r="H70" s="639">
        <v>6</v>
      </c>
      <c r="I70" s="35"/>
      <c r="J70" s="35"/>
    </row>
    <row r="71" spans="1:10" ht="15">
      <c r="A71" s="483">
        <f t="shared" si="3"/>
        <v>16</v>
      </c>
      <c r="B71" s="501" t="s">
        <v>407</v>
      </c>
      <c r="C71" s="638">
        <v>8.5</v>
      </c>
      <c r="D71" s="638">
        <v>5</v>
      </c>
      <c r="E71" s="638">
        <v>5.5</v>
      </c>
      <c r="F71" s="638">
        <v>7</v>
      </c>
      <c r="G71" s="638">
        <v>7</v>
      </c>
      <c r="H71" s="639">
        <v>8</v>
      </c>
      <c r="I71" s="35"/>
      <c r="J71" s="35"/>
    </row>
    <row r="72" spans="1:10" ht="15">
      <c r="A72" s="483">
        <f t="shared" si="3"/>
        <v>17</v>
      </c>
      <c r="B72" s="504" t="s">
        <v>622</v>
      </c>
      <c r="C72" s="638">
        <v>1.5</v>
      </c>
      <c r="D72" s="638">
        <v>3.5</v>
      </c>
      <c r="E72" s="638">
        <v>6.5</v>
      </c>
      <c r="F72" s="638">
        <v>1</v>
      </c>
      <c r="G72" s="638">
        <v>4</v>
      </c>
      <c r="H72" s="639">
        <v>5</v>
      </c>
      <c r="I72" s="35"/>
      <c r="J72" s="35"/>
    </row>
    <row r="73" spans="1:10" ht="15">
      <c r="A73" s="483">
        <f t="shared" si="3"/>
        <v>18</v>
      </c>
      <c r="B73" s="589" t="s">
        <v>609</v>
      </c>
      <c r="C73" s="638">
        <v>1</v>
      </c>
      <c r="D73" s="638">
        <v>10</v>
      </c>
      <c r="E73" s="638">
        <v>5.5</v>
      </c>
      <c r="F73" s="638">
        <v>2</v>
      </c>
      <c r="G73" s="638">
        <v>7.5</v>
      </c>
      <c r="H73" s="639">
        <v>4</v>
      </c>
      <c r="I73" s="35"/>
      <c r="J73" s="35"/>
    </row>
    <row r="74" spans="1:10" ht="15">
      <c r="A74" s="483">
        <f t="shared" si="3"/>
        <v>19</v>
      </c>
      <c r="B74" s="501" t="s">
        <v>435</v>
      </c>
      <c r="C74" s="638">
        <v>8.5</v>
      </c>
      <c r="D74" s="638">
        <v>15.5</v>
      </c>
      <c r="E74" s="638">
        <v>8.5</v>
      </c>
      <c r="F74" s="638">
        <v>6</v>
      </c>
      <c r="G74" s="638">
        <v>11</v>
      </c>
      <c r="H74" s="639">
        <v>10.5</v>
      </c>
      <c r="I74" s="35"/>
      <c r="J74" s="35"/>
    </row>
    <row r="75" spans="1:10" ht="15.3" thickBot="1">
      <c r="A75" s="483">
        <f t="shared" si="3"/>
        <v>20</v>
      </c>
      <c r="B75" s="652" t="s">
        <v>413</v>
      </c>
      <c r="C75" s="653">
        <v>5.5</v>
      </c>
      <c r="D75" s="653">
        <v>4.5</v>
      </c>
      <c r="E75" s="653">
        <v>4.5</v>
      </c>
      <c r="F75" s="653">
        <v>5</v>
      </c>
      <c r="G75" s="653">
        <v>6</v>
      </c>
      <c r="H75" s="654">
        <v>4.5</v>
      </c>
      <c r="I75" s="35"/>
      <c r="J75" s="35"/>
    </row>
    <row r="76" spans="1:10" ht="15">
      <c r="B76" s="573" t="s">
        <v>1</v>
      </c>
      <c r="C76" s="655">
        <f t="shared" ref="C76:H76" si="4">AVERAGE(C56:C75)</f>
        <v>4.4000000000000004</v>
      </c>
      <c r="D76" s="655">
        <f t="shared" si="4"/>
        <v>6.15</v>
      </c>
      <c r="E76" s="655">
        <f t="shared" si="4"/>
        <v>5.05</v>
      </c>
      <c r="F76" s="655">
        <f t="shared" si="4"/>
        <v>4.3</v>
      </c>
      <c r="G76" s="655">
        <f t="shared" si="4"/>
        <v>5.2249999999999996</v>
      </c>
      <c r="H76" s="656">
        <f t="shared" si="4"/>
        <v>4.9249999999999998</v>
      </c>
      <c r="I76" s="35"/>
      <c r="J76" s="35"/>
    </row>
    <row r="77" spans="1:10" ht="15.3" thickBot="1">
      <c r="B77" s="525" t="s">
        <v>26</v>
      </c>
      <c r="C77" s="657">
        <f t="shared" ref="C77:H77" si="5">MEDIAN(C56:C75)</f>
        <v>5</v>
      </c>
      <c r="D77" s="657">
        <f t="shared" si="5"/>
        <v>5.25</v>
      </c>
      <c r="E77" s="657">
        <f t="shared" si="5"/>
        <v>5</v>
      </c>
      <c r="F77" s="657">
        <f t="shared" si="5"/>
        <v>4.75</v>
      </c>
      <c r="G77" s="657">
        <f t="shared" si="5"/>
        <v>6</v>
      </c>
      <c r="H77" s="658">
        <f t="shared" si="5"/>
        <v>4.5</v>
      </c>
      <c r="I77" s="35"/>
      <c r="J77" s="35"/>
    </row>
    <row r="78" spans="1:10" ht="15.3" thickBot="1">
      <c r="B78" s="113" t="s">
        <v>186</v>
      </c>
      <c r="C78" s="273" t="s">
        <v>199</v>
      </c>
      <c r="D78" s="273"/>
      <c r="E78" s="274"/>
      <c r="F78" s="275">
        <f>AVERAGE(C77:H77)</f>
        <v>5.083333333333333</v>
      </c>
      <c r="G78" s="210"/>
      <c r="H78" s="210"/>
      <c r="I78" s="35"/>
      <c r="J78" s="35"/>
    </row>
    <row r="79" spans="1:10">
      <c r="I79" s="35"/>
      <c r="J79" s="35"/>
    </row>
    <row r="80" spans="1:10" ht="15">
      <c r="B80" s="38" t="s">
        <v>624</v>
      </c>
      <c r="C80" s="5"/>
      <c r="D80" s="5"/>
      <c r="E80" s="5"/>
      <c r="F80" s="5"/>
      <c r="G80" s="38"/>
      <c r="H80" s="38"/>
      <c r="I80" s="35"/>
      <c r="J80" s="35"/>
    </row>
    <row r="81" spans="2:10" ht="15.3" thickBot="1">
      <c r="B81" s="38" t="s">
        <v>625</v>
      </c>
      <c r="C81" s="5"/>
      <c r="D81" s="5"/>
      <c r="E81" s="5"/>
      <c r="F81" s="5"/>
      <c r="G81" s="38"/>
      <c r="H81" s="38"/>
      <c r="I81" s="35"/>
      <c r="J81" s="35"/>
    </row>
    <row r="82" spans="2:10" ht="15.6" thickBot="1">
      <c r="B82" s="659"/>
      <c r="C82" s="50" t="s">
        <v>99</v>
      </c>
      <c r="D82" s="52"/>
      <c r="E82" s="52"/>
      <c r="F82" s="52"/>
      <c r="G82" s="52"/>
      <c r="H82" s="53"/>
      <c r="I82" s="35"/>
      <c r="J82" s="35"/>
    </row>
    <row r="83" spans="2:10" ht="15.6" thickBot="1">
      <c r="B83" s="66" t="s">
        <v>47</v>
      </c>
      <c r="C83" s="55" t="s">
        <v>94</v>
      </c>
      <c r="D83" s="56"/>
      <c r="E83" s="660"/>
      <c r="F83" s="200" t="s">
        <v>95</v>
      </c>
      <c r="G83" s="52"/>
      <c r="H83" s="201"/>
      <c r="I83" s="35"/>
      <c r="J83" s="35"/>
    </row>
    <row r="84" spans="2:10" ht="15.3" thickBot="1">
      <c r="B84" s="58"/>
      <c r="C84" s="182" t="s">
        <v>3</v>
      </c>
      <c r="D84" s="183" t="s">
        <v>4</v>
      </c>
      <c r="E84" s="127" t="s">
        <v>5</v>
      </c>
      <c r="F84" s="182" t="s">
        <v>3</v>
      </c>
      <c r="G84" s="183" t="s">
        <v>4</v>
      </c>
      <c r="H84" s="127" t="s">
        <v>5</v>
      </c>
      <c r="I84" s="35"/>
      <c r="J84" s="35"/>
    </row>
    <row r="85" spans="2:10" ht="15">
      <c r="B85" s="602" t="s">
        <v>628</v>
      </c>
      <c r="C85" s="202">
        <v>6.5</v>
      </c>
      <c r="D85" s="203">
        <v>3.5</v>
      </c>
      <c r="E85" s="204">
        <v>5.5</v>
      </c>
      <c r="F85" s="202">
        <v>10</v>
      </c>
      <c r="G85" s="203">
        <v>5.5</v>
      </c>
      <c r="H85" s="204">
        <v>7</v>
      </c>
      <c r="I85" s="35"/>
      <c r="J85" s="35"/>
    </row>
    <row r="86" spans="2:10" ht="15">
      <c r="B86" s="661" t="s">
        <v>617</v>
      </c>
      <c r="C86" s="662">
        <v>9</v>
      </c>
      <c r="D86" s="663">
        <v>5</v>
      </c>
      <c r="E86" s="664">
        <v>10</v>
      </c>
      <c r="F86" s="662">
        <v>8</v>
      </c>
      <c r="G86" s="663">
        <v>6</v>
      </c>
      <c r="H86" s="664">
        <v>10.5</v>
      </c>
      <c r="I86" s="35"/>
      <c r="J86" s="35"/>
    </row>
    <row r="87" spans="2:10" ht="15">
      <c r="B87" s="511" t="s">
        <v>630</v>
      </c>
      <c r="C87" s="637">
        <v>7</v>
      </c>
      <c r="D87" s="638">
        <v>7.5</v>
      </c>
      <c r="E87" s="639">
        <v>7</v>
      </c>
      <c r="F87" s="637">
        <v>5.5</v>
      </c>
      <c r="G87" s="638">
        <v>6.5</v>
      </c>
      <c r="H87" s="639">
        <v>8</v>
      </c>
      <c r="I87" s="35"/>
      <c r="J87" s="35"/>
    </row>
    <row r="88" spans="2:10" ht="15">
      <c r="B88" s="504" t="s">
        <v>631</v>
      </c>
      <c r="C88" s="637">
        <v>-3</v>
      </c>
      <c r="D88" s="638">
        <v>-2.5</v>
      </c>
      <c r="E88" s="639">
        <v>-3.5</v>
      </c>
      <c r="F88" s="637">
        <v>-7.5</v>
      </c>
      <c r="G88" s="638">
        <v>-5.5</v>
      </c>
      <c r="H88" s="639">
        <v>-6.5</v>
      </c>
      <c r="I88" s="35"/>
      <c r="J88" s="35"/>
    </row>
    <row r="89" spans="2:10" ht="15">
      <c r="B89" s="665" t="s">
        <v>644</v>
      </c>
      <c r="C89" s="637">
        <v>-10.5</v>
      </c>
      <c r="D89" s="638">
        <v>2.5</v>
      </c>
      <c r="E89" s="639">
        <v>2</v>
      </c>
      <c r="F89" s="637">
        <v>-18</v>
      </c>
      <c r="G89" s="638">
        <v>1</v>
      </c>
      <c r="H89" s="639"/>
      <c r="I89" s="35"/>
      <c r="J89" s="35"/>
    </row>
    <row r="90" spans="2:10" ht="15">
      <c r="B90" s="559" t="s">
        <v>645</v>
      </c>
      <c r="C90" s="637"/>
      <c r="D90" s="638"/>
      <c r="E90" s="639"/>
      <c r="F90" s="637"/>
      <c r="G90" s="638"/>
      <c r="H90" s="639"/>
      <c r="I90" s="35"/>
      <c r="J90" s="35"/>
    </row>
    <row r="91" spans="2:10" ht="15">
      <c r="B91" s="511" t="s">
        <v>637</v>
      </c>
      <c r="C91" s="637">
        <v>1.5</v>
      </c>
      <c r="D91" s="638">
        <v>8</v>
      </c>
      <c r="E91" s="639">
        <v>6.5</v>
      </c>
      <c r="F91" s="637">
        <v>-2.5</v>
      </c>
      <c r="G91" s="638">
        <v>6</v>
      </c>
      <c r="H91" s="639">
        <v>6</v>
      </c>
      <c r="I91" s="35"/>
      <c r="J91" s="35"/>
    </row>
    <row r="92" spans="2:10" ht="15">
      <c r="B92" s="511" t="s">
        <v>638</v>
      </c>
      <c r="C92" s="637">
        <v>7</v>
      </c>
      <c r="D92" s="638">
        <v>8.5</v>
      </c>
      <c r="E92" s="639">
        <v>5.5</v>
      </c>
      <c r="F92" s="637">
        <v>4.5</v>
      </c>
      <c r="G92" s="638">
        <v>10.5</v>
      </c>
      <c r="H92" s="639">
        <v>6</v>
      </c>
      <c r="I92" s="35"/>
      <c r="J92" s="35"/>
    </row>
    <row r="93" spans="2:10" ht="15.3" thickBot="1">
      <c r="B93" s="511" t="s">
        <v>640</v>
      </c>
      <c r="C93" s="645">
        <v>4</v>
      </c>
      <c r="D93" s="646">
        <v>4</v>
      </c>
      <c r="E93" s="647">
        <v>7.5</v>
      </c>
      <c r="F93" s="645">
        <v>7.5</v>
      </c>
      <c r="G93" s="646">
        <v>5</v>
      </c>
      <c r="H93" s="647">
        <v>8</v>
      </c>
      <c r="I93" s="35"/>
      <c r="J93" s="35"/>
    </row>
    <row r="94" spans="2:10" ht="15">
      <c r="B94" s="186" t="s">
        <v>1</v>
      </c>
      <c r="C94" s="666">
        <f t="shared" ref="C94:H94" si="6">AVERAGE(C85:C93)</f>
        <v>2.6875</v>
      </c>
      <c r="D94" s="667">
        <f t="shared" si="6"/>
        <v>4.5625</v>
      </c>
      <c r="E94" s="668">
        <f t="shared" si="6"/>
        <v>5.0625</v>
      </c>
      <c r="F94" s="666">
        <f t="shared" si="6"/>
        <v>0.9375</v>
      </c>
      <c r="G94" s="667">
        <f t="shared" si="6"/>
        <v>4.375</v>
      </c>
      <c r="H94" s="668">
        <f t="shared" si="6"/>
        <v>5.5714285714285712</v>
      </c>
      <c r="I94" s="35"/>
      <c r="J94" s="35"/>
    </row>
    <row r="95" spans="2:10" ht="15.3" thickBot="1">
      <c r="B95" s="128" t="s">
        <v>26</v>
      </c>
      <c r="C95" s="669">
        <f t="shared" ref="C95:H95" si="7">MEDIAN(C85:C93)</f>
        <v>5.25</v>
      </c>
      <c r="D95" s="670">
        <f t="shared" si="7"/>
        <v>4.5</v>
      </c>
      <c r="E95" s="671">
        <f t="shared" si="7"/>
        <v>6</v>
      </c>
      <c r="F95" s="669">
        <f t="shared" si="7"/>
        <v>5</v>
      </c>
      <c r="G95" s="670">
        <f t="shared" si="7"/>
        <v>5.75</v>
      </c>
      <c r="H95" s="671">
        <f t="shared" si="7"/>
        <v>7</v>
      </c>
      <c r="I95" s="35"/>
      <c r="J95" s="35"/>
    </row>
    <row r="96" spans="2:10" ht="15.3" thickBot="1">
      <c r="B96" s="672" t="s">
        <v>186</v>
      </c>
      <c r="C96" s="673" t="s">
        <v>199</v>
      </c>
      <c r="D96" s="673"/>
      <c r="E96" s="674"/>
      <c r="F96" s="675">
        <f>AVERAGE(C95,D95,E95,F95,G95,H95)</f>
        <v>5.583333333333333</v>
      </c>
      <c r="G96" s="676"/>
      <c r="H96" s="676"/>
      <c r="I96" s="35"/>
      <c r="J96" s="35"/>
    </row>
    <row r="97" spans="2:10">
      <c r="B97" s="35"/>
      <c r="C97" s="35"/>
      <c r="D97" s="35"/>
      <c r="E97" s="35"/>
      <c r="F97" s="35"/>
      <c r="G97" s="35"/>
      <c r="H97" s="35"/>
      <c r="I97" s="35"/>
      <c r="J97" s="35"/>
    </row>
    <row r="98" spans="2:10">
      <c r="B98" s="35"/>
      <c r="C98" s="35"/>
      <c r="D98" s="35"/>
      <c r="E98" s="35"/>
      <c r="F98" s="35"/>
      <c r="G98" s="35"/>
      <c r="H98" s="35"/>
      <c r="I98" s="35"/>
      <c r="J98" s="35"/>
    </row>
    <row r="99" spans="2:10">
      <c r="B99" s="35"/>
      <c r="C99" s="35"/>
      <c r="D99" s="35"/>
      <c r="E99" s="35"/>
      <c r="F99" s="35"/>
      <c r="G99" s="35"/>
      <c r="H99" s="35"/>
      <c r="I99" s="35"/>
      <c r="J99" s="35"/>
    </row>
    <row r="100" spans="2:10">
      <c r="I100" s="35"/>
      <c r="J100" s="35"/>
    </row>
    <row r="101" spans="2:10">
      <c r="I101" s="35"/>
      <c r="J101" s="35"/>
    </row>
    <row r="102" spans="2:10">
      <c r="I102" s="35"/>
      <c r="J102" s="35"/>
    </row>
    <row r="103" spans="2:10">
      <c r="I103" s="35"/>
      <c r="J103" s="35"/>
    </row>
    <row r="104" spans="2:10">
      <c r="I104" s="35"/>
      <c r="J104" s="35"/>
    </row>
    <row r="105" spans="2:10">
      <c r="I105" s="35"/>
      <c r="J105" s="35"/>
    </row>
    <row r="106" spans="2:10">
      <c r="I106" s="35"/>
      <c r="J106" s="35"/>
    </row>
    <row r="107" spans="2:10">
      <c r="I107" s="35"/>
      <c r="J107" s="35"/>
    </row>
    <row r="108" spans="2:10">
      <c r="I108" s="35"/>
      <c r="J108" s="35"/>
    </row>
    <row r="109" spans="2:10">
      <c r="I109" s="35"/>
      <c r="J109" s="35"/>
    </row>
    <row r="110" spans="2:10">
      <c r="I110" s="35"/>
      <c r="J110" s="35"/>
    </row>
    <row r="111" spans="2:10">
      <c r="I111" s="35"/>
      <c r="J111" s="35"/>
    </row>
    <row r="112" spans="2:10">
      <c r="I112" s="35"/>
      <c r="J112" s="35"/>
    </row>
    <row r="113" spans="9:10">
      <c r="I113" s="35"/>
      <c r="J113" s="35"/>
    </row>
    <row r="114" spans="9:10">
      <c r="I114" s="35"/>
      <c r="J114" s="35"/>
    </row>
    <row r="115" spans="9:10">
      <c r="I115" s="35"/>
      <c r="J115" s="35"/>
    </row>
    <row r="116" spans="9:10">
      <c r="I116" s="35"/>
      <c r="J116" s="35"/>
    </row>
    <row r="117" spans="9:10">
      <c r="I117" s="35"/>
      <c r="J117" s="35"/>
    </row>
    <row r="118" spans="9:10">
      <c r="I118" s="35"/>
      <c r="J118" s="35"/>
    </row>
    <row r="119" spans="9:10">
      <c r="I119" s="35"/>
      <c r="J119" s="35"/>
    </row>
    <row r="120" spans="9:10">
      <c r="I120" s="35"/>
      <c r="J120" s="35"/>
    </row>
    <row r="121" spans="9:10">
      <c r="I121" s="35"/>
      <c r="J121" s="35"/>
    </row>
    <row r="122" spans="9:10">
      <c r="I122" s="35"/>
      <c r="J122" s="35"/>
    </row>
    <row r="123" spans="9:10">
      <c r="I123" s="35"/>
      <c r="J123" s="35"/>
    </row>
    <row r="124" spans="9:10">
      <c r="I124" s="35"/>
      <c r="J124" s="35"/>
    </row>
    <row r="125" spans="9:10">
      <c r="I125" s="35"/>
      <c r="J125" s="35"/>
    </row>
    <row r="126" spans="9:10">
      <c r="I126" s="35"/>
      <c r="J126" s="35"/>
    </row>
    <row r="127" spans="9:10">
      <c r="I127" s="35"/>
      <c r="J127" s="35"/>
    </row>
    <row r="128" spans="9:10">
      <c r="I128" s="35"/>
      <c r="J128" s="35"/>
    </row>
  </sheetData>
  <phoneticPr fontId="67" type="noConversion"/>
  <pageMargins left="1.88" right="0.75" top="0.55000000000000004" bottom="0.3" header="0.49" footer="0.27"/>
  <pageSetup scale="5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>
    <pageSetUpPr fitToPage="1"/>
  </sheetPr>
  <dimension ref="A1:V104"/>
  <sheetViews>
    <sheetView topLeftCell="A7" zoomScale="75" zoomScaleNormal="75" workbookViewId="0">
      <selection activeCell="J20" sqref="J20"/>
    </sheetView>
  </sheetViews>
  <sheetFormatPr defaultRowHeight="12.3"/>
  <cols>
    <col min="2" max="2" width="51.71875" customWidth="1"/>
    <col min="3" max="3" width="12.44140625" customWidth="1"/>
    <col min="4" max="4" width="13" customWidth="1"/>
    <col min="5" max="5" width="15.1640625" customWidth="1"/>
    <col min="6" max="6" width="11.71875" customWidth="1"/>
    <col min="7" max="7" width="14.71875" customWidth="1"/>
    <col min="8" max="8" width="12.44140625" customWidth="1"/>
  </cols>
  <sheetData>
    <row r="1" spans="2:22" ht="15">
      <c r="B1" s="35"/>
      <c r="C1" s="35"/>
      <c r="D1" s="35"/>
      <c r="E1" s="35"/>
      <c r="H1" s="22" t="s">
        <v>646</v>
      </c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2:22" ht="15">
      <c r="B2" s="35"/>
      <c r="C2" s="35"/>
      <c r="D2" s="35"/>
      <c r="E2" s="35"/>
      <c r="H2" s="1" t="s">
        <v>508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2:22" ht="15">
      <c r="B3" s="35"/>
      <c r="C3" s="35"/>
      <c r="D3" s="35"/>
      <c r="E3" s="35"/>
      <c r="H3" s="1" t="s">
        <v>172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2:22" ht="15">
      <c r="B4" s="35"/>
      <c r="C4" s="35"/>
      <c r="D4" s="35"/>
      <c r="E4" s="35"/>
      <c r="H4" s="1" t="s">
        <v>203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</row>
    <row r="5" spans="2:22">
      <c r="B5" s="35"/>
      <c r="C5" s="35"/>
      <c r="D5" s="35"/>
      <c r="E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</row>
    <row r="6" spans="2:22" ht="15">
      <c r="B6" s="12" t="s">
        <v>508</v>
      </c>
      <c r="C6" s="36"/>
      <c r="D6" s="36"/>
      <c r="E6" s="36"/>
      <c r="F6" s="256"/>
      <c r="G6" s="256"/>
      <c r="H6" s="6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2:22" ht="15">
      <c r="B7" s="38"/>
      <c r="C7" s="36"/>
      <c r="D7" s="36"/>
      <c r="E7" s="36"/>
      <c r="F7" s="256"/>
      <c r="G7" s="256"/>
      <c r="H7" s="6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2:22" ht="15">
      <c r="B8" s="5" t="s">
        <v>647</v>
      </c>
      <c r="C8" s="38"/>
      <c r="D8" s="38"/>
      <c r="E8" s="38"/>
      <c r="F8" s="5"/>
      <c r="G8" s="6"/>
      <c r="H8" s="6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2:22" ht="15.3">
      <c r="B9" s="38" t="s">
        <v>21</v>
      </c>
      <c r="C9" s="38"/>
      <c r="D9" s="37"/>
      <c r="E9" s="37"/>
      <c r="F9" s="195"/>
      <c r="G9" s="195"/>
      <c r="H9" s="19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2:22" ht="15.3">
      <c r="B10" s="48" t="s">
        <v>96</v>
      </c>
      <c r="C10" s="38"/>
      <c r="D10" s="37"/>
      <c r="E10" s="37"/>
      <c r="F10" s="5"/>
      <c r="G10" s="5"/>
      <c r="H10" s="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2:22" ht="15.3">
      <c r="B11" s="48"/>
      <c r="C11" s="38"/>
      <c r="D11" s="37"/>
      <c r="E11" s="37"/>
      <c r="F11" s="5"/>
      <c r="G11" s="5"/>
      <c r="H11" s="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2:22" ht="15">
      <c r="B12" s="38" t="s">
        <v>165</v>
      </c>
      <c r="C12" s="5"/>
      <c r="D12" s="5"/>
      <c r="E12" s="5"/>
      <c r="F12" s="5"/>
      <c r="G12" s="5"/>
      <c r="H12" s="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2:22" ht="15.3" thickBot="1">
      <c r="B13" s="38" t="s">
        <v>390</v>
      </c>
      <c r="C13" s="5"/>
      <c r="D13" s="5"/>
      <c r="E13" s="5"/>
      <c r="F13" s="5"/>
      <c r="G13" s="5"/>
      <c r="H13" s="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2:22" ht="15.6" thickBot="1">
      <c r="B14" s="49"/>
      <c r="C14" s="50" t="s">
        <v>97</v>
      </c>
      <c r="D14" s="51"/>
      <c r="E14" s="51"/>
      <c r="F14" s="257" t="s">
        <v>6</v>
      </c>
      <c r="G14" s="258"/>
      <c r="H14" s="259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2:22" ht="15.3">
      <c r="B15" s="905"/>
      <c r="C15" s="901" t="s">
        <v>27</v>
      </c>
      <c r="D15" s="56"/>
      <c r="E15" s="56"/>
      <c r="F15" s="260" t="s">
        <v>201</v>
      </c>
      <c r="G15" s="261"/>
      <c r="H15" s="262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</row>
    <row r="16" spans="2:22" ht="15.3">
      <c r="B16" s="906" t="s">
        <v>47</v>
      </c>
      <c r="C16" s="902" t="s">
        <v>550</v>
      </c>
      <c r="D16" s="39"/>
      <c r="E16" s="39"/>
      <c r="F16" s="677" t="s">
        <v>7</v>
      </c>
      <c r="G16" s="678" t="s">
        <v>8</v>
      </c>
      <c r="H16" s="679" t="s">
        <v>9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</row>
    <row r="17" spans="1:22" ht="15.3" thickBot="1">
      <c r="B17" s="907"/>
      <c r="C17" s="903" t="s">
        <v>3</v>
      </c>
      <c r="D17" s="681" t="s">
        <v>4</v>
      </c>
      <c r="E17" s="682" t="s">
        <v>5</v>
      </c>
      <c r="F17" s="263" t="s">
        <v>10</v>
      </c>
      <c r="G17" s="264" t="s">
        <v>11</v>
      </c>
      <c r="H17" s="265" t="s">
        <v>12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</row>
    <row r="18" spans="1:22" ht="15">
      <c r="A18" s="483">
        <f>A17+1</f>
        <v>1</v>
      </c>
      <c r="B18" s="904" t="s">
        <v>391</v>
      </c>
      <c r="C18" s="202">
        <v>6</v>
      </c>
      <c r="D18" s="203">
        <v>5</v>
      </c>
      <c r="E18" s="204">
        <v>3.5</v>
      </c>
      <c r="F18" s="373">
        <v>9.5000000000000001E-2</v>
      </c>
      <c r="G18" s="266">
        <v>0.37</v>
      </c>
      <c r="H18" s="267">
        <f t="shared" ref="H18:H45" si="0">F18*G18</f>
        <v>3.5150000000000001E-2</v>
      </c>
      <c r="I18" s="35"/>
      <c r="J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</row>
    <row r="19" spans="1:22" ht="15">
      <c r="A19" s="483">
        <f t="shared" ref="A19:A47" si="1">A18+1</f>
        <v>2</v>
      </c>
      <c r="B19" s="540" t="s">
        <v>393</v>
      </c>
      <c r="C19" s="637">
        <v>6.5</v>
      </c>
      <c r="D19" s="638">
        <v>5.5</v>
      </c>
      <c r="E19" s="639">
        <v>7.5</v>
      </c>
      <c r="F19" s="683">
        <v>0.1</v>
      </c>
      <c r="G19" s="684">
        <v>0.38</v>
      </c>
      <c r="H19" s="685">
        <f t="shared" si="0"/>
        <v>3.8000000000000006E-2</v>
      </c>
      <c r="I19" s="35"/>
      <c r="J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1:22" ht="15">
      <c r="A20" s="483">
        <f t="shared" si="1"/>
        <v>3</v>
      </c>
      <c r="B20" s="540" t="s">
        <v>394</v>
      </c>
      <c r="C20" s="637">
        <v>6.5</v>
      </c>
      <c r="D20" s="638">
        <v>6</v>
      </c>
      <c r="E20" s="639">
        <v>5</v>
      </c>
      <c r="F20" s="683">
        <v>0.105</v>
      </c>
      <c r="G20" s="684">
        <v>0.39</v>
      </c>
      <c r="H20" s="685">
        <f t="shared" si="0"/>
        <v>4.095E-2</v>
      </c>
      <c r="I20" s="35"/>
      <c r="J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1:22" ht="15">
      <c r="A21" s="483">
        <f t="shared" si="1"/>
        <v>4</v>
      </c>
      <c r="B21" s="540" t="s">
        <v>396</v>
      </c>
      <c r="C21" s="637">
        <v>4</v>
      </c>
      <c r="D21" s="638">
        <v>5.5</v>
      </c>
      <c r="E21" s="639">
        <v>4</v>
      </c>
      <c r="F21" s="683">
        <v>0.105</v>
      </c>
      <c r="G21" s="684">
        <v>0.28999999999999998</v>
      </c>
      <c r="H21" s="685">
        <f t="shared" si="0"/>
        <v>3.0449999999999998E-2</v>
      </c>
      <c r="I21" s="35"/>
      <c r="J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 ht="15">
      <c r="A22" s="483">
        <f t="shared" si="1"/>
        <v>5</v>
      </c>
      <c r="B22" s="589" t="s">
        <v>519</v>
      </c>
      <c r="C22" s="637">
        <v>8.5</v>
      </c>
      <c r="D22" s="638">
        <v>3</v>
      </c>
      <c r="E22" s="639">
        <v>1.5</v>
      </c>
      <c r="F22" s="683">
        <v>5.5E-2</v>
      </c>
      <c r="G22" s="684">
        <v>0.3</v>
      </c>
      <c r="H22" s="685">
        <f t="shared" si="0"/>
        <v>1.6500000000000001E-2</v>
      </c>
      <c r="I22" s="35"/>
      <c r="J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</row>
    <row r="23" spans="1:22" ht="15">
      <c r="A23" s="483">
        <f t="shared" si="1"/>
        <v>6</v>
      </c>
      <c r="B23" s="504" t="s">
        <v>573</v>
      </c>
      <c r="C23" s="637">
        <v>3.5</v>
      </c>
      <c r="D23" s="638">
        <v>4</v>
      </c>
      <c r="E23" s="639">
        <v>3.5</v>
      </c>
      <c r="F23" s="683">
        <v>0.08</v>
      </c>
      <c r="G23" s="684">
        <v>0.28999999999999998</v>
      </c>
      <c r="H23" s="685">
        <f t="shared" si="0"/>
        <v>2.3199999999999998E-2</v>
      </c>
      <c r="I23" s="35"/>
      <c r="J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 ht="15">
      <c r="A24" s="483">
        <f t="shared" si="1"/>
        <v>7</v>
      </c>
      <c r="B24" s="540" t="s">
        <v>399</v>
      </c>
      <c r="C24" s="637">
        <v>7</v>
      </c>
      <c r="D24" s="638">
        <v>7</v>
      </c>
      <c r="E24" s="639">
        <v>7.5</v>
      </c>
      <c r="F24" s="683">
        <v>0.14000000000000001</v>
      </c>
      <c r="G24" s="537">
        <v>0.41</v>
      </c>
      <c r="H24" s="685">
        <f t="shared" si="0"/>
        <v>5.74E-2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spans="1:22" ht="15">
      <c r="A25" s="483">
        <f t="shared" si="1"/>
        <v>8</v>
      </c>
      <c r="B25" s="540" t="s">
        <v>401</v>
      </c>
      <c r="C25" s="637">
        <v>3</v>
      </c>
      <c r="D25" s="638">
        <v>3.5</v>
      </c>
      <c r="E25" s="639">
        <v>3.5</v>
      </c>
      <c r="F25" s="683">
        <v>8.5000000000000006E-2</v>
      </c>
      <c r="G25" s="684">
        <v>0.33</v>
      </c>
      <c r="H25" s="685">
        <f t="shared" si="0"/>
        <v>2.8050000000000002E-2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2" ht="15">
      <c r="A26" s="483">
        <f t="shared" si="1"/>
        <v>9</v>
      </c>
      <c r="B26" s="504" t="s">
        <v>600</v>
      </c>
      <c r="C26" s="637">
        <v>6.5</v>
      </c>
      <c r="D26" s="638">
        <v>5</v>
      </c>
      <c r="E26" s="639">
        <v>7</v>
      </c>
      <c r="F26" s="683">
        <v>0.13</v>
      </c>
      <c r="G26" s="684">
        <v>0.21</v>
      </c>
      <c r="H26" s="685">
        <f t="shared" si="0"/>
        <v>2.7300000000000001E-2</v>
      </c>
    </row>
    <row r="27" spans="1:22" ht="15">
      <c r="A27" s="483">
        <f t="shared" si="1"/>
        <v>10</v>
      </c>
      <c r="B27" s="540" t="s">
        <v>436</v>
      </c>
      <c r="C27" s="637">
        <v>6</v>
      </c>
      <c r="D27" s="638">
        <v>2.5</v>
      </c>
      <c r="E27" s="639">
        <v>2.5</v>
      </c>
      <c r="F27" s="683">
        <v>8.5000000000000006E-2</v>
      </c>
      <c r="G27" s="537">
        <v>0.3</v>
      </c>
      <c r="H27" s="685">
        <f t="shared" si="0"/>
        <v>2.5500000000000002E-2</v>
      </c>
    </row>
    <row r="28" spans="1:22" ht="15">
      <c r="A28" s="483">
        <f t="shared" si="1"/>
        <v>11</v>
      </c>
      <c r="B28" s="540" t="s">
        <v>578</v>
      </c>
      <c r="C28" s="637" t="s">
        <v>521</v>
      </c>
      <c r="D28" s="638">
        <v>3.5</v>
      </c>
      <c r="E28" s="639">
        <v>5.5</v>
      </c>
      <c r="F28" s="683">
        <v>0.11</v>
      </c>
      <c r="G28" s="537">
        <v>0.47</v>
      </c>
      <c r="H28" s="685">
        <f t="shared" si="0"/>
        <v>5.1699999999999996E-2</v>
      </c>
    </row>
    <row r="29" spans="1:22" ht="15">
      <c r="A29" s="483">
        <f t="shared" si="1"/>
        <v>12</v>
      </c>
      <c r="B29" s="642" t="s">
        <v>602</v>
      </c>
      <c r="C29" s="637">
        <v>0.5</v>
      </c>
      <c r="D29" s="638">
        <v>4</v>
      </c>
      <c r="E29" s="639">
        <v>4</v>
      </c>
      <c r="F29" s="686">
        <v>0.11</v>
      </c>
      <c r="G29" s="537">
        <v>0.28999999999999998</v>
      </c>
      <c r="H29" s="685">
        <f>F29*G29</f>
        <v>3.1899999999999998E-2</v>
      </c>
    </row>
    <row r="30" spans="1:22" ht="15">
      <c r="A30" s="483">
        <f t="shared" si="1"/>
        <v>13</v>
      </c>
      <c r="B30" s="640" t="s">
        <v>586</v>
      </c>
      <c r="C30" s="637" t="s">
        <v>521</v>
      </c>
      <c r="D30" s="638" t="s">
        <v>521</v>
      </c>
      <c r="E30" s="641" t="s">
        <v>521</v>
      </c>
      <c r="F30" s="683">
        <v>8.5000000000000006E-2</v>
      </c>
      <c r="G30" s="684">
        <v>0.31</v>
      </c>
      <c r="H30" s="685">
        <f t="shared" ref="H30" si="2">F30*G30</f>
        <v>2.6350000000000002E-2</v>
      </c>
    </row>
    <row r="31" spans="1:22" ht="15">
      <c r="A31" s="483">
        <f t="shared" si="1"/>
        <v>14</v>
      </c>
      <c r="B31" s="640" t="s">
        <v>484</v>
      </c>
      <c r="C31" s="637">
        <v>5.5</v>
      </c>
      <c r="D31" s="638">
        <v>5.5</v>
      </c>
      <c r="E31" s="639">
        <v>4.5</v>
      </c>
      <c r="F31" s="683">
        <v>0.09</v>
      </c>
      <c r="G31" s="684">
        <v>0.38</v>
      </c>
      <c r="H31" s="685">
        <f t="shared" si="0"/>
        <v>3.4200000000000001E-2</v>
      </c>
    </row>
    <row r="32" spans="1:22" ht="15">
      <c r="A32" s="483">
        <f t="shared" si="1"/>
        <v>15</v>
      </c>
      <c r="B32" s="540" t="s">
        <v>604</v>
      </c>
      <c r="C32" s="637">
        <v>9</v>
      </c>
      <c r="D32" s="638">
        <v>5.5</v>
      </c>
      <c r="E32" s="639">
        <v>5</v>
      </c>
      <c r="F32" s="683">
        <v>0.09</v>
      </c>
      <c r="G32" s="684">
        <v>0.52</v>
      </c>
      <c r="H32" s="685">
        <f t="shared" si="0"/>
        <v>4.6800000000000001E-2</v>
      </c>
    </row>
    <row r="33" spans="1:8" ht="15">
      <c r="A33" s="483">
        <f t="shared" si="1"/>
        <v>16</v>
      </c>
      <c r="B33" s="540" t="s">
        <v>606</v>
      </c>
      <c r="C33" s="637">
        <v>6.5</v>
      </c>
      <c r="D33" s="638">
        <v>3.5</v>
      </c>
      <c r="E33" s="639">
        <v>7</v>
      </c>
      <c r="F33" s="686">
        <v>0.16</v>
      </c>
      <c r="G33" s="684">
        <v>0.36</v>
      </c>
      <c r="H33" s="685">
        <f>F33*G33</f>
        <v>5.7599999999999998E-2</v>
      </c>
    </row>
    <row r="34" spans="1:8" ht="15">
      <c r="A34" s="483">
        <f t="shared" si="1"/>
        <v>17</v>
      </c>
      <c r="B34" s="643" t="s">
        <v>584</v>
      </c>
      <c r="C34" s="637">
        <v>2.5</v>
      </c>
      <c r="D34" s="638">
        <v>3</v>
      </c>
      <c r="E34" s="639">
        <v>4</v>
      </c>
      <c r="F34" s="683">
        <v>9.5000000000000001E-2</v>
      </c>
      <c r="G34" s="684">
        <v>0.34</v>
      </c>
      <c r="H34" s="685">
        <f t="shared" si="0"/>
        <v>3.2300000000000002E-2</v>
      </c>
    </row>
    <row r="35" spans="1:8" ht="15">
      <c r="A35" s="483">
        <f t="shared" si="1"/>
        <v>18</v>
      </c>
      <c r="B35" s="540" t="s">
        <v>404</v>
      </c>
      <c r="C35" s="637">
        <v>3.5</v>
      </c>
      <c r="D35" s="638">
        <v>7</v>
      </c>
      <c r="E35" s="639">
        <v>4</v>
      </c>
      <c r="F35" s="683">
        <v>9.5000000000000001E-2</v>
      </c>
      <c r="G35" s="537">
        <v>0.37</v>
      </c>
      <c r="H35" s="685">
        <f t="shared" si="0"/>
        <v>3.5150000000000001E-2</v>
      </c>
    </row>
    <row r="36" spans="1:8" ht="15">
      <c r="A36" s="483">
        <f t="shared" si="1"/>
        <v>19</v>
      </c>
      <c r="B36" s="540" t="s">
        <v>423</v>
      </c>
      <c r="C36" s="637">
        <v>6</v>
      </c>
      <c r="D36" s="638">
        <v>5</v>
      </c>
      <c r="E36" s="639">
        <v>5.5</v>
      </c>
      <c r="F36" s="683">
        <v>0.105</v>
      </c>
      <c r="G36" s="537">
        <v>0.48</v>
      </c>
      <c r="H36" s="685">
        <f t="shared" si="0"/>
        <v>5.0399999999999993E-2</v>
      </c>
    </row>
    <row r="37" spans="1:8" ht="15">
      <c r="A37" s="483">
        <f t="shared" si="1"/>
        <v>20</v>
      </c>
      <c r="B37" s="540" t="s">
        <v>497</v>
      </c>
      <c r="C37" s="637">
        <v>10.5</v>
      </c>
      <c r="D37" s="638">
        <v>10</v>
      </c>
      <c r="E37" s="639">
        <v>7.5</v>
      </c>
      <c r="F37" s="683">
        <v>0.125</v>
      </c>
      <c r="G37" s="537">
        <v>0.4</v>
      </c>
      <c r="H37" s="685">
        <f t="shared" si="0"/>
        <v>0.05</v>
      </c>
    </row>
    <row r="38" spans="1:8" ht="15">
      <c r="A38" s="483">
        <f t="shared" si="1"/>
        <v>21</v>
      </c>
      <c r="B38" s="540" t="s">
        <v>407</v>
      </c>
      <c r="C38" s="637">
        <v>3</v>
      </c>
      <c r="D38" s="638">
        <v>4.5</v>
      </c>
      <c r="E38" s="639">
        <v>3.5</v>
      </c>
      <c r="F38" s="683">
        <v>0.09</v>
      </c>
      <c r="G38" s="537">
        <v>0.34</v>
      </c>
      <c r="H38" s="685">
        <f t="shared" si="0"/>
        <v>3.0600000000000002E-2</v>
      </c>
    </row>
    <row r="39" spans="1:8" ht="15">
      <c r="A39" s="483">
        <f t="shared" si="1"/>
        <v>22</v>
      </c>
      <c r="B39" s="540" t="s">
        <v>608</v>
      </c>
      <c r="C39" s="637">
        <v>6.5</v>
      </c>
      <c r="D39" s="638">
        <v>7</v>
      </c>
      <c r="E39" s="639">
        <v>3.5</v>
      </c>
      <c r="F39" s="683">
        <v>0.115</v>
      </c>
      <c r="G39" s="684">
        <v>0.3</v>
      </c>
      <c r="H39" s="685">
        <f t="shared" si="0"/>
        <v>3.4500000000000003E-2</v>
      </c>
    </row>
    <row r="40" spans="1:8" ht="15">
      <c r="A40" s="483">
        <f t="shared" si="1"/>
        <v>23</v>
      </c>
      <c r="B40" s="540" t="s">
        <v>409</v>
      </c>
      <c r="C40" s="637">
        <v>5</v>
      </c>
      <c r="D40" s="638">
        <v>6</v>
      </c>
      <c r="E40" s="639">
        <v>3.5</v>
      </c>
      <c r="F40" s="683">
        <v>0.105</v>
      </c>
      <c r="G40" s="537">
        <v>0.34</v>
      </c>
      <c r="H40" s="685">
        <f t="shared" si="0"/>
        <v>3.5700000000000003E-2</v>
      </c>
    </row>
    <row r="41" spans="1:8" ht="15">
      <c r="A41" s="483">
        <f t="shared" si="1"/>
        <v>24</v>
      </c>
      <c r="B41" s="540" t="s">
        <v>582</v>
      </c>
      <c r="C41" s="637">
        <v>7</v>
      </c>
      <c r="D41" s="638">
        <v>7</v>
      </c>
      <c r="E41" s="639">
        <v>4</v>
      </c>
      <c r="F41" s="686">
        <v>9.5000000000000001E-2</v>
      </c>
      <c r="G41" s="537">
        <v>0.42</v>
      </c>
      <c r="H41" s="685">
        <f t="shared" si="0"/>
        <v>3.9899999999999998E-2</v>
      </c>
    </row>
    <row r="42" spans="1:8" ht="15">
      <c r="A42" s="483">
        <f t="shared" si="1"/>
        <v>25</v>
      </c>
      <c r="B42" s="540" t="s">
        <v>411</v>
      </c>
      <c r="C42" s="637">
        <v>4.5</v>
      </c>
      <c r="D42" s="638">
        <v>6.5</v>
      </c>
      <c r="E42" s="639">
        <v>3</v>
      </c>
      <c r="F42" s="683">
        <v>0.09</v>
      </c>
      <c r="G42" s="537">
        <v>0.34</v>
      </c>
      <c r="H42" s="685">
        <f t="shared" si="0"/>
        <v>3.0600000000000002E-2</v>
      </c>
    </row>
    <row r="43" spans="1:8" ht="15">
      <c r="A43" s="483">
        <f t="shared" si="1"/>
        <v>26</v>
      </c>
      <c r="B43" s="540" t="s">
        <v>440</v>
      </c>
      <c r="C43" s="637">
        <v>1.5</v>
      </c>
      <c r="D43" s="638">
        <v>2</v>
      </c>
      <c r="E43" s="639">
        <v>5.5</v>
      </c>
      <c r="F43" s="683">
        <v>0.13</v>
      </c>
      <c r="G43" s="537">
        <v>0.36</v>
      </c>
      <c r="H43" s="685">
        <f t="shared" si="0"/>
        <v>4.6800000000000001E-2</v>
      </c>
    </row>
    <row r="44" spans="1:8" ht="15">
      <c r="A44" s="483">
        <f t="shared" si="1"/>
        <v>27</v>
      </c>
      <c r="B44" s="589" t="s">
        <v>609</v>
      </c>
      <c r="C44" s="637">
        <v>11</v>
      </c>
      <c r="D44" s="638">
        <v>8</v>
      </c>
      <c r="E44" s="639">
        <v>6.5</v>
      </c>
      <c r="F44" s="683">
        <v>0.12</v>
      </c>
      <c r="G44" s="537">
        <v>0.42</v>
      </c>
      <c r="H44" s="685">
        <f t="shared" si="0"/>
        <v>5.0399999999999993E-2</v>
      </c>
    </row>
    <row r="45" spans="1:8" ht="15">
      <c r="A45" s="483">
        <f t="shared" si="1"/>
        <v>28</v>
      </c>
      <c r="B45" s="540" t="s">
        <v>437</v>
      </c>
      <c r="C45" s="637">
        <v>3.5</v>
      </c>
      <c r="D45" s="638">
        <v>3</v>
      </c>
      <c r="E45" s="639">
        <v>3.5</v>
      </c>
      <c r="F45" s="683">
        <v>0.125</v>
      </c>
      <c r="G45" s="537">
        <v>0.27</v>
      </c>
      <c r="H45" s="685">
        <f t="shared" si="0"/>
        <v>3.3750000000000002E-2</v>
      </c>
    </row>
    <row r="46" spans="1:8" ht="15">
      <c r="A46" s="483">
        <f t="shared" si="1"/>
        <v>29</v>
      </c>
      <c r="B46" s="540" t="s">
        <v>435</v>
      </c>
      <c r="C46" s="637">
        <v>6</v>
      </c>
      <c r="D46" s="638">
        <v>6</v>
      </c>
      <c r="E46" s="639">
        <v>3.5</v>
      </c>
      <c r="F46" s="683">
        <v>0.12</v>
      </c>
      <c r="G46" s="537">
        <v>0.33</v>
      </c>
      <c r="H46" s="685">
        <f>F46*G46</f>
        <v>3.9600000000000003E-2</v>
      </c>
    </row>
    <row r="47" spans="1:8" ht="15.3" thickBot="1">
      <c r="A47" s="483">
        <f t="shared" si="1"/>
        <v>30</v>
      </c>
      <c r="B47" s="644" t="s">
        <v>413</v>
      </c>
      <c r="C47" s="645">
        <v>5.5</v>
      </c>
      <c r="D47" s="646">
        <v>6</v>
      </c>
      <c r="E47" s="647">
        <v>5</v>
      </c>
      <c r="F47" s="687">
        <v>0.11</v>
      </c>
      <c r="G47" s="688">
        <v>0.38</v>
      </c>
      <c r="H47" s="689">
        <f t="shared" ref="H47" si="3">F47*G47</f>
        <v>4.1800000000000004E-2</v>
      </c>
    </row>
    <row r="48" spans="1:8" ht="15">
      <c r="B48" s="187" t="s">
        <v>1</v>
      </c>
      <c r="C48" s="248">
        <f t="shared" ref="C48:H48" si="4">AVERAGE(C18:C47)</f>
        <v>5.5357142857142856</v>
      </c>
      <c r="D48" s="248">
        <f>AVERAGE(D18:D47)</f>
        <v>5.1724137931034484</v>
      </c>
      <c r="E48" s="276">
        <f t="shared" si="4"/>
        <v>4.6206896551724137</v>
      </c>
      <c r="F48" s="325">
        <f t="shared" si="4"/>
        <v>0.10483333333333333</v>
      </c>
      <c r="G48" s="326">
        <f t="shared" si="4"/>
        <v>0.35633333333333339</v>
      </c>
      <c r="H48" s="327">
        <f t="shared" si="4"/>
        <v>3.7418333333333331E-2</v>
      </c>
    </row>
    <row r="49" spans="1:8" ht="15.3" thickBot="1">
      <c r="B49" s="690" t="s">
        <v>26</v>
      </c>
      <c r="C49" s="648">
        <f>MEDIAN(C18:C47)</f>
        <v>6</v>
      </c>
      <c r="D49" s="648">
        <f t="shared" ref="D49:H49" si="5">MEDIAN(D18:D47)</f>
        <v>5.5</v>
      </c>
      <c r="E49" s="691">
        <f>MEDIAN(E18:E47)</f>
        <v>4</v>
      </c>
      <c r="F49" s="692">
        <f t="shared" si="5"/>
        <v>0.105</v>
      </c>
      <c r="G49" s="693">
        <f t="shared" si="5"/>
        <v>0.35</v>
      </c>
      <c r="H49" s="694">
        <f t="shared" si="5"/>
        <v>3.5150000000000001E-2</v>
      </c>
    </row>
    <row r="50" spans="1:8" ht="15.3" thickBot="1">
      <c r="B50" s="29" t="s">
        <v>199</v>
      </c>
      <c r="C50" s="188"/>
      <c r="D50" s="189">
        <f>AVERAGE(C49,D49,E49)</f>
        <v>5.166666666666667</v>
      </c>
      <c r="E50" s="190"/>
      <c r="F50" s="268"/>
      <c r="G50" s="269" t="s">
        <v>425</v>
      </c>
      <c r="H50" s="270">
        <f>H49</f>
        <v>3.5150000000000001E-2</v>
      </c>
    </row>
    <row r="51" spans="1:8" ht="15">
      <c r="B51" s="208" t="s">
        <v>549</v>
      </c>
      <c r="C51" s="209"/>
      <c r="D51" s="209"/>
      <c r="E51" s="210"/>
      <c r="F51" s="271"/>
      <c r="G51" s="271"/>
      <c r="H51" s="271"/>
    </row>
    <row r="52" spans="1:8" ht="15.3">
      <c r="B52" s="2" t="s">
        <v>415</v>
      </c>
      <c r="C52" s="7"/>
      <c r="D52" s="191"/>
      <c r="E52" s="191"/>
      <c r="F52" s="191"/>
      <c r="G52" s="191"/>
    </row>
    <row r="53" spans="1:8" ht="15.3">
      <c r="B53" s="4"/>
      <c r="C53" s="7"/>
      <c r="D53" s="191"/>
      <c r="E53" s="191"/>
      <c r="F53" s="191"/>
      <c r="G53" s="191"/>
    </row>
    <row r="54" spans="1:8" ht="15">
      <c r="B54" s="38" t="s">
        <v>166</v>
      </c>
      <c r="C54" s="5"/>
      <c r="D54" s="5"/>
      <c r="E54" s="5"/>
      <c r="F54" s="5"/>
      <c r="G54" s="5"/>
      <c r="H54" s="5"/>
    </row>
    <row r="55" spans="1:8" ht="15.3" thickBot="1">
      <c r="B55" s="38" t="s">
        <v>612</v>
      </c>
      <c r="C55" s="5"/>
      <c r="D55" s="5"/>
      <c r="E55" s="5"/>
      <c r="F55" s="5"/>
      <c r="G55" s="5"/>
      <c r="H55" s="5"/>
    </row>
    <row r="56" spans="1:8" ht="15.6" thickBot="1">
      <c r="B56" s="49"/>
      <c r="C56" s="50" t="s">
        <v>97</v>
      </c>
      <c r="D56" s="51"/>
      <c r="E56" s="51"/>
      <c r="F56" s="257" t="s">
        <v>6</v>
      </c>
      <c r="G56" s="258"/>
      <c r="H56" s="259"/>
    </row>
    <row r="57" spans="1:8" ht="15.3">
      <c r="B57" s="54"/>
      <c r="C57" s="55" t="s">
        <v>27</v>
      </c>
      <c r="D57" s="56"/>
      <c r="E57" s="56"/>
      <c r="F57" s="260" t="s">
        <v>201</v>
      </c>
      <c r="G57" s="261"/>
      <c r="H57" s="262"/>
    </row>
    <row r="58" spans="1:8" ht="15.3">
      <c r="B58" s="57" t="s">
        <v>47</v>
      </c>
      <c r="C58" s="44" t="s">
        <v>550</v>
      </c>
      <c r="D58" s="39"/>
      <c r="E58" s="39"/>
      <c r="F58" s="677" t="s">
        <v>7</v>
      </c>
      <c r="G58" s="678" t="s">
        <v>8</v>
      </c>
      <c r="H58" s="679" t="s">
        <v>9</v>
      </c>
    </row>
    <row r="59" spans="1:8" ht="15.3" thickBot="1">
      <c r="B59" s="114"/>
      <c r="C59" s="680" t="s">
        <v>3</v>
      </c>
      <c r="D59" s="681" t="s">
        <v>4</v>
      </c>
      <c r="E59" s="682" t="s">
        <v>5</v>
      </c>
      <c r="F59" s="263" t="s">
        <v>10</v>
      </c>
      <c r="G59" s="264" t="s">
        <v>11</v>
      </c>
      <c r="H59" s="265" t="s">
        <v>12</v>
      </c>
    </row>
    <row r="60" spans="1:8" ht="15">
      <c r="A60" s="483">
        <f>A59+1</f>
        <v>1</v>
      </c>
      <c r="B60" s="540" t="s">
        <v>393</v>
      </c>
      <c r="C60" s="637">
        <v>6.5</v>
      </c>
      <c r="D60" s="638">
        <v>5.5</v>
      </c>
      <c r="E60" s="639">
        <v>7.5</v>
      </c>
      <c r="F60" s="683">
        <v>0.1</v>
      </c>
      <c r="G60" s="684">
        <v>0.38</v>
      </c>
      <c r="H60" s="685">
        <f t="shared" ref="H60:H72" si="6">F60*G60</f>
        <v>3.8000000000000006E-2</v>
      </c>
    </row>
    <row r="61" spans="1:8" ht="15">
      <c r="A61" s="483">
        <f t="shared" ref="A61:A79" si="7">A60+1</f>
        <v>2</v>
      </c>
      <c r="B61" s="540" t="s">
        <v>394</v>
      </c>
      <c r="C61" s="637">
        <v>6.5</v>
      </c>
      <c r="D61" s="638">
        <v>6</v>
      </c>
      <c r="E61" s="639">
        <v>5</v>
      </c>
      <c r="F61" s="683">
        <v>0.105</v>
      </c>
      <c r="G61" s="684">
        <v>0.39</v>
      </c>
      <c r="H61" s="685">
        <f t="shared" si="6"/>
        <v>4.095E-2</v>
      </c>
    </row>
    <row r="62" spans="1:8" ht="15">
      <c r="A62" s="483">
        <f t="shared" si="7"/>
        <v>3</v>
      </c>
      <c r="B62" s="504" t="s">
        <v>573</v>
      </c>
      <c r="C62" s="637">
        <v>3.5</v>
      </c>
      <c r="D62" s="638">
        <v>4</v>
      </c>
      <c r="E62" s="639">
        <v>3.5</v>
      </c>
      <c r="F62" s="683">
        <v>0.08</v>
      </c>
      <c r="G62" s="684">
        <v>0.28999999999999998</v>
      </c>
      <c r="H62" s="685">
        <f t="shared" si="6"/>
        <v>2.3199999999999998E-2</v>
      </c>
    </row>
    <row r="63" spans="1:8" ht="15">
      <c r="A63" s="483">
        <f t="shared" si="7"/>
        <v>4</v>
      </c>
      <c r="B63" s="501" t="s">
        <v>613</v>
      </c>
      <c r="C63" s="637">
        <v>5</v>
      </c>
      <c r="D63" s="638">
        <v>6.5</v>
      </c>
      <c r="E63" s="641">
        <v>5.5</v>
      </c>
      <c r="F63" s="683">
        <v>9.5000000000000001E-2</v>
      </c>
      <c r="G63" s="684">
        <v>0.4</v>
      </c>
      <c r="H63" s="685">
        <f t="shared" si="6"/>
        <v>3.8000000000000006E-2</v>
      </c>
    </row>
    <row r="64" spans="1:8" ht="15">
      <c r="A64" s="483">
        <f t="shared" si="7"/>
        <v>5</v>
      </c>
      <c r="B64" s="585" t="s">
        <v>615</v>
      </c>
      <c r="C64" s="637">
        <v>12.5</v>
      </c>
      <c r="D64" s="638">
        <v>2.5</v>
      </c>
      <c r="E64" s="641">
        <v>13.5</v>
      </c>
      <c r="F64" s="683">
        <v>0.1</v>
      </c>
      <c r="G64" s="684">
        <v>0.38</v>
      </c>
      <c r="H64" s="685">
        <f t="shared" si="6"/>
        <v>3.8000000000000006E-2</v>
      </c>
    </row>
    <row r="65" spans="1:8" ht="15">
      <c r="A65" s="483">
        <f t="shared" si="7"/>
        <v>6</v>
      </c>
      <c r="B65" s="661" t="s">
        <v>617</v>
      </c>
      <c r="C65" s="662">
        <v>9</v>
      </c>
      <c r="D65" s="663">
        <v>9</v>
      </c>
      <c r="E65" s="695">
        <v>9</v>
      </c>
      <c r="F65" s="696">
        <v>0.1</v>
      </c>
      <c r="G65" s="697">
        <v>0.56999999999999995</v>
      </c>
      <c r="H65" s="698">
        <f t="shared" si="6"/>
        <v>5.6999999999999995E-2</v>
      </c>
    </row>
    <row r="66" spans="1:8" ht="15">
      <c r="A66" s="483">
        <f t="shared" si="7"/>
        <v>7</v>
      </c>
      <c r="B66" s="540" t="s">
        <v>399</v>
      </c>
      <c r="C66" s="637">
        <v>7</v>
      </c>
      <c r="D66" s="638">
        <v>7</v>
      </c>
      <c r="E66" s="639">
        <v>7.5</v>
      </c>
      <c r="F66" s="683">
        <v>0.14000000000000001</v>
      </c>
      <c r="G66" s="537">
        <v>0.41</v>
      </c>
      <c r="H66" s="685">
        <f t="shared" si="6"/>
        <v>5.74E-2</v>
      </c>
    </row>
    <row r="67" spans="1:8" ht="15">
      <c r="A67" s="483">
        <f t="shared" si="7"/>
        <v>8</v>
      </c>
      <c r="B67" s="540" t="s">
        <v>401</v>
      </c>
      <c r="C67" s="637">
        <v>3</v>
      </c>
      <c r="D67" s="638">
        <v>3.5</v>
      </c>
      <c r="E67" s="639">
        <v>3</v>
      </c>
      <c r="F67" s="683">
        <v>8.5000000000000006E-2</v>
      </c>
      <c r="G67" s="684">
        <v>0.32</v>
      </c>
      <c r="H67" s="685">
        <f t="shared" si="6"/>
        <v>2.7200000000000002E-2</v>
      </c>
    </row>
    <row r="68" spans="1:8" ht="15">
      <c r="A68" s="483">
        <f t="shared" si="7"/>
        <v>9</v>
      </c>
      <c r="B68" s="504" t="s">
        <v>600</v>
      </c>
      <c r="C68" s="637">
        <v>6.5</v>
      </c>
      <c r="D68" s="638">
        <v>5</v>
      </c>
      <c r="E68" s="639">
        <v>7</v>
      </c>
      <c r="F68" s="683">
        <v>0.13</v>
      </c>
      <c r="G68" s="684">
        <v>0.21</v>
      </c>
      <c r="H68" s="685">
        <f t="shared" si="6"/>
        <v>2.7300000000000001E-2</v>
      </c>
    </row>
    <row r="69" spans="1:8" ht="15">
      <c r="A69" s="483">
        <f t="shared" si="7"/>
        <v>10</v>
      </c>
      <c r="B69" s="699" t="s">
        <v>619</v>
      </c>
      <c r="C69" s="637">
        <v>5.5</v>
      </c>
      <c r="D69" s="638">
        <v>6</v>
      </c>
      <c r="E69" s="641">
        <v>5.5</v>
      </c>
      <c r="F69" s="683">
        <v>0.105</v>
      </c>
      <c r="G69" s="684">
        <v>0.38</v>
      </c>
      <c r="H69" s="685">
        <f t="shared" si="6"/>
        <v>3.9899999999999998E-2</v>
      </c>
    </row>
    <row r="70" spans="1:8" ht="15">
      <c r="A70" s="483">
        <f t="shared" si="7"/>
        <v>11</v>
      </c>
      <c r="B70" s="540" t="s">
        <v>436</v>
      </c>
      <c r="C70" s="637">
        <v>6</v>
      </c>
      <c r="D70" s="638">
        <v>2.5</v>
      </c>
      <c r="E70" s="639">
        <v>2.5</v>
      </c>
      <c r="F70" s="683">
        <v>8.5000000000000006E-2</v>
      </c>
      <c r="G70" s="537">
        <v>0.3</v>
      </c>
      <c r="H70" s="685">
        <f t="shared" si="6"/>
        <v>2.5500000000000002E-2</v>
      </c>
    </row>
    <row r="71" spans="1:8" ht="15">
      <c r="A71" s="483">
        <f t="shared" si="7"/>
        <v>12</v>
      </c>
      <c r="B71" s="640" t="s">
        <v>484</v>
      </c>
      <c r="C71" s="637">
        <v>5.5</v>
      </c>
      <c r="D71" s="638">
        <v>5.5</v>
      </c>
      <c r="E71" s="639">
        <v>4.5</v>
      </c>
      <c r="F71" s="683">
        <v>0.09</v>
      </c>
      <c r="G71" s="684">
        <v>0.38</v>
      </c>
      <c r="H71" s="685">
        <f t="shared" si="6"/>
        <v>3.4200000000000001E-2</v>
      </c>
    </row>
    <row r="72" spans="1:8" ht="15">
      <c r="A72" s="483">
        <f t="shared" si="7"/>
        <v>13</v>
      </c>
      <c r="B72" s="540" t="s">
        <v>604</v>
      </c>
      <c r="C72" s="637">
        <v>9</v>
      </c>
      <c r="D72" s="638">
        <v>5.5</v>
      </c>
      <c r="E72" s="639">
        <v>5</v>
      </c>
      <c r="F72" s="683">
        <v>0.09</v>
      </c>
      <c r="G72" s="684">
        <v>0.52</v>
      </c>
      <c r="H72" s="685">
        <f t="shared" si="6"/>
        <v>4.6800000000000001E-2</v>
      </c>
    </row>
    <row r="73" spans="1:8" ht="15">
      <c r="A73" s="483">
        <f t="shared" si="7"/>
        <v>14</v>
      </c>
      <c r="B73" s="585" t="s">
        <v>642</v>
      </c>
      <c r="C73" s="637">
        <v>4</v>
      </c>
      <c r="D73" s="638">
        <v>6</v>
      </c>
      <c r="E73" s="639">
        <v>5</v>
      </c>
      <c r="F73" s="686">
        <v>7.0000000000000007E-2</v>
      </c>
      <c r="G73" s="684">
        <v>0.54</v>
      </c>
      <c r="H73" s="685">
        <f>F73*G73</f>
        <v>3.7800000000000007E-2</v>
      </c>
    </row>
    <row r="74" spans="1:8" ht="15">
      <c r="A74" s="483">
        <f t="shared" si="7"/>
        <v>15</v>
      </c>
      <c r="B74" s="540" t="s">
        <v>423</v>
      </c>
      <c r="C74" s="637">
        <v>6</v>
      </c>
      <c r="D74" s="638">
        <v>5</v>
      </c>
      <c r="E74" s="639">
        <v>5.5</v>
      </c>
      <c r="F74" s="683">
        <v>0.105</v>
      </c>
      <c r="G74" s="537">
        <v>0.48</v>
      </c>
      <c r="H74" s="685">
        <f t="shared" ref="H74:H77" si="8">F74*G74</f>
        <v>5.0399999999999993E-2</v>
      </c>
    </row>
    <row r="75" spans="1:8" ht="15">
      <c r="A75" s="483">
        <f t="shared" si="7"/>
        <v>16</v>
      </c>
      <c r="B75" s="540" t="s">
        <v>407</v>
      </c>
      <c r="C75" s="637">
        <v>3</v>
      </c>
      <c r="D75" s="638">
        <v>4.5</v>
      </c>
      <c r="E75" s="639">
        <v>3.5</v>
      </c>
      <c r="F75" s="683">
        <v>0.09</v>
      </c>
      <c r="G75" s="537">
        <v>0.34</v>
      </c>
      <c r="H75" s="685">
        <f t="shared" si="8"/>
        <v>3.0600000000000002E-2</v>
      </c>
    </row>
    <row r="76" spans="1:8" ht="15">
      <c r="A76" s="483">
        <f t="shared" si="7"/>
        <v>17</v>
      </c>
      <c r="B76" s="504" t="s">
        <v>622</v>
      </c>
      <c r="C76" s="637">
        <v>6</v>
      </c>
      <c r="D76" s="638">
        <v>5</v>
      </c>
      <c r="E76" s="639">
        <v>5</v>
      </c>
      <c r="F76" s="683">
        <v>0.11</v>
      </c>
      <c r="G76" s="537">
        <v>0.43</v>
      </c>
      <c r="H76" s="685">
        <f t="shared" si="8"/>
        <v>4.7300000000000002E-2</v>
      </c>
    </row>
    <row r="77" spans="1:8" ht="15">
      <c r="A77" s="483">
        <f t="shared" si="7"/>
        <v>18</v>
      </c>
      <c r="B77" s="589" t="s">
        <v>609</v>
      </c>
      <c r="C77" s="637">
        <v>11</v>
      </c>
      <c r="D77" s="638">
        <v>8</v>
      </c>
      <c r="E77" s="639">
        <v>6.5</v>
      </c>
      <c r="F77" s="683">
        <v>0.12</v>
      </c>
      <c r="G77" s="537">
        <v>0.42</v>
      </c>
      <c r="H77" s="685">
        <f t="shared" si="8"/>
        <v>5.0399999999999993E-2</v>
      </c>
    </row>
    <row r="78" spans="1:8" ht="15">
      <c r="A78" s="483">
        <f t="shared" si="7"/>
        <v>19</v>
      </c>
      <c r="B78" s="540" t="s">
        <v>435</v>
      </c>
      <c r="C78" s="637">
        <v>6</v>
      </c>
      <c r="D78" s="638">
        <v>6</v>
      </c>
      <c r="E78" s="639">
        <v>3.5</v>
      </c>
      <c r="F78" s="683">
        <v>0.12</v>
      </c>
      <c r="G78" s="537">
        <v>0.33</v>
      </c>
      <c r="H78" s="685">
        <f>F78*G78</f>
        <v>3.9600000000000003E-2</v>
      </c>
    </row>
    <row r="79" spans="1:8" ht="15.3" thickBot="1">
      <c r="A79" s="483">
        <f t="shared" si="7"/>
        <v>20</v>
      </c>
      <c r="B79" s="644" t="s">
        <v>413</v>
      </c>
      <c r="C79" s="645">
        <v>5.5</v>
      </c>
      <c r="D79" s="646">
        <v>6</v>
      </c>
      <c r="E79" s="647">
        <v>5</v>
      </c>
      <c r="F79" s="687">
        <v>0.11</v>
      </c>
      <c r="G79" s="688">
        <v>0.38</v>
      </c>
      <c r="H79" s="689">
        <f t="shared" ref="H79" si="9">F79*G79</f>
        <v>4.1800000000000004E-2</v>
      </c>
    </row>
    <row r="80" spans="1:8" ht="15">
      <c r="A80" s="483"/>
      <c r="B80" s="187" t="s">
        <v>1</v>
      </c>
      <c r="C80" s="248">
        <f t="shared" ref="C80:H80" si="10">AVERAGE(C60:C79)</f>
        <v>6.35</v>
      </c>
      <c r="D80" s="248">
        <f t="shared" si="10"/>
        <v>5.45</v>
      </c>
      <c r="E80" s="276">
        <f t="shared" si="10"/>
        <v>5.65</v>
      </c>
      <c r="F80" s="325">
        <f t="shared" si="10"/>
        <v>0.10150000000000001</v>
      </c>
      <c r="G80" s="326">
        <f t="shared" si="10"/>
        <v>0.39249999999999996</v>
      </c>
      <c r="H80" s="327">
        <f t="shared" si="10"/>
        <v>3.9567499999999999E-2</v>
      </c>
    </row>
    <row r="81" spans="2:8" ht="15.3" thickBot="1">
      <c r="B81" s="690" t="s">
        <v>26</v>
      </c>
      <c r="C81" s="648">
        <f t="shared" ref="C81:H81" si="11">MEDIAN(C60:C79)</f>
        <v>6</v>
      </c>
      <c r="D81" s="648">
        <f t="shared" si="11"/>
        <v>5.5</v>
      </c>
      <c r="E81" s="691">
        <f t="shared" si="11"/>
        <v>5</v>
      </c>
      <c r="F81" s="692">
        <f t="shared" si="11"/>
        <v>0.1</v>
      </c>
      <c r="G81" s="693">
        <f t="shared" si="11"/>
        <v>0.38</v>
      </c>
      <c r="H81" s="694">
        <f t="shared" si="11"/>
        <v>3.8800000000000001E-2</v>
      </c>
    </row>
    <row r="82" spans="2:8" ht="15.3" thickBot="1">
      <c r="B82" s="29" t="s">
        <v>199</v>
      </c>
      <c r="C82" s="188"/>
      <c r="D82" s="189">
        <f>AVERAGE(C81,D81,E81)</f>
        <v>5.5</v>
      </c>
      <c r="E82" s="190"/>
      <c r="F82" s="268"/>
      <c r="G82" s="269" t="s">
        <v>425</v>
      </c>
      <c r="H82" s="270">
        <f>H81</f>
        <v>3.8800000000000001E-2</v>
      </c>
    </row>
    <row r="83" spans="2:8" ht="15">
      <c r="B83" s="208" t="s">
        <v>549</v>
      </c>
      <c r="C83" s="209"/>
      <c r="D83" s="209"/>
      <c r="E83" s="210"/>
      <c r="F83" s="271"/>
      <c r="G83" s="271"/>
      <c r="H83" s="271"/>
    </row>
    <row r="84" spans="2:8" ht="15.3">
      <c r="B84" s="2" t="s">
        <v>415</v>
      </c>
      <c r="C84" s="7"/>
      <c r="D84" s="191"/>
      <c r="E84" s="191"/>
      <c r="F84" s="191"/>
      <c r="G84" s="191"/>
    </row>
    <row r="85" spans="2:8" ht="15.3">
      <c r="B85" s="2"/>
      <c r="C85" s="7"/>
      <c r="D85" s="191"/>
      <c r="E85" s="191"/>
      <c r="F85" s="191"/>
      <c r="G85" s="191"/>
    </row>
    <row r="86" spans="2:8" ht="15">
      <c r="B86" s="38" t="s">
        <v>624</v>
      </c>
      <c r="C86" s="5"/>
      <c r="D86" s="5"/>
      <c r="E86" s="5"/>
      <c r="F86" s="5"/>
      <c r="G86" s="5"/>
      <c r="H86" s="5"/>
    </row>
    <row r="87" spans="2:8" ht="15.3" thickBot="1">
      <c r="B87" s="38" t="s">
        <v>625</v>
      </c>
      <c r="C87" s="5"/>
      <c r="D87" s="5"/>
      <c r="E87" s="5"/>
      <c r="F87" s="700"/>
      <c r="G87" s="700"/>
      <c r="H87" s="700"/>
    </row>
    <row r="88" spans="2:8" ht="15.6" thickBot="1">
      <c r="B88" s="659"/>
      <c r="C88" s="50" t="s">
        <v>97</v>
      </c>
      <c r="D88" s="51"/>
      <c r="E88" s="51"/>
      <c r="F88" s="701" t="s">
        <v>6</v>
      </c>
      <c r="G88" s="702"/>
      <c r="H88" s="703"/>
    </row>
    <row r="89" spans="2:8" ht="15.3">
      <c r="B89" s="54"/>
      <c r="C89" s="55" t="s">
        <v>27</v>
      </c>
      <c r="D89" s="56"/>
      <c r="E89" s="56"/>
      <c r="F89" s="704" t="s">
        <v>201</v>
      </c>
      <c r="G89" s="705"/>
      <c r="H89" s="706"/>
    </row>
    <row r="90" spans="2:8" ht="15.3">
      <c r="B90" s="57" t="s">
        <v>47</v>
      </c>
      <c r="C90" s="44" t="s">
        <v>550</v>
      </c>
      <c r="D90" s="707"/>
      <c r="E90" s="707"/>
      <c r="F90" s="708" t="s">
        <v>7</v>
      </c>
      <c r="G90" s="709" t="s">
        <v>8</v>
      </c>
      <c r="H90" s="710" t="s">
        <v>9</v>
      </c>
    </row>
    <row r="91" spans="2:8" ht="15.3" thickBot="1">
      <c r="B91" s="114"/>
      <c r="C91" s="680" t="s">
        <v>3</v>
      </c>
      <c r="D91" s="681" t="s">
        <v>4</v>
      </c>
      <c r="E91" s="682" t="s">
        <v>5</v>
      </c>
      <c r="F91" s="711" t="s">
        <v>10</v>
      </c>
      <c r="G91" s="712" t="s">
        <v>11</v>
      </c>
      <c r="H91" s="713" t="s">
        <v>12</v>
      </c>
    </row>
    <row r="92" spans="2:8" ht="15">
      <c r="B92" s="602" t="s">
        <v>628</v>
      </c>
      <c r="C92" s="202">
        <v>7.5</v>
      </c>
      <c r="D92" s="203">
        <v>7</v>
      </c>
      <c r="E92" s="714">
        <v>7</v>
      </c>
      <c r="F92" s="715">
        <v>0.1</v>
      </c>
      <c r="G92" s="716">
        <v>0.52</v>
      </c>
      <c r="H92" s="717">
        <f t="shared" ref="H92:H100" si="12">F92*G92</f>
        <v>5.2000000000000005E-2</v>
      </c>
    </row>
    <row r="93" spans="2:8" ht="15">
      <c r="B93" s="661" t="s">
        <v>617</v>
      </c>
      <c r="C93" s="662">
        <v>9</v>
      </c>
      <c r="D93" s="663">
        <v>9</v>
      </c>
      <c r="E93" s="695">
        <v>9</v>
      </c>
      <c r="F93" s="696">
        <v>0.1</v>
      </c>
      <c r="G93" s="697">
        <v>0.56999999999999995</v>
      </c>
      <c r="H93" s="698">
        <f t="shared" si="12"/>
        <v>5.6999999999999995E-2</v>
      </c>
    </row>
    <row r="94" spans="2:8" ht="15">
      <c r="B94" s="511" t="s">
        <v>630</v>
      </c>
      <c r="C94" s="637">
        <v>3.5</v>
      </c>
      <c r="D94" s="638">
        <v>4</v>
      </c>
      <c r="E94" s="641">
        <v>6.5</v>
      </c>
      <c r="F94" s="696">
        <v>0.115</v>
      </c>
      <c r="G94" s="697">
        <v>0.47</v>
      </c>
      <c r="H94" s="698">
        <f t="shared" si="12"/>
        <v>5.4050000000000001E-2</v>
      </c>
    </row>
    <row r="95" spans="2:8" ht="15">
      <c r="B95" s="504" t="s">
        <v>631</v>
      </c>
      <c r="C95" s="637">
        <v>12.5</v>
      </c>
      <c r="D95" s="638">
        <v>9</v>
      </c>
      <c r="E95" s="641">
        <v>7.5</v>
      </c>
      <c r="F95" s="696">
        <v>0.09</v>
      </c>
      <c r="G95" s="697">
        <v>0.33</v>
      </c>
      <c r="H95" s="698">
        <f t="shared" si="12"/>
        <v>2.9700000000000001E-2</v>
      </c>
    </row>
    <row r="96" spans="2:8" ht="15">
      <c r="B96" s="665" t="s">
        <v>644</v>
      </c>
      <c r="C96" s="637">
        <v>27</v>
      </c>
      <c r="D96" s="638">
        <v>2.5</v>
      </c>
      <c r="E96" s="641">
        <v>1</v>
      </c>
      <c r="F96" s="696">
        <v>0.12</v>
      </c>
      <c r="G96" s="697">
        <v>0.37</v>
      </c>
      <c r="H96" s="698">
        <f t="shared" si="12"/>
        <v>4.4399999999999995E-2</v>
      </c>
    </row>
    <row r="97" spans="2:8" ht="15">
      <c r="B97" s="559" t="s">
        <v>645</v>
      </c>
      <c r="C97" s="637">
        <v>8</v>
      </c>
      <c r="D97" s="638">
        <v>8.5</v>
      </c>
      <c r="E97" s="641">
        <v>4.5</v>
      </c>
      <c r="F97" s="696">
        <v>0.1</v>
      </c>
      <c r="G97" s="697">
        <v>0.44</v>
      </c>
      <c r="H97" s="698">
        <f t="shared" si="12"/>
        <v>4.4000000000000004E-2</v>
      </c>
    </row>
    <row r="98" spans="2:8" ht="15">
      <c r="B98" s="511" t="s">
        <v>637</v>
      </c>
      <c r="C98" s="637">
        <v>10.5</v>
      </c>
      <c r="D98" s="638">
        <v>4</v>
      </c>
      <c r="E98" s="641">
        <v>4.5</v>
      </c>
      <c r="F98" s="696">
        <v>0.12</v>
      </c>
      <c r="G98" s="718">
        <v>0.4</v>
      </c>
      <c r="H98" s="698">
        <f t="shared" si="12"/>
        <v>4.8000000000000001E-2</v>
      </c>
    </row>
    <row r="99" spans="2:8" ht="15">
      <c r="B99" s="511" t="s">
        <v>638</v>
      </c>
      <c r="C99" s="637">
        <v>9</v>
      </c>
      <c r="D99" s="638">
        <v>5</v>
      </c>
      <c r="E99" s="641">
        <v>7.5</v>
      </c>
      <c r="F99" s="696">
        <v>0.1</v>
      </c>
      <c r="G99" s="718">
        <v>0.55000000000000004</v>
      </c>
      <c r="H99" s="698">
        <f t="shared" si="12"/>
        <v>5.5000000000000007E-2</v>
      </c>
    </row>
    <row r="100" spans="2:8" ht="15.3" thickBot="1">
      <c r="B100" s="511" t="s">
        <v>640</v>
      </c>
      <c r="C100" s="719">
        <v>5.5</v>
      </c>
      <c r="D100" s="653">
        <v>4</v>
      </c>
      <c r="E100" s="720">
        <v>4.5</v>
      </c>
      <c r="F100" s="721">
        <v>0.09</v>
      </c>
      <c r="G100" s="722">
        <v>0.47</v>
      </c>
      <c r="H100" s="723">
        <f t="shared" si="12"/>
        <v>4.2299999999999997E-2</v>
      </c>
    </row>
    <row r="101" spans="2:8" ht="15">
      <c r="B101" s="724" t="s">
        <v>1</v>
      </c>
      <c r="C101" s="725">
        <f t="shared" ref="C101:H101" si="13">AVERAGE(C92:C100)</f>
        <v>10.277777777777779</v>
      </c>
      <c r="D101" s="726">
        <f t="shared" si="13"/>
        <v>5.8888888888888893</v>
      </c>
      <c r="E101" s="727">
        <f t="shared" si="13"/>
        <v>5.7777777777777777</v>
      </c>
      <c r="F101" s="728">
        <f t="shared" si="13"/>
        <v>0.10388888888888888</v>
      </c>
      <c r="G101" s="729">
        <f t="shared" si="13"/>
        <v>0.45777777777777767</v>
      </c>
      <c r="H101" s="730">
        <f t="shared" si="13"/>
        <v>4.7383333333333333E-2</v>
      </c>
    </row>
    <row r="102" spans="2:8" ht="15.3" thickBot="1">
      <c r="B102" s="731" t="s">
        <v>26</v>
      </c>
      <c r="C102" s="732">
        <f t="shared" ref="C102:H102" si="14">MEDIAN(C92:C100)</f>
        <v>9</v>
      </c>
      <c r="D102" s="733">
        <f>MEDIAN(D92:D100)</f>
        <v>5</v>
      </c>
      <c r="E102" s="734">
        <f t="shared" si="14"/>
        <v>6.5</v>
      </c>
      <c r="F102" s="735">
        <f t="shared" si="14"/>
        <v>0.1</v>
      </c>
      <c r="G102" s="736">
        <f t="shared" si="14"/>
        <v>0.47</v>
      </c>
      <c r="H102" s="737">
        <f t="shared" si="14"/>
        <v>4.8000000000000001E-2</v>
      </c>
    </row>
    <row r="103" spans="2:8" ht="15.3" thickBot="1">
      <c r="B103" s="738" t="s">
        <v>199</v>
      </c>
      <c r="C103" s="739"/>
      <c r="D103" s="740">
        <f>AVERAGE(C102,D102,E102)</f>
        <v>6.833333333333333</v>
      </c>
      <c r="E103" s="741"/>
      <c r="F103" s="742"/>
      <c r="G103" s="743" t="s">
        <v>425</v>
      </c>
      <c r="H103" s="744">
        <f>H102</f>
        <v>4.8000000000000001E-2</v>
      </c>
    </row>
    <row r="104" spans="2:8" ht="15">
      <c r="B104" s="745" t="s">
        <v>664</v>
      </c>
      <c r="C104" s="746"/>
      <c r="D104" s="746"/>
      <c r="E104" s="747"/>
      <c r="F104" s="748"/>
      <c r="G104" s="748"/>
      <c r="H104" s="748"/>
    </row>
  </sheetData>
  <phoneticPr fontId="67" type="noConversion"/>
  <pageMargins left="2.0699999999999998" right="0.45" top="0.49" bottom="0.24" header="0.5" footer="0.5"/>
  <pageSetup scale="4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>
    <pageSetUpPr fitToPage="1"/>
  </sheetPr>
  <dimension ref="A1:J90"/>
  <sheetViews>
    <sheetView zoomScale="75" zoomScaleNormal="75" workbookViewId="0">
      <selection activeCell="P55" sqref="P55"/>
    </sheetView>
  </sheetViews>
  <sheetFormatPr defaultColWidth="9.1640625" defaultRowHeight="15"/>
  <cols>
    <col min="1" max="1" width="9.1640625" style="62"/>
    <col min="2" max="2" width="51.71875" style="62" customWidth="1"/>
    <col min="3" max="4" width="12.44140625" style="403" customWidth="1"/>
    <col min="5" max="5" width="9.71875" style="425" bestFit="1" customWidth="1"/>
    <col min="6" max="16384" width="9.1640625" style="62"/>
  </cols>
  <sheetData>
    <row r="1" spans="1:6">
      <c r="F1" s="22" t="s">
        <v>646</v>
      </c>
    </row>
    <row r="2" spans="1:6">
      <c r="B2" s="374"/>
      <c r="F2" s="1" t="s">
        <v>508</v>
      </c>
    </row>
    <row r="3" spans="1:6">
      <c r="B3" s="374"/>
      <c r="F3" s="1" t="s">
        <v>172</v>
      </c>
    </row>
    <row r="4" spans="1:6" ht="15.3">
      <c r="B4" s="375"/>
      <c r="C4" s="404"/>
      <c r="F4" s="1" t="s">
        <v>207</v>
      </c>
    </row>
    <row r="5" spans="1:6" ht="15.3">
      <c r="B5" s="375"/>
      <c r="C5" s="404"/>
      <c r="E5" s="279"/>
    </row>
    <row r="6" spans="1:6" ht="15.3">
      <c r="B6" s="376" t="s">
        <v>508</v>
      </c>
      <c r="C6" s="405"/>
      <c r="D6" s="406"/>
      <c r="E6" s="67"/>
    </row>
    <row r="7" spans="1:6" ht="15.3">
      <c r="B7" s="376"/>
      <c r="C7" s="405"/>
      <c r="D7" s="406"/>
      <c r="E7" s="67"/>
    </row>
    <row r="8" spans="1:6" ht="15.3">
      <c r="B8" s="5" t="s">
        <v>647</v>
      </c>
      <c r="C8" s="405"/>
      <c r="D8" s="406"/>
      <c r="E8" s="67"/>
    </row>
    <row r="9" spans="1:6" ht="15.3">
      <c r="B9" s="67" t="s">
        <v>21</v>
      </c>
      <c r="C9" s="405"/>
      <c r="D9" s="405"/>
      <c r="E9" s="67"/>
    </row>
    <row r="10" spans="1:6" ht="15.3">
      <c r="B10" s="67" t="s">
        <v>98</v>
      </c>
      <c r="C10" s="405"/>
      <c r="D10" s="407"/>
      <c r="E10" s="67"/>
    </row>
    <row r="12" spans="1:6" ht="15.3">
      <c r="B12" s="105" t="s">
        <v>165</v>
      </c>
      <c r="C12" s="408"/>
      <c r="D12" s="408"/>
      <c r="E12" s="105"/>
    </row>
    <row r="13" spans="1:6" ht="15.6" thickBot="1">
      <c r="B13" s="105" t="s">
        <v>390</v>
      </c>
      <c r="C13" s="408"/>
      <c r="D13" s="408"/>
      <c r="E13" s="105"/>
    </row>
    <row r="14" spans="1:6" ht="15.3" thickBot="1">
      <c r="A14"/>
      <c r="B14"/>
      <c r="C14" s="423" t="s">
        <v>185</v>
      </c>
      <c r="D14" s="749" t="s">
        <v>209</v>
      </c>
      <c r="E14" s="750" t="s">
        <v>1</v>
      </c>
    </row>
    <row r="15" spans="1:6">
      <c r="A15" s="483">
        <f>A14+1</f>
        <v>1</v>
      </c>
      <c r="B15" s="650" t="s">
        <v>391</v>
      </c>
      <c r="C15" s="751">
        <v>7.0000000000000007E-2</v>
      </c>
      <c r="D15" s="751">
        <v>7.1999999999999995E-2</v>
      </c>
      <c r="E15" s="752">
        <f>AVERAGE(C15:D15)</f>
        <v>7.1000000000000008E-2</v>
      </c>
    </row>
    <row r="16" spans="1:6">
      <c r="A16" s="483">
        <f t="shared" ref="A16:A44" si="0">A15+1</f>
        <v>2</v>
      </c>
      <c r="B16" s="501" t="s">
        <v>393</v>
      </c>
      <c r="C16" s="751">
        <v>5.1499999999999997E-2</v>
      </c>
      <c r="D16" s="751">
        <v>5.5899999999999998E-2</v>
      </c>
      <c r="E16" s="753">
        <f>AVERAGE(C16:D16)</f>
        <v>5.3699999999999998E-2</v>
      </c>
    </row>
    <row r="17" spans="1:5">
      <c r="A17" s="483">
        <f t="shared" si="0"/>
        <v>3</v>
      </c>
      <c r="B17" s="501" t="s">
        <v>394</v>
      </c>
      <c r="C17" s="751">
        <v>5.8999999999999997E-2</v>
      </c>
      <c r="D17" s="751">
        <v>5.6500000000000002E-2</v>
      </c>
      <c r="E17" s="753">
        <f>AVERAGE(C17:D17)</f>
        <v>5.7749999999999996E-2</v>
      </c>
    </row>
    <row r="18" spans="1:5">
      <c r="A18" s="483">
        <f t="shared" si="0"/>
        <v>4</v>
      </c>
      <c r="B18" s="501" t="s">
        <v>396</v>
      </c>
      <c r="C18" s="751">
        <v>4.7E-2</v>
      </c>
      <c r="D18" s="751">
        <v>6.4100000000000004E-2</v>
      </c>
      <c r="E18" s="753">
        <f>AVERAGE(C18:D18)</f>
        <v>5.5550000000000002E-2</v>
      </c>
    </row>
    <row r="19" spans="1:5">
      <c r="A19" s="483">
        <f t="shared" si="0"/>
        <v>5</v>
      </c>
      <c r="B19" s="612" t="s">
        <v>588</v>
      </c>
      <c r="C19" s="751">
        <v>6.2E-2</v>
      </c>
      <c r="D19" s="751">
        <v>7.3899999999999993E-2</v>
      </c>
      <c r="E19" s="753">
        <f>AVERAGE(C19:D19)</f>
        <v>6.7949999999999997E-2</v>
      </c>
    </row>
    <row r="20" spans="1:5">
      <c r="A20" s="483">
        <f t="shared" si="0"/>
        <v>6</v>
      </c>
      <c r="B20" s="504" t="s">
        <v>573</v>
      </c>
      <c r="C20" s="751">
        <v>3.3000000000000002E-2</v>
      </c>
      <c r="D20" s="751">
        <v>3.27E-2</v>
      </c>
      <c r="E20" s="753">
        <f t="shared" ref="E20:E44" si="1">AVERAGE(C20:D20)</f>
        <v>3.2850000000000004E-2</v>
      </c>
    </row>
    <row r="21" spans="1:5">
      <c r="A21" s="483">
        <f t="shared" si="0"/>
        <v>7</v>
      </c>
      <c r="B21" s="501" t="s">
        <v>399</v>
      </c>
      <c r="C21" s="751">
        <v>7.4999999999999997E-2</v>
      </c>
      <c r="D21" s="751">
        <v>6.4199999999999993E-2</v>
      </c>
      <c r="E21" s="753">
        <f t="shared" si="1"/>
        <v>6.9599999999999995E-2</v>
      </c>
    </row>
    <row r="22" spans="1:5">
      <c r="A22" s="483">
        <f t="shared" si="0"/>
        <v>8</v>
      </c>
      <c r="B22" s="501" t="s">
        <v>401</v>
      </c>
      <c r="C22" s="751">
        <v>2.7799999999999998E-2</v>
      </c>
      <c r="D22" s="751">
        <v>0.02</v>
      </c>
      <c r="E22" s="753">
        <f t="shared" si="1"/>
        <v>2.3899999999999998E-2</v>
      </c>
    </row>
    <row r="23" spans="1:5">
      <c r="A23" s="483">
        <f t="shared" si="0"/>
        <v>9</v>
      </c>
      <c r="B23" s="504" t="s">
        <v>600</v>
      </c>
      <c r="C23" s="751">
        <v>4.4600000000000001E-2</v>
      </c>
      <c r="D23" s="751">
        <v>4.8099999999999997E-2</v>
      </c>
      <c r="E23" s="753">
        <f t="shared" si="1"/>
        <v>4.6350000000000002E-2</v>
      </c>
    </row>
    <row r="24" spans="1:5">
      <c r="A24" s="483">
        <f t="shared" si="0"/>
        <v>10</v>
      </c>
      <c r="B24" s="501" t="s">
        <v>436</v>
      </c>
      <c r="C24" s="751">
        <v>4.0599999999999997E-2</v>
      </c>
      <c r="D24" s="751">
        <v>4.8800000000000003E-2</v>
      </c>
      <c r="E24" s="753">
        <f t="shared" si="1"/>
        <v>4.4700000000000004E-2</v>
      </c>
    </row>
    <row r="25" spans="1:5">
      <c r="A25" s="483">
        <f t="shared" si="0"/>
        <v>11</v>
      </c>
      <c r="B25" s="501" t="s">
        <v>578</v>
      </c>
      <c r="C25" s="751">
        <v>3.9E-2</v>
      </c>
      <c r="D25" s="751">
        <v>5.2699999999999997E-2</v>
      </c>
      <c r="E25" s="753">
        <f t="shared" si="1"/>
        <v>4.5850000000000002E-2</v>
      </c>
    </row>
    <row r="26" spans="1:5">
      <c r="A26" s="483">
        <f t="shared" si="0"/>
        <v>12</v>
      </c>
      <c r="B26" s="492" t="s">
        <v>602</v>
      </c>
      <c r="C26" s="751">
        <v>-1.6E-2</v>
      </c>
      <c r="D26" s="751">
        <v>7.0000000000000007E-2</v>
      </c>
      <c r="E26" s="753"/>
    </row>
    <row r="27" spans="1:5">
      <c r="A27" s="483">
        <f t="shared" si="0"/>
        <v>13</v>
      </c>
      <c r="B27" s="492" t="s">
        <v>586</v>
      </c>
      <c r="C27" s="751">
        <v>6.7000000000000004E-2</v>
      </c>
      <c r="D27" s="751">
        <v>6.5699999999999995E-2</v>
      </c>
      <c r="E27" s="753">
        <f t="shared" si="1"/>
        <v>6.6349999999999992E-2</v>
      </c>
    </row>
    <row r="28" spans="1:5">
      <c r="A28" s="483">
        <f t="shared" si="0"/>
        <v>14</v>
      </c>
      <c r="B28" s="612" t="s">
        <v>484</v>
      </c>
      <c r="C28" s="751">
        <v>5.6000000000000001E-2</v>
      </c>
      <c r="D28" s="751">
        <v>5.6099999999999997E-2</v>
      </c>
      <c r="E28" s="753">
        <f t="shared" si="1"/>
        <v>5.6050000000000003E-2</v>
      </c>
    </row>
    <row r="29" spans="1:5">
      <c r="A29" s="483">
        <f t="shared" si="0"/>
        <v>15</v>
      </c>
      <c r="B29" s="501" t="s">
        <v>604</v>
      </c>
      <c r="C29" s="751">
        <v>-2.24E-2</v>
      </c>
      <c r="D29" s="751">
        <v>3.4200000000000001E-2</v>
      </c>
      <c r="E29" s="753"/>
    </row>
    <row r="30" spans="1:5">
      <c r="A30" s="483">
        <f t="shared" si="0"/>
        <v>16</v>
      </c>
      <c r="B30" s="501" t="s">
        <v>606</v>
      </c>
      <c r="C30" s="751">
        <v>-6.6000000000000003E-2</v>
      </c>
      <c r="D30" s="751">
        <v>0.06</v>
      </c>
      <c r="E30" s="753"/>
    </row>
    <row r="31" spans="1:5">
      <c r="A31" s="483">
        <f t="shared" si="0"/>
        <v>17</v>
      </c>
      <c r="B31" s="643" t="s">
        <v>584</v>
      </c>
      <c r="C31" s="751">
        <v>3.4000000000000002E-2</v>
      </c>
      <c r="D31" s="751">
        <v>4.2200000000000001E-2</v>
      </c>
      <c r="E31" s="753">
        <f t="shared" si="1"/>
        <v>3.8100000000000002E-2</v>
      </c>
    </row>
    <row r="32" spans="1:5">
      <c r="A32" s="483">
        <f t="shared" si="0"/>
        <v>18</v>
      </c>
      <c r="B32" s="501" t="s">
        <v>404</v>
      </c>
      <c r="C32" s="751">
        <v>2.5000000000000001E-2</v>
      </c>
      <c r="D32" s="751">
        <v>3.85E-2</v>
      </c>
      <c r="E32" s="753">
        <f t="shared" si="1"/>
        <v>3.175E-2</v>
      </c>
    </row>
    <row r="33" spans="1:5">
      <c r="A33" s="483">
        <f t="shared" si="0"/>
        <v>19</v>
      </c>
      <c r="B33" s="501" t="s">
        <v>423</v>
      </c>
      <c r="C33" s="754">
        <v>0.04</v>
      </c>
      <c r="D33" s="755" t="s">
        <v>593</v>
      </c>
      <c r="E33" s="753">
        <f t="shared" si="1"/>
        <v>0.04</v>
      </c>
    </row>
    <row r="34" spans="1:5">
      <c r="A34" s="483">
        <f t="shared" si="0"/>
        <v>20</v>
      </c>
      <c r="B34" s="501" t="s">
        <v>497</v>
      </c>
      <c r="C34" s="751">
        <v>7.9899999999999999E-2</v>
      </c>
      <c r="D34" s="751">
        <v>7.9799999999999996E-2</v>
      </c>
      <c r="E34" s="753">
        <f t="shared" si="1"/>
        <v>7.9850000000000004E-2</v>
      </c>
    </row>
    <row r="35" spans="1:5">
      <c r="A35" s="483">
        <f t="shared" si="0"/>
        <v>21</v>
      </c>
      <c r="B35" s="501" t="s">
        <v>407</v>
      </c>
      <c r="C35" s="751">
        <v>3.1899999999999998E-2</v>
      </c>
      <c r="D35" s="751">
        <v>2.6499999999999999E-2</v>
      </c>
      <c r="E35" s="753">
        <f t="shared" si="1"/>
        <v>2.9199999999999997E-2</v>
      </c>
    </row>
    <row r="36" spans="1:5">
      <c r="A36" s="483">
        <f t="shared" si="0"/>
        <v>22</v>
      </c>
      <c r="B36" s="501" t="s">
        <v>608</v>
      </c>
      <c r="C36" s="751">
        <v>3.4000000000000002E-2</v>
      </c>
      <c r="D36" s="751">
        <v>4.48E-2</v>
      </c>
      <c r="E36" s="753">
        <f t="shared" si="1"/>
        <v>3.9400000000000004E-2</v>
      </c>
    </row>
    <row r="37" spans="1:5">
      <c r="A37" s="483">
        <f t="shared" si="0"/>
        <v>23</v>
      </c>
      <c r="B37" s="501" t="s">
        <v>409</v>
      </c>
      <c r="C37" s="751">
        <v>5.11E-2</v>
      </c>
      <c r="D37" s="751">
        <v>6.1400000000000003E-2</v>
      </c>
      <c r="E37" s="753">
        <f t="shared" si="1"/>
        <v>5.6250000000000001E-2</v>
      </c>
    </row>
    <row r="38" spans="1:5">
      <c r="A38" s="483">
        <f t="shared" si="0"/>
        <v>24</v>
      </c>
      <c r="B38" s="501" t="s">
        <v>582</v>
      </c>
      <c r="C38" s="751">
        <v>6.3500000000000001E-2</v>
      </c>
      <c r="D38" s="751">
        <v>5.6000000000000001E-2</v>
      </c>
      <c r="E38" s="753">
        <f t="shared" si="1"/>
        <v>5.9749999999999998E-2</v>
      </c>
    </row>
    <row r="39" spans="1:5">
      <c r="A39" s="483">
        <f t="shared" si="0"/>
        <v>25</v>
      </c>
      <c r="B39" s="501" t="s">
        <v>411</v>
      </c>
      <c r="C39" s="751">
        <v>4.1000000000000002E-2</v>
      </c>
      <c r="D39" s="751">
        <v>4.5400000000000003E-2</v>
      </c>
      <c r="E39" s="753">
        <f t="shared" si="1"/>
        <v>4.3200000000000002E-2</v>
      </c>
    </row>
    <row r="40" spans="1:5">
      <c r="A40" s="483">
        <f t="shared" si="0"/>
        <v>26</v>
      </c>
      <c r="B40" s="501" t="s">
        <v>440</v>
      </c>
      <c r="C40" s="751">
        <v>5.0000000000000001E-3</v>
      </c>
      <c r="D40" s="751" t="s">
        <v>593</v>
      </c>
      <c r="E40" s="753">
        <f t="shared" si="1"/>
        <v>5.0000000000000001E-3</v>
      </c>
    </row>
    <row r="41" spans="1:5">
      <c r="A41" s="483">
        <f t="shared" si="0"/>
        <v>27</v>
      </c>
      <c r="B41" s="589" t="s">
        <v>609</v>
      </c>
      <c r="C41" s="751">
        <v>9.7500000000000003E-2</v>
      </c>
      <c r="D41" s="751">
        <v>7.5300000000000006E-2</v>
      </c>
      <c r="E41" s="753">
        <f t="shared" si="1"/>
        <v>8.6400000000000005E-2</v>
      </c>
    </row>
    <row r="42" spans="1:5">
      <c r="A42" s="483">
        <f t="shared" si="0"/>
        <v>28</v>
      </c>
      <c r="B42" s="501" t="s">
        <v>437</v>
      </c>
      <c r="C42" s="751">
        <v>1.5599999999999999E-2</v>
      </c>
      <c r="D42" s="751">
        <v>4.4999999999999998E-2</v>
      </c>
      <c r="E42" s="753">
        <f t="shared" si="1"/>
        <v>3.0300000000000001E-2</v>
      </c>
    </row>
    <row r="43" spans="1:5">
      <c r="A43" s="483">
        <f t="shared" si="0"/>
        <v>29</v>
      </c>
      <c r="B43" s="501" t="s">
        <v>435</v>
      </c>
      <c r="C43" s="751">
        <v>6.1199999999999997E-2</v>
      </c>
      <c r="D43" s="751">
        <v>6.1600000000000002E-2</v>
      </c>
      <c r="E43" s="753">
        <f t="shared" si="1"/>
        <v>6.1399999999999996E-2</v>
      </c>
    </row>
    <row r="44" spans="1:5" ht="15.3" thickBot="1">
      <c r="A44" s="483">
        <f t="shared" si="0"/>
        <v>30</v>
      </c>
      <c r="B44" s="652" t="s">
        <v>413</v>
      </c>
      <c r="C44" s="759">
        <v>5.1999999999999998E-2</v>
      </c>
      <c r="D44" s="759">
        <v>5.4199999999999998E-2</v>
      </c>
      <c r="E44" s="753">
        <f t="shared" si="1"/>
        <v>5.3099999999999994E-2</v>
      </c>
    </row>
    <row r="45" spans="1:5">
      <c r="A45" s="585"/>
      <c r="B45" s="650" t="s">
        <v>1</v>
      </c>
      <c r="C45" s="760"/>
      <c r="D45" s="761"/>
      <c r="E45" s="757">
        <f>+AVERAGE(E15:E44)</f>
        <v>4.9825925925925905E-2</v>
      </c>
    </row>
    <row r="46" spans="1:5" ht="15.3" thickBot="1">
      <c r="A46" s="585"/>
      <c r="B46" s="756" t="s">
        <v>26</v>
      </c>
      <c r="C46" s="762"/>
      <c r="D46" s="763"/>
      <c r="E46" s="758">
        <f>+MEDIAN(E15:E44)</f>
        <v>5.3099999999999994E-2</v>
      </c>
    </row>
    <row r="47" spans="1:5">
      <c r="A47" s="585"/>
      <c r="B47" s="794" t="s">
        <v>596</v>
      </c>
    </row>
    <row r="48" spans="1:5">
      <c r="A48" s="585"/>
      <c r="B48" s="794" t="s">
        <v>677</v>
      </c>
    </row>
    <row r="49" spans="1:10">
      <c r="A49" s="585"/>
      <c r="B49" s="485"/>
    </row>
    <row r="50" spans="1:10" ht="15.3">
      <c r="A50" s="585"/>
      <c r="B50" s="105" t="s">
        <v>166</v>
      </c>
      <c r="C50" s="408"/>
      <c r="D50" s="408"/>
      <c r="E50" s="105"/>
    </row>
    <row r="51" spans="1:10" ht="15.3">
      <c r="A51" s="585"/>
      <c r="B51" s="105" t="s">
        <v>612</v>
      </c>
      <c r="C51" s="408"/>
      <c r="D51" s="408"/>
      <c r="E51" s="105"/>
    </row>
    <row r="52" spans="1:10">
      <c r="A52" s="483">
        <f>A51+1</f>
        <v>1</v>
      </c>
      <c r="B52" s="501" t="s">
        <v>393</v>
      </c>
      <c r="C52" s="751">
        <v>5.1499999999999997E-2</v>
      </c>
      <c r="D52" s="751">
        <v>5.5899999999999998E-2</v>
      </c>
      <c r="E52" s="753">
        <f>AVERAGE(C52:D52)</f>
        <v>5.3699999999999998E-2</v>
      </c>
    </row>
    <row r="53" spans="1:10">
      <c r="A53" s="483">
        <f t="shared" ref="A53:A71" si="2">A52+1</f>
        <v>2</v>
      </c>
      <c r="B53" s="501" t="s">
        <v>394</v>
      </c>
      <c r="C53" s="751">
        <v>5.8999999999999997E-2</v>
      </c>
      <c r="D53" s="751">
        <v>5.6500000000000002E-2</v>
      </c>
      <c r="E53" s="753">
        <f>AVERAGE(C53:D53)</f>
        <v>5.7749999999999996E-2</v>
      </c>
    </row>
    <row r="54" spans="1:10">
      <c r="A54" s="483">
        <f t="shared" si="2"/>
        <v>3</v>
      </c>
      <c r="B54" s="504" t="s">
        <v>573</v>
      </c>
      <c r="C54" s="751">
        <v>3.3000000000000002E-2</v>
      </c>
      <c r="D54" s="751">
        <v>3.27E-2</v>
      </c>
      <c r="E54" s="753">
        <f t="shared" ref="E54:E71" si="3">AVERAGE(C54:D54)</f>
        <v>3.2850000000000004E-2</v>
      </c>
    </row>
    <row r="55" spans="1:10" s="89" customFormat="1">
      <c r="A55" s="483">
        <f t="shared" si="2"/>
        <v>4</v>
      </c>
      <c r="B55" s="501" t="s">
        <v>613</v>
      </c>
      <c r="C55" s="751">
        <v>3.0099999999999998E-2</v>
      </c>
      <c r="D55" s="751">
        <v>4.1599999999999998E-2</v>
      </c>
      <c r="E55" s="753">
        <f t="shared" si="3"/>
        <v>3.585E-2</v>
      </c>
    </row>
    <row r="56" spans="1:10" s="89" customFormat="1">
      <c r="A56" s="483">
        <f t="shared" si="2"/>
        <v>5</v>
      </c>
      <c r="B56" s="585" t="s">
        <v>615</v>
      </c>
      <c r="C56" s="751">
        <v>4.8800000000000003E-2</v>
      </c>
      <c r="D56" s="751">
        <v>5.2200000000000003E-2</v>
      </c>
      <c r="E56" s="753">
        <f t="shared" si="3"/>
        <v>5.0500000000000003E-2</v>
      </c>
    </row>
    <row r="57" spans="1:10">
      <c r="A57" s="483">
        <f t="shared" si="2"/>
        <v>6</v>
      </c>
      <c r="B57" s="661" t="s">
        <v>617</v>
      </c>
      <c r="C57" s="751">
        <v>0.06</v>
      </c>
      <c r="D57" s="751">
        <v>7.0000000000000007E-2</v>
      </c>
      <c r="E57" s="753">
        <f t="shared" si="3"/>
        <v>6.5000000000000002E-2</v>
      </c>
      <c r="G57" s="661"/>
      <c r="H57" s="751"/>
      <c r="I57" s="751"/>
      <c r="J57" s="753"/>
    </row>
    <row r="58" spans="1:10">
      <c r="A58" s="483">
        <f t="shared" si="2"/>
        <v>7</v>
      </c>
      <c r="B58" s="540" t="s">
        <v>399</v>
      </c>
      <c r="C58" s="751">
        <v>7.4999999999999997E-2</v>
      </c>
      <c r="D58" s="751">
        <v>6.4199999999999993E-2</v>
      </c>
      <c r="E58" s="753">
        <f t="shared" si="3"/>
        <v>6.9599999999999995E-2</v>
      </c>
    </row>
    <row r="59" spans="1:10">
      <c r="A59" s="483">
        <f t="shared" si="2"/>
        <v>8</v>
      </c>
      <c r="B59" s="501" t="s">
        <v>401</v>
      </c>
      <c r="C59" s="751">
        <v>2.7799999999999998E-2</v>
      </c>
      <c r="D59" s="751">
        <v>0.02</v>
      </c>
      <c r="E59" s="753">
        <f t="shared" si="3"/>
        <v>2.3899999999999998E-2</v>
      </c>
    </row>
    <row r="60" spans="1:10">
      <c r="A60" s="483">
        <f t="shared" si="2"/>
        <v>9</v>
      </c>
      <c r="B60" s="504" t="s">
        <v>600</v>
      </c>
      <c r="C60" s="751">
        <v>4.4600000000000001E-2</v>
      </c>
      <c r="D60" s="751">
        <v>4.8099999999999997E-2</v>
      </c>
      <c r="E60" s="753">
        <f t="shared" si="3"/>
        <v>4.6350000000000002E-2</v>
      </c>
    </row>
    <row r="61" spans="1:10">
      <c r="A61" s="483">
        <f t="shared" si="2"/>
        <v>10</v>
      </c>
      <c r="B61" s="501" t="s">
        <v>619</v>
      </c>
      <c r="C61" s="751">
        <v>4.8300000000000003E-2</v>
      </c>
      <c r="D61" s="751">
        <v>0.06</v>
      </c>
      <c r="E61" s="753">
        <f t="shared" si="3"/>
        <v>5.4150000000000004E-2</v>
      </c>
    </row>
    <row r="62" spans="1:10">
      <c r="A62" s="483">
        <f t="shared" si="2"/>
        <v>11</v>
      </c>
      <c r="B62" s="501" t="s">
        <v>436</v>
      </c>
      <c r="C62" s="751">
        <v>4.0599999999999997E-2</v>
      </c>
      <c r="D62" s="751">
        <v>4.8800000000000003E-2</v>
      </c>
      <c r="E62" s="753">
        <f t="shared" si="3"/>
        <v>4.4700000000000004E-2</v>
      </c>
    </row>
    <row r="63" spans="1:10">
      <c r="A63" s="483">
        <f t="shared" si="2"/>
        <v>12</v>
      </c>
      <c r="B63" s="612" t="s">
        <v>484</v>
      </c>
      <c r="C63" s="751">
        <v>5.6000000000000001E-2</v>
      </c>
      <c r="D63" s="751">
        <v>5.6099999999999997E-2</v>
      </c>
      <c r="E63" s="753">
        <f t="shared" si="3"/>
        <v>5.6050000000000003E-2</v>
      </c>
    </row>
    <row r="64" spans="1:10">
      <c r="A64" s="483">
        <f t="shared" si="2"/>
        <v>13</v>
      </c>
      <c r="B64" s="501" t="s">
        <v>604</v>
      </c>
      <c r="C64" s="751">
        <v>-2.24E-2</v>
      </c>
      <c r="D64" s="751">
        <v>3.4200000000000001E-2</v>
      </c>
      <c r="E64" s="753"/>
    </row>
    <row r="65" spans="1:5">
      <c r="A65" s="483">
        <f t="shared" si="2"/>
        <v>14</v>
      </c>
      <c r="B65" s="585" t="s">
        <v>642</v>
      </c>
      <c r="C65" s="751">
        <v>5.3800000000000001E-2</v>
      </c>
      <c r="D65" s="751">
        <v>5.6800000000000003E-2</v>
      </c>
      <c r="E65" s="753">
        <f t="shared" si="3"/>
        <v>5.5300000000000002E-2</v>
      </c>
    </row>
    <row r="66" spans="1:5">
      <c r="A66" s="483">
        <f t="shared" si="2"/>
        <v>15</v>
      </c>
      <c r="B66" s="501" t="s">
        <v>423</v>
      </c>
      <c r="C66" s="754">
        <v>0.04</v>
      </c>
      <c r="D66" s="755" t="s">
        <v>593</v>
      </c>
      <c r="E66" s="753">
        <f t="shared" si="3"/>
        <v>0.04</v>
      </c>
    </row>
    <row r="67" spans="1:5">
      <c r="A67" s="483">
        <f t="shared" si="2"/>
        <v>16</v>
      </c>
      <c r="B67" s="501" t="s">
        <v>407</v>
      </c>
      <c r="C67" s="751">
        <v>3.1899999999999998E-2</v>
      </c>
      <c r="D67" s="751">
        <v>2.6499999999999999E-2</v>
      </c>
      <c r="E67" s="753">
        <f t="shared" si="3"/>
        <v>2.9199999999999997E-2</v>
      </c>
    </row>
    <row r="68" spans="1:5">
      <c r="A68" s="483">
        <f t="shared" si="2"/>
        <v>17</v>
      </c>
      <c r="B68" s="504" t="s">
        <v>622</v>
      </c>
      <c r="C68" s="751">
        <v>4.3499999999999997E-2</v>
      </c>
      <c r="D68" s="751">
        <v>3.6900000000000002E-2</v>
      </c>
      <c r="E68" s="753">
        <f t="shared" si="3"/>
        <v>4.02E-2</v>
      </c>
    </row>
    <row r="69" spans="1:5">
      <c r="A69" s="483">
        <f t="shared" si="2"/>
        <v>18</v>
      </c>
      <c r="B69" s="589" t="s">
        <v>609</v>
      </c>
      <c r="C69" s="751">
        <v>9.7500000000000003E-2</v>
      </c>
      <c r="D69" s="751">
        <v>7.5300000000000006E-2</v>
      </c>
      <c r="E69" s="753">
        <f t="shared" si="3"/>
        <v>8.6400000000000005E-2</v>
      </c>
    </row>
    <row r="70" spans="1:5">
      <c r="A70" s="483">
        <f t="shared" si="2"/>
        <v>19</v>
      </c>
      <c r="B70" s="501" t="s">
        <v>435</v>
      </c>
      <c r="C70" s="751">
        <v>6.1199999999999997E-2</v>
      </c>
      <c r="D70" s="751">
        <v>6.1600000000000002E-2</v>
      </c>
      <c r="E70" s="753">
        <f t="shared" si="3"/>
        <v>6.1399999999999996E-2</v>
      </c>
    </row>
    <row r="71" spans="1:5" ht="15.3" thickBot="1">
      <c r="A71" s="483">
        <f t="shared" si="2"/>
        <v>20</v>
      </c>
      <c r="B71" s="756" t="s">
        <v>413</v>
      </c>
      <c r="C71" s="751">
        <v>5.1999999999999998E-2</v>
      </c>
      <c r="D71" s="751">
        <v>5.4199999999999998E-2</v>
      </c>
      <c r="E71" s="753">
        <f t="shared" si="3"/>
        <v>5.3099999999999994E-2</v>
      </c>
    </row>
    <row r="72" spans="1:5">
      <c r="B72" s="650" t="s">
        <v>1</v>
      </c>
      <c r="C72" s="760"/>
      <c r="D72" s="761"/>
      <c r="E72" s="757">
        <f>+AVERAGE(E52:E71)</f>
        <v>5.0315789473684217E-2</v>
      </c>
    </row>
    <row r="73" spans="1:5" ht="15.3" thickBot="1">
      <c r="B73" s="756" t="s">
        <v>26</v>
      </c>
      <c r="C73" s="762"/>
      <c r="D73" s="763"/>
      <c r="E73" s="758">
        <f>+MEDIAN(E52:E71)</f>
        <v>5.3099999999999994E-2</v>
      </c>
    </row>
    <row r="74" spans="1:5">
      <c r="B74" s="794" t="s">
        <v>596</v>
      </c>
    </row>
    <row r="75" spans="1:5">
      <c r="B75" s="794" t="s">
        <v>676</v>
      </c>
    </row>
    <row r="76" spans="1:5" ht="15.3">
      <c r="B76" s="105" t="s">
        <v>624</v>
      </c>
      <c r="C76" s="408"/>
      <c r="D76" s="408"/>
      <c r="E76" s="105"/>
    </row>
    <row r="77" spans="1:5" ht="15.6" thickBot="1">
      <c r="B77" s="67" t="s">
        <v>625</v>
      </c>
      <c r="C77" s="405"/>
      <c r="D77" s="407"/>
      <c r="E77" s="764"/>
    </row>
    <row r="78" spans="1:5" ht="15.3" thickBot="1">
      <c r="B78" s="768" t="s">
        <v>47</v>
      </c>
      <c r="C78" s="769" t="s">
        <v>185</v>
      </c>
      <c r="D78" s="769" t="s">
        <v>209</v>
      </c>
      <c r="E78" s="770" t="s">
        <v>1</v>
      </c>
    </row>
    <row r="79" spans="1:5">
      <c r="B79" s="771" t="s">
        <v>628</v>
      </c>
      <c r="C79" s="779">
        <v>7.0000000000000007E-2</v>
      </c>
      <c r="D79" s="780">
        <v>7.0000000000000007E-2</v>
      </c>
      <c r="E79" s="775">
        <f>AVERAGE(C79:D79)</f>
        <v>7.0000000000000007E-2</v>
      </c>
    </row>
    <row r="80" spans="1:5">
      <c r="B80" s="772" t="s">
        <v>617</v>
      </c>
      <c r="C80" s="781">
        <v>0.06</v>
      </c>
      <c r="D80" s="782">
        <v>7.0000000000000007E-2</v>
      </c>
      <c r="E80" s="776">
        <f>AVERAGE(C80:D80)</f>
        <v>6.5000000000000002E-2</v>
      </c>
    </row>
    <row r="81" spans="2:5">
      <c r="B81" s="772" t="s">
        <v>630</v>
      </c>
      <c r="C81" s="781">
        <v>0.06</v>
      </c>
      <c r="D81" s="782">
        <v>0.08</v>
      </c>
      <c r="E81" s="776">
        <f t="shared" ref="E81:E87" si="4">AVERAGE(C81:D81)</f>
        <v>7.0000000000000007E-2</v>
      </c>
    </row>
    <row r="82" spans="2:5">
      <c r="B82" s="640" t="s">
        <v>631</v>
      </c>
      <c r="C82" s="781">
        <v>4.2000000000000003E-2</v>
      </c>
      <c r="D82" s="782">
        <v>5.2600000000000001E-2</v>
      </c>
      <c r="E82" s="776">
        <f t="shared" si="4"/>
        <v>4.7300000000000002E-2</v>
      </c>
    </row>
    <row r="83" spans="2:5">
      <c r="B83" s="772" t="s">
        <v>644</v>
      </c>
      <c r="C83" s="781">
        <v>3.7499999999999999E-2</v>
      </c>
      <c r="D83" s="782">
        <v>0.05</v>
      </c>
      <c r="E83" s="776">
        <f t="shared" si="4"/>
        <v>4.3749999999999997E-2</v>
      </c>
    </row>
    <row r="84" spans="2:5">
      <c r="B84" s="772" t="s">
        <v>645</v>
      </c>
      <c r="C84" s="781">
        <v>0.05</v>
      </c>
      <c r="D84" s="782">
        <v>6.13E-2</v>
      </c>
      <c r="E84" s="776">
        <f t="shared" si="4"/>
        <v>5.5650000000000005E-2</v>
      </c>
    </row>
    <row r="85" spans="2:5">
      <c r="B85" s="772" t="s">
        <v>637</v>
      </c>
      <c r="C85" s="781">
        <v>4.5999999999999999E-2</v>
      </c>
      <c r="D85" s="782">
        <v>8.5000000000000006E-2</v>
      </c>
      <c r="E85" s="776">
        <f>AVERAGE(C85:D85)</f>
        <v>6.5500000000000003E-2</v>
      </c>
    </row>
    <row r="86" spans="2:5">
      <c r="B86" s="772" t="s">
        <v>638</v>
      </c>
      <c r="C86" s="781">
        <v>8.2000000000000003E-2</v>
      </c>
      <c r="D86" s="782">
        <v>7.2499999999999995E-2</v>
      </c>
      <c r="E86" s="776">
        <f t="shared" si="4"/>
        <v>7.7249999999999999E-2</v>
      </c>
    </row>
    <row r="87" spans="2:5" ht="15.3" thickBot="1">
      <c r="B87" s="773" t="s">
        <v>640</v>
      </c>
      <c r="C87" s="783">
        <v>3.2300000000000002E-2</v>
      </c>
      <c r="D87" s="784">
        <v>5.5E-2</v>
      </c>
      <c r="E87" s="777">
        <f t="shared" si="4"/>
        <v>4.3650000000000001E-2</v>
      </c>
    </row>
    <row r="88" spans="2:5">
      <c r="B88" s="774" t="s">
        <v>1</v>
      </c>
      <c r="C88" s="785">
        <f>AVERAGE(C79:C87)</f>
        <v>5.3311111111111115E-2</v>
      </c>
      <c r="D88" s="767">
        <f t="shared" ref="D88:E88" si="5">AVERAGE(D79:D87)</f>
        <v>6.6266666666666668E-2</v>
      </c>
      <c r="E88" s="778">
        <f t="shared" si="5"/>
        <v>5.9788888888888891E-2</v>
      </c>
    </row>
    <row r="89" spans="2:5" ht="15.3" thickBot="1">
      <c r="B89" s="773" t="s">
        <v>26</v>
      </c>
      <c r="C89" s="786">
        <f>MEDIAN(C79:C87)</f>
        <v>0.05</v>
      </c>
      <c r="D89" s="765">
        <f t="shared" ref="D89:E89" si="6">MEDIAN(D79:D87)</f>
        <v>7.0000000000000007E-2</v>
      </c>
      <c r="E89" s="777">
        <f t="shared" si="6"/>
        <v>6.5000000000000002E-2</v>
      </c>
    </row>
    <row r="90" spans="2:5">
      <c r="B90" s="64" t="s">
        <v>665</v>
      </c>
      <c r="C90" s="766"/>
      <c r="D90" s="766"/>
      <c r="E90" s="766"/>
    </row>
  </sheetData>
  <phoneticPr fontId="67" type="noConversion"/>
  <pageMargins left="2.4700000000000002" right="0.45" top="0.46" bottom="0.27" header="0.48" footer="0.24"/>
  <pageSetup scale="5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pageSetUpPr fitToPage="1"/>
  </sheetPr>
  <dimension ref="A1:G20"/>
  <sheetViews>
    <sheetView topLeftCell="E1" workbookViewId="0">
      <selection activeCell="F17" sqref="F17"/>
    </sheetView>
  </sheetViews>
  <sheetFormatPr defaultRowHeight="12.3"/>
  <cols>
    <col min="2" max="3" width="13" customWidth="1"/>
    <col min="4" max="4" width="41.1640625" customWidth="1"/>
    <col min="5" max="7" width="22.5546875" customWidth="1"/>
  </cols>
  <sheetData>
    <row r="1" spans="1:7" ht="15">
      <c r="A1" s="7"/>
      <c r="G1" s="22" t="s">
        <v>646</v>
      </c>
    </row>
    <row r="2" spans="1:7" ht="15">
      <c r="A2" s="3"/>
      <c r="G2" s="1" t="s">
        <v>508</v>
      </c>
    </row>
    <row r="3" spans="1:7" ht="15">
      <c r="A3" s="3"/>
      <c r="G3" s="1" t="s">
        <v>172</v>
      </c>
    </row>
    <row r="4" spans="1:7" ht="15">
      <c r="A4" s="7"/>
      <c r="B4" s="7"/>
      <c r="C4" s="7"/>
      <c r="D4" s="7"/>
      <c r="E4" s="7"/>
      <c r="G4" s="112" t="s">
        <v>206</v>
      </c>
    </row>
    <row r="5" spans="1:7" ht="15">
      <c r="A5" s="7"/>
      <c r="B5" s="7"/>
      <c r="C5" s="7"/>
      <c r="D5" s="7"/>
      <c r="E5" s="7"/>
    </row>
    <row r="6" spans="1:7" ht="15">
      <c r="A6" s="7"/>
      <c r="B6" s="7"/>
      <c r="C6" s="7"/>
      <c r="D6" s="7"/>
      <c r="E6" s="7"/>
    </row>
    <row r="7" spans="1:7" ht="15">
      <c r="A7" s="7"/>
      <c r="B7" s="7"/>
      <c r="C7" s="7"/>
      <c r="D7" s="7"/>
      <c r="E7" s="7"/>
    </row>
    <row r="8" spans="1:7" ht="15">
      <c r="A8" s="7"/>
      <c r="B8" s="7"/>
      <c r="C8" s="7"/>
      <c r="D8" s="12" t="s">
        <v>508</v>
      </c>
      <c r="E8" s="5"/>
      <c r="F8" s="6"/>
      <c r="G8" s="6"/>
    </row>
    <row r="9" spans="1:7" ht="15">
      <c r="A9" s="7"/>
      <c r="B9" s="7"/>
      <c r="C9" s="7"/>
      <c r="D9" s="5"/>
      <c r="E9" s="5"/>
      <c r="F9" s="6"/>
      <c r="G9" s="6"/>
    </row>
    <row r="10" spans="1:7" ht="15">
      <c r="A10" s="7"/>
      <c r="B10" s="7"/>
      <c r="C10" s="7"/>
      <c r="D10" s="5" t="s">
        <v>647</v>
      </c>
      <c r="E10" s="5"/>
      <c r="F10" s="6"/>
      <c r="G10" s="6"/>
    </row>
    <row r="11" spans="1:7" ht="15">
      <c r="A11" s="7"/>
      <c r="B11" s="7"/>
      <c r="C11" s="7"/>
      <c r="D11" s="5" t="s">
        <v>196</v>
      </c>
      <c r="E11" s="5"/>
      <c r="F11" s="6"/>
      <c r="G11" s="6"/>
    </row>
    <row r="12" spans="1:7" ht="15.3" thickBot="1">
      <c r="A12" s="7"/>
      <c r="B12" s="7"/>
      <c r="C12" s="7"/>
      <c r="D12" s="5"/>
      <c r="E12" s="5"/>
    </row>
    <row r="13" spans="1:7" ht="15.3" thickBot="1">
      <c r="D13" s="24" t="s">
        <v>167</v>
      </c>
      <c r="E13" s="171" t="s">
        <v>390</v>
      </c>
      <c r="F13" s="171" t="s">
        <v>612</v>
      </c>
      <c r="G13" s="171" t="s">
        <v>625</v>
      </c>
    </row>
    <row r="14" spans="1:7" ht="15">
      <c r="D14" s="24" t="s">
        <v>200</v>
      </c>
      <c r="E14" s="175"/>
      <c r="F14" s="175"/>
      <c r="G14" s="175"/>
    </row>
    <row r="15" spans="1:7" ht="15.3" thickBot="1">
      <c r="D15" s="29" t="s">
        <v>168</v>
      </c>
      <c r="E15" s="176">
        <f>'JRW-9.3'!F49/100</f>
        <v>4.3333333333333328E-2</v>
      </c>
      <c r="F15" s="176">
        <f>'JRW-9.3'!F78/100</f>
        <v>5.0833333333333328E-2</v>
      </c>
      <c r="G15" s="176">
        <f>'JRW-9.3'!F96/100</f>
        <v>5.5833333333333332E-2</v>
      </c>
    </row>
    <row r="16" spans="1:7" ht="15">
      <c r="D16" s="24" t="s">
        <v>169</v>
      </c>
      <c r="E16" s="192"/>
      <c r="F16" s="192"/>
      <c r="G16" s="192"/>
    </row>
    <row r="17" spans="4:7" ht="15.3" thickBot="1">
      <c r="D17" s="29" t="s">
        <v>168</v>
      </c>
      <c r="E17" s="176" t="e">
        <f>'[42]JRW-9'!D50/100</f>
        <v>#REF!</v>
      </c>
      <c r="F17" s="176">
        <f>'JRW-9.4'!D82/100</f>
        <v>5.5E-2</v>
      </c>
      <c r="G17" s="176">
        <f>'JRW-9.4'!D103/100</f>
        <v>6.8333333333333329E-2</v>
      </c>
    </row>
    <row r="18" spans="4:7" ht="15">
      <c r="D18" s="172" t="s">
        <v>201</v>
      </c>
      <c r="E18" s="171"/>
      <c r="F18" s="171"/>
      <c r="G18" s="171"/>
    </row>
    <row r="19" spans="4:7" ht="19.5" customHeight="1" thickBot="1">
      <c r="D19" s="173" t="s">
        <v>170</v>
      </c>
      <c r="E19" s="176">
        <f>'JRW-9.4'!H50</f>
        <v>3.5150000000000001E-2</v>
      </c>
      <c r="F19" s="176">
        <f>'JRW-9.4'!H82</f>
        <v>3.8800000000000001E-2</v>
      </c>
      <c r="G19" s="176">
        <f>'JRW-9.4'!H103</f>
        <v>4.8000000000000001E-2</v>
      </c>
    </row>
    <row r="20" spans="4:7" ht="30.3" thickBot="1">
      <c r="D20" s="174" t="s">
        <v>283</v>
      </c>
      <c r="E20" s="193" t="s">
        <v>594</v>
      </c>
      <c r="F20" s="193" t="s">
        <v>594</v>
      </c>
      <c r="G20" s="193" t="s">
        <v>666</v>
      </c>
    </row>
  </sheetData>
  <phoneticPr fontId="67" type="noConversion"/>
  <pageMargins left="1.35" right="0.75" top="0.56000000000000005" bottom="0.56999999999999995" header="0.5" footer="0.5"/>
  <pageSetup scale="7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G37"/>
  <sheetViews>
    <sheetView topLeftCell="A11" workbookViewId="0">
      <selection activeCell="D34" sqref="D34:E34"/>
    </sheetView>
  </sheetViews>
  <sheetFormatPr defaultRowHeight="12.3"/>
  <cols>
    <col min="3" max="3" width="13.1640625" customWidth="1"/>
    <col min="4" max="4" width="13.71875" customWidth="1"/>
    <col min="5" max="5" width="12.44140625" customWidth="1"/>
    <col min="6" max="6" width="10.71875" bestFit="1" customWidth="1"/>
    <col min="7" max="7" width="6.71875" customWidth="1"/>
  </cols>
  <sheetData>
    <row r="1" spans="1:7" ht="15">
      <c r="G1" s="22" t="s">
        <v>646</v>
      </c>
    </row>
    <row r="2" spans="1:7" ht="15">
      <c r="A2" s="7"/>
      <c r="F2" s="23"/>
      <c r="G2" s="1" t="s">
        <v>518</v>
      </c>
    </row>
    <row r="3" spans="1:7" ht="15">
      <c r="A3" s="7"/>
      <c r="F3" s="23"/>
      <c r="G3" s="1" t="s">
        <v>173</v>
      </c>
    </row>
    <row r="4" spans="1:7" ht="15">
      <c r="A4" s="3"/>
      <c r="F4" s="23"/>
      <c r="G4" s="112" t="s">
        <v>528</v>
      </c>
    </row>
    <row r="5" spans="1:7" ht="15">
      <c r="A5" s="3"/>
      <c r="D5" s="1"/>
      <c r="F5" s="23"/>
      <c r="G5" s="23"/>
    </row>
    <row r="7" spans="1:7" ht="15">
      <c r="C7" s="5" t="s">
        <v>518</v>
      </c>
      <c r="D7" s="34"/>
      <c r="E7" s="34"/>
      <c r="F7" s="34"/>
    </row>
    <row r="8" spans="1:7" ht="15">
      <c r="C8" s="5"/>
      <c r="D8" s="34"/>
      <c r="E8" s="34"/>
      <c r="F8" s="34"/>
    </row>
    <row r="9" spans="1:7" ht="15">
      <c r="C9" s="5" t="s">
        <v>647</v>
      </c>
      <c r="D9" s="6"/>
      <c r="E9" s="6"/>
      <c r="F9" s="6"/>
    </row>
    <row r="10" spans="1:7" ht="15">
      <c r="C10" s="5" t="s">
        <v>51</v>
      </c>
      <c r="D10" s="6"/>
      <c r="E10" s="6"/>
      <c r="F10" s="6"/>
    </row>
    <row r="11" spans="1:7" ht="15">
      <c r="C11" s="5"/>
      <c r="D11" s="6"/>
      <c r="E11" s="6"/>
      <c r="F11" s="6"/>
    </row>
    <row r="12" spans="1:7" ht="15">
      <c r="C12" s="38" t="s">
        <v>165</v>
      </c>
      <c r="D12" s="6"/>
      <c r="E12" s="6"/>
      <c r="F12" s="6"/>
    </row>
    <row r="13" spans="1:7" ht="15.3" thickBot="1">
      <c r="C13" s="38" t="s">
        <v>390</v>
      </c>
      <c r="D13" s="106"/>
      <c r="E13" s="106"/>
      <c r="F13" s="106"/>
    </row>
    <row r="14" spans="1:7" ht="15">
      <c r="C14" s="24" t="s">
        <v>50</v>
      </c>
      <c r="D14" s="25"/>
      <c r="E14" s="25"/>
      <c r="F14" s="26">
        <v>3.7499999999999999E-2</v>
      </c>
    </row>
    <row r="15" spans="1:7" ht="15">
      <c r="C15" s="27" t="s">
        <v>93</v>
      </c>
      <c r="D15" s="7"/>
      <c r="E15" s="7"/>
      <c r="F15" s="31">
        <v>0.55000000000000004</v>
      </c>
    </row>
    <row r="16" spans="1:7" ht="15">
      <c r="C16" s="28" t="s">
        <v>768</v>
      </c>
      <c r="D16" s="7"/>
      <c r="E16" s="7"/>
      <c r="F16" s="40">
        <v>5.7500000000000002E-2</v>
      </c>
    </row>
    <row r="17" spans="3:6" ht="15.3" thickBot="1">
      <c r="C17" s="29" t="s">
        <v>20</v>
      </c>
      <c r="D17" s="30"/>
      <c r="E17" s="30"/>
      <c r="F17" s="119">
        <f>F14+F15*F16</f>
        <v>6.9125000000000006E-2</v>
      </c>
    </row>
    <row r="18" spans="3:6" ht="15.3">
      <c r="C18" s="4" t="s">
        <v>772</v>
      </c>
      <c r="D18" s="2"/>
      <c r="E18" s="2"/>
      <c r="F18" s="2"/>
    </row>
    <row r="19" spans="3:6" ht="15.3">
      <c r="C19" s="4" t="s">
        <v>773</v>
      </c>
      <c r="D19" s="2"/>
      <c r="E19" s="2"/>
      <c r="F19" s="2"/>
    </row>
    <row r="21" spans="3:6" ht="15">
      <c r="C21" s="38" t="s">
        <v>166</v>
      </c>
      <c r="D21" s="6"/>
      <c r="E21" s="6"/>
      <c r="F21" s="6"/>
    </row>
    <row r="22" spans="3:6" ht="15.3" thickBot="1">
      <c r="C22" s="38" t="s">
        <v>612</v>
      </c>
      <c r="D22" s="106"/>
      <c r="E22" s="106"/>
      <c r="F22" s="106"/>
    </row>
    <row r="23" spans="3:6" ht="15">
      <c r="C23" s="24" t="s">
        <v>50</v>
      </c>
      <c r="D23" s="25"/>
      <c r="E23" s="25"/>
      <c r="F23" s="26">
        <v>3.7499999999999999E-2</v>
      </c>
    </row>
    <row r="24" spans="3:6" ht="15">
      <c r="C24" s="27" t="s">
        <v>93</v>
      </c>
      <c r="D24" s="7"/>
      <c r="E24" s="7"/>
      <c r="F24" s="31">
        <f>'JRW-12.3'!C81</f>
        <v>0</v>
      </c>
    </row>
    <row r="25" spans="3:6" ht="15">
      <c r="C25" s="28" t="s">
        <v>768</v>
      </c>
      <c r="D25" s="7"/>
      <c r="E25" s="7"/>
      <c r="F25" s="40">
        <v>5.7500000000000002E-2</v>
      </c>
    </row>
    <row r="26" spans="3:6" ht="15.3" thickBot="1">
      <c r="C26" s="29" t="s">
        <v>20</v>
      </c>
      <c r="D26" s="30"/>
      <c r="E26" s="30"/>
      <c r="F26" s="119">
        <f>F23+F24*F25</f>
        <v>3.7499999999999999E-2</v>
      </c>
    </row>
    <row r="27" spans="3:6" ht="15.3">
      <c r="C27" s="4" t="s">
        <v>772</v>
      </c>
      <c r="D27" s="2"/>
      <c r="E27" s="2"/>
      <c r="F27" s="2"/>
    </row>
    <row r="28" spans="3:6" ht="15.3">
      <c r="C28" s="4" t="s">
        <v>773</v>
      </c>
      <c r="D28" s="2"/>
      <c r="E28" s="2"/>
      <c r="F28" s="2"/>
    </row>
    <row r="30" spans="3:6" ht="15">
      <c r="C30" s="38" t="s">
        <v>624</v>
      </c>
      <c r="D30" s="6"/>
      <c r="E30" s="6"/>
      <c r="F30" s="6"/>
    </row>
    <row r="31" spans="3:6" ht="15.3" thickBot="1">
      <c r="C31" s="38" t="s">
        <v>625</v>
      </c>
      <c r="D31" s="106"/>
      <c r="E31" s="106"/>
      <c r="F31" s="106"/>
    </row>
    <row r="32" spans="3:6" ht="15">
      <c r="C32" s="24" t="s">
        <v>50</v>
      </c>
      <c r="D32" s="25"/>
      <c r="E32" s="25"/>
      <c r="F32" s="26">
        <v>3.7499999999999999E-2</v>
      </c>
    </row>
    <row r="33" spans="3:6" ht="15">
      <c r="C33" s="27" t="s">
        <v>93</v>
      </c>
      <c r="D33" s="7"/>
      <c r="E33" s="7"/>
      <c r="F33" s="31">
        <v>0.65</v>
      </c>
    </row>
    <row r="34" spans="3:6" ht="15">
      <c r="C34" s="28" t="s">
        <v>768</v>
      </c>
      <c r="D34" s="7"/>
      <c r="E34" s="7"/>
      <c r="F34" s="40">
        <v>5.7500000000000002E-2</v>
      </c>
    </row>
    <row r="35" spans="3:6" ht="15.3" thickBot="1">
      <c r="C35" s="29" t="s">
        <v>20</v>
      </c>
      <c r="D35" s="30"/>
      <c r="E35" s="30"/>
      <c r="F35" s="119">
        <f>F32+F33*F34</f>
        <v>7.4874999999999997E-2</v>
      </c>
    </row>
    <row r="36" spans="3:6" ht="15.3">
      <c r="C36" s="4" t="s">
        <v>772</v>
      </c>
      <c r="D36" s="2"/>
      <c r="E36" s="2"/>
      <c r="F36" s="2"/>
    </row>
    <row r="37" spans="3:6" ht="15.3">
      <c r="C37" s="4" t="s">
        <v>773</v>
      </c>
      <c r="D37" s="2"/>
      <c r="E37" s="2"/>
      <c r="F37" s="2"/>
    </row>
  </sheetData>
  <phoneticPr fontId="0" type="noConversion"/>
  <pageMargins left="2.23" right="0.75" top="0.55000000000000004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>
    <pageSetUpPr fitToPage="1"/>
  </sheetPr>
  <dimension ref="A1:N59"/>
  <sheetViews>
    <sheetView workbookViewId="0">
      <selection activeCell="P21" sqref="P21"/>
    </sheetView>
  </sheetViews>
  <sheetFormatPr defaultRowHeight="12.3"/>
  <sheetData>
    <row r="1" spans="1:14" ht="15">
      <c r="N1" s="22" t="s">
        <v>646</v>
      </c>
    </row>
    <row r="2" spans="1:14" ht="15">
      <c r="N2" s="1" t="s">
        <v>518</v>
      </c>
    </row>
    <row r="3" spans="1:14" ht="15">
      <c r="N3" s="1" t="s">
        <v>173</v>
      </c>
    </row>
    <row r="4" spans="1:14" ht="15">
      <c r="N4" s="1" t="s">
        <v>529</v>
      </c>
    </row>
    <row r="5" spans="1:14" ht="15">
      <c r="K5" s="112"/>
    </row>
    <row r="6" spans="1:14" ht="15">
      <c r="A6" s="5" t="s">
        <v>518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5">
      <c r="A8" s="5" t="s">
        <v>265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5">
      <c r="A9" s="5" t="s">
        <v>504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36" spans="1:11" ht="12.6">
      <c r="A36" s="143" t="s">
        <v>220</v>
      </c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ht="1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</row>
    <row r="59" spans="1:1" ht="12.6">
      <c r="A59" s="111"/>
    </row>
  </sheetData>
  <phoneticPr fontId="82" type="noConversion"/>
  <pageMargins left="0.7" right="0.7" top="0.33999999999999997" bottom="0.28000000000000003" header="0.3" footer="0.3"/>
  <pageSetup scale="7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>
    <pageSetUpPr fitToPage="1"/>
  </sheetPr>
  <dimension ref="A1:E98"/>
  <sheetViews>
    <sheetView workbookViewId="0">
      <selection activeCell="F9" sqref="F9"/>
    </sheetView>
  </sheetViews>
  <sheetFormatPr defaultRowHeight="12.3"/>
  <cols>
    <col min="1" max="1" width="14.71875" customWidth="1"/>
    <col min="2" max="2" width="51.5546875" customWidth="1"/>
  </cols>
  <sheetData>
    <row r="1" spans="1:4" ht="15">
      <c r="D1" s="22" t="s">
        <v>646</v>
      </c>
    </row>
    <row r="2" spans="1:4" ht="15">
      <c r="D2" s="1" t="s">
        <v>518</v>
      </c>
    </row>
    <row r="3" spans="1:4" ht="15">
      <c r="D3" s="1" t="s">
        <v>173</v>
      </c>
    </row>
    <row r="4" spans="1:4" ht="15">
      <c r="D4" s="112" t="s">
        <v>530</v>
      </c>
    </row>
    <row r="5" spans="1:4">
      <c r="A5" s="6"/>
      <c r="B5" s="6"/>
      <c r="C5" s="6"/>
      <c r="D5" s="6"/>
    </row>
    <row r="21" spans="1:5" ht="12.6" thickBot="1"/>
    <row r="22" spans="1:5" ht="15.3" thickBot="1">
      <c r="B22" s="474" t="s">
        <v>47</v>
      </c>
      <c r="C22" s="475" t="s">
        <v>14</v>
      </c>
    </row>
    <row r="23" spans="1:5" ht="15">
      <c r="A23">
        <v>1</v>
      </c>
      <c r="B23" s="349" t="s">
        <v>391</v>
      </c>
      <c r="C23" s="424">
        <v>0.65</v>
      </c>
      <c r="E23" s="178"/>
    </row>
    <row r="24" spans="1:5" ht="15">
      <c r="A24">
        <f>A23+1</f>
        <v>2</v>
      </c>
      <c r="B24" s="585" t="s">
        <v>393</v>
      </c>
      <c r="C24" s="820">
        <v>0.6</v>
      </c>
      <c r="E24" s="178"/>
    </row>
    <row r="25" spans="1:5" ht="15">
      <c r="A25">
        <f t="shared" ref="A25:A52" si="0">A24+1</f>
        <v>3</v>
      </c>
      <c r="B25" s="585" t="s">
        <v>394</v>
      </c>
      <c r="C25" s="820">
        <v>0.55000000000000004</v>
      </c>
      <c r="E25" s="178"/>
    </row>
    <row r="26" spans="1:5" ht="15">
      <c r="A26">
        <f t="shared" si="0"/>
        <v>4</v>
      </c>
      <c r="B26" s="585" t="s">
        <v>396</v>
      </c>
      <c r="C26" s="820">
        <v>0.55000000000000004</v>
      </c>
      <c r="E26" s="178"/>
    </row>
    <row r="27" spans="1:5" ht="15">
      <c r="A27">
        <f t="shared" si="0"/>
        <v>5</v>
      </c>
      <c r="B27" s="585" t="s">
        <v>519</v>
      </c>
      <c r="C27" s="820">
        <v>0.4</v>
      </c>
      <c r="E27" s="178"/>
    </row>
    <row r="28" spans="1:5" ht="15">
      <c r="A28">
        <f t="shared" si="0"/>
        <v>6</v>
      </c>
      <c r="B28" s="640" t="s">
        <v>573</v>
      </c>
      <c r="C28" s="820">
        <v>0.6</v>
      </c>
      <c r="E28" s="178"/>
    </row>
    <row r="29" spans="1:5" ht="15">
      <c r="A29">
        <f t="shared" si="0"/>
        <v>7</v>
      </c>
      <c r="B29" s="585" t="s">
        <v>399</v>
      </c>
      <c r="C29" s="820">
        <v>0.55000000000000004</v>
      </c>
      <c r="E29" s="178"/>
    </row>
    <row r="30" spans="1:5" ht="15">
      <c r="A30">
        <f t="shared" si="0"/>
        <v>8</v>
      </c>
      <c r="B30" s="585" t="s">
        <v>401</v>
      </c>
      <c r="C30" s="820">
        <v>0.45</v>
      </c>
      <c r="E30" s="178"/>
    </row>
    <row r="31" spans="1:5" ht="15">
      <c r="A31">
        <f t="shared" si="0"/>
        <v>9</v>
      </c>
      <c r="B31" s="640" t="s">
        <v>600</v>
      </c>
      <c r="C31" s="820">
        <v>0.55000000000000004</v>
      </c>
      <c r="E31" s="178"/>
    </row>
    <row r="32" spans="1:5" ht="15">
      <c r="A32">
        <f t="shared" si="0"/>
        <v>10</v>
      </c>
      <c r="B32" s="585" t="s">
        <v>436</v>
      </c>
      <c r="C32" s="820">
        <v>0.5</v>
      </c>
      <c r="E32" s="178"/>
    </row>
    <row r="33" spans="1:5" ht="15">
      <c r="A33">
        <f t="shared" si="0"/>
        <v>11</v>
      </c>
      <c r="B33" s="585" t="s">
        <v>578</v>
      </c>
      <c r="C33" s="820">
        <v>0.6</v>
      </c>
      <c r="E33" s="178"/>
    </row>
    <row r="34" spans="1:5" ht="15">
      <c r="A34">
        <f t="shared" si="0"/>
        <v>12</v>
      </c>
      <c r="B34" s="585" t="s">
        <v>602</v>
      </c>
      <c r="C34" s="820">
        <v>0.5</v>
      </c>
      <c r="E34" s="178"/>
    </row>
    <row r="35" spans="1:5" ht="15">
      <c r="A35">
        <f t="shared" si="0"/>
        <v>13</v>
      </c>
      <c r="B35" s="642" t="s">
        <v>580</v>
      </c>
      <c r="C35" s="820" t="s">
        <v>521</v>
      </c>
      <c r="E35" s="178"/>
    </row>
    <row r="36" spans="1:5" ht="15">
      <c r="A36">
        <f t="shared" si="0"/>
        <v>14</v>
      </c>
      <c r="B36" s="592" t="s">
        <v>484</v>
      </c>
      <c r="C36" s="820">
        <v>0.55000000000000004</v>
      </c>
      <c r="E36" s="178"/>
    </row>
    <row r="37" spans="1:5" ht="15">
      <c r="A37">
        <f t="shared" si="0"/>
        <v>15</v>
      </c>
      <c r="B37" s="585" t="s">
        <v>604</v>
      </c>
      <c r="C37" s="820">
        <v>0.65</v>
      </c>
      <c r="E37" s="178"/>
    </row>
    <row r="38" spans="1:5" ht="15">
      <c r="A38">
        <f t="shared" si="0"/>
        <v>16</v>
      </c>
      <c r="B38" s="585" t="s">
        <v>606</v>
      </c>
      <c r="C38" s="820">
        <v>0.65</v>
      </c>
      <c r="E38" s="178"/>
    </row>
    <row r="39" spans="1:5" ht="15">
      <c r="A39">
        <f t="shared" si="0"/>
        <v>17</v>
      </c>
      <c r="B39" s="511" t="s">
        <v>584</v>
      </c>
      <c r="C39" s="820">
        <v>0.55000000000000004</v>
      </c>
      <c r="E39" s="178"/>
    </row>
    <row r="40" spans="1:5" ht="15">
      <c r="A40">
        <f t="shared" si="0"/>
        <v>18</v>
      </c>
      <c r="B40" s="585" t="s">
        <v>404</v>
      </c>
      <c r="C40" s="820">
        <v>0.55000000000000004</v>
      </c>
      <c r="E40" s="178"/>
    </row>
    <row r="41" spans="1:5" ht="15">
      <c r="A41">
        <f t="shared" si="0"/>
        <v>19</v>
      </c>
      <c r="B41" s="585" t="s">
        <v>423</v>
      </c>
      <c r="C41" s="820">
        <v>0.55000000000000004</v>
      </c>
      <c r="E41" s="178"/>
    </row>
    <row r="42" spans="1:5" ht="15">
      <c r="A42">
        <f t="shared" si="0"/>
        <v>20</v>
      </c>
      <c r="B42" s="594" t="s">
        <v>496</v>
      </c>
      <c r="C42" s="820">
        <v>0.55000000000000004</v>
      </c>
      <c r="E42" s="178"/>
    </row>
    <row r="43" spans="1:5" ht="15">
      <c r="A43">
        <f t="shared" si="0"/>
        <v>21</v>
      </c>
      <c r="B43" s="585" t="s">
        <v>407</v>
      </c>
      <c r="C43" s="820">
        <v>0.6</v>
      </c>
      <c r="E43" s="178"/>
    </row>
    <row r="44" spans="1:5" ht="15">
      <c r="A44">
        <f t="shared" si="0"/>
        <v>22</v>
      </c>
      <c r="B44" s="592" t="s">
        <v>608</v>
      </c>
      <c r="C44" s="820">
        <v>0.8</v>
      </c>
      <c r="E44" s="178"/>
    </row>
    <row r="45" spans="1:5" ht="15">
      <c r="A45">
        <f t="shared" si="0"/>
        <v>23</v>
      </c>
      <c r="B45" s="585" t="s">
        <v>409</v>
      </c>
      <c r="C45" s="820">
        <v>0.55000000000000004</v>
      </c>
      <c r="E45" s="178"/>
    </row>
    <row r="46" spans="1:5" ht="15">
      <c r="A46">
        <f t="shared" si="0"/>
        <v>24</v>
      </c>
      <c r="B46" s="585" t="s">
        <v>582</v>
      </c>
      <c r="C46" s="820">
        <v>0.6</v>
      </c>
      <c r="E46" s="178"/>
    </row>
    <row r="47" spans="1:5" ht="15">
      <c r="A47">
        <f t="shared" si="0"/>
        <v>25</v>
      </c>
      <c r="B47" s="585" t="s">
        <v>411</v>
      </c>
      <c r="C47" s="820">
        <v>0.6</v>
      </c>
      <c r="E47" s="178"/>
    </row>
    <row r="48" spans="1:5" ht="15">
      <c r="A48">
        <f t="shared" si="0"/>
        <v>26</v>
      </c>
      <c r="B48" s="594" t="s">
        <v>440</v>
      </c>
      <c r="C48" s="820">
        <v>0.7</v>
      </c>
      <c r="E48" s="178"/>
    </row>
    <row r="49" spans="1:5" ht="15">
      <c r="A49">
        <f t="shared" si="0"/>
        <v>27</v>
      </c>
      <c r="B49" s="585" t="s">
        <v>609</v>
      </c>
      <c r="C49" s="820">
        <v>0.75</v>
      </c>
      <c r="E49" s="178"/>
    </row>
    <row r="50" spans="1:5" ht="15">
      <c r="A50">
        <f t="shared" si="0"/>
        <v>28</v>
      </c>
      <c r="B50" s="585" t="s">
        <v>437</v>
      </c>
      <c r="C50" s="820">
        <v>0.5</v>
      </c>
      <c r="E50" s="178"/>
    </row>
    <row r="51" spans="1:5" ht="15">
      <c r="A51">
        <f t="shared" si="0"/>
        <v>29</v>
      </c>
      <c r="B51" s="594" t="s">
        <v>435</v>
      </c>
      <c r="C51" s="820">
        <v>0.5</v>
      </c>
      <c r="E51" s="178"/>
    </row>
    <row r="52" spans="1:5" ht="15.3" thickBot="1">
      <c r="A52">
        <f t="shared" si="0"/>
        <v>30</v>
      </c>
      <c r="B52" s="595" t="s">
        <v>413</v>
      </c>
      <c r="C52" s="821">
        <v>0.5</v>
      </c>
      <c r="E52" s="178"/>
    </row>
    <row r="53" spans="1:5" ht="15.3" thickBot="1">
      <c r="B53" s="473" t="s">
        <v>1</v>
      </c>
      <c r="C53" s="377">
        <f>AVERAGE(C23:C52)</f>
        <v>0.57413793103448285</v>
      </c>
    </row>
    <row r="54" spans="1:5" ht="15.3" thickBot="1">
      <c r="B54" s="473" t="s">
        <v>26</v>
      </c>
      <c r="C54" s="377">
        <f>MEDIAN(C23:C52)</f>
        <v>0.55000000000000004</v>
      </c>
    </row>
    <row r="55" spans="1:5" ht="15.3">
      <c r="B55" s="359" t="s">
        <v>501</v>
      </c>
      <c r="C55" s="178"/>
    </row>
    <row r="56" spans="1:5" ht="15.3">
      <c r="B56" s="359"/>
      <c r="C56" s="178"/>
    </row>
    <row r="57" spans="1:5" ht="15.3">
      <c r="B57" s="197" t="s">
        <v>166</v>
      </c>
      <c r="C57" s="362"/>
    </row>
    <row r="58" spans="1:5" ht="15.3" thickBot="1">
      <c r="B58" s="197" t="s">
        <v>612</v>
      </c>
      <c r="C58" s="599"/>
    </row>
    <row r="59" spans="1:5" ht="15.3" thickBot="1">
      <c r="B59" s="474" t="s">
        <v>47</v>
      </c>
      <c r="C59" s="475" t="s">
        <v>14</v>
      </c>
    </row>
    <row r="60" spans="1:5" ht="15">
      <c r="A60">
        <v>1</v>
      </c>
      <c r="B60" s="585" t="s">
        <v>393</v>
      </c>
      <c r="C60" s="424">
        <v>0.6</v>
      </c>
      <c r="E60" s="178"/>
    </row>
    <row r="61" spans="1:5" ht="15">
      <c r="A61">
        <f>A60+1</f>
        <v>2</v>
      </c>
      <c r="B61" s="585" t="s">
        <v>394</v>
      </c>
      <c r="C61" s="820">
        <v>0.55000000000000004</v>
      </c>
      <c r="E61" s="178"/>
    </row>
    <row r="62" spans="1:5" ht="15">
      <c r="A62">
        <f t="shared" ref="A62:A79" si="1">A61+1</f>
        <v>3</v>
      </c>
      <c r="B62" s="640" t="s">
        <v>573</v>
      </c>
      <c r="C62" s="820">
        <v>0.6</v>
      </c>
      <c r="E62" s="178"/>
    </row>
    <row r="63" spans="1:5" ht="15">
      <c r="A63">
        <f t="shared" si="1"/>
        <v>4</v>
      </c>
      <c r="B63" s="585" t="s">
        <v>613</v>
      </c>
      <c r="C63" s="820">
        <v>0.7</v>
      </c>
      <c r="E63" s="178"/>
    </row>
    <row r="64" spans="1:5" ht="15">
      <c r="A64">
        <f t="shared" si="1"/>
        <v>5</v>
      </c>
      <c r="B64" s="540" t="s">
        <v>615</v>
      </c>
      <c r="C64" s="820">
        <v>0.8</v>
      </c>
      <c r="E64" s="178"/>
    </row>
    <row r="65" spans="1:5" ht="15">
      <c r="A65">
        <f t="shared" si="1"/>
        <v>6</v>
      </c>
      <c r="B65" s="511" t="s">
        <v>617</v>
      </c>
      <c r="C65" s="820">
        <v>0.55000000000000004</v>
      </c>
      <c r="E65" s="178"/>
    </row>
    <row r="66" spans="1:5" ht="15">
      <c r="A66">
        <f t="shared" si="1"/>
        <v>7</v>
      </c>
      <c r="B66" s="585" t="s">
        <v>399</v>
      </c>
      <c r="C66" s="820">
        <v>0.55000000000000004</v>
      </c>
      <c r="E66" s="178"/>
    </row>
    <row r="67" spans="1:5" ht="15">
      <c r="A67">
        <f t="shared" si="1"/>
        <v>8</v>
      </c>
      <c r="B67" s="585" t="s">
        <v>401</v>
      </c>
      <c r="C67" s="820">
        <v>0.45</v>
      </c>
      <c r="E67" s="178"/>
    </row>
    <row r="68" spans="1:5" ht="15">
      <c r="A68">
        <f t="shared" si="1"/>
        <v>9</v>
      </c>
      <c r="B68" s="640" t="s">
        <v>600</v>
      </c>
      <c r="C68" s="820">
        <v>0.55000000000000004</v>
      </c>
      <c r="E68" s="178"/>
    </row>
    <row r="69" spans="1:5" ht="15">
      <c r="A69">
        <f t="shared" si="1"/>
        <v>10</v>
      </c>
      <c r="B69" s="585" t="s">
        <v>619</v>
      </c>
      <c r="C69" s="820">
        <v>0.55000000000000004</v>
      </c>
      <c r="E69" s="178"/>
    </row>
    <row r="70" spans="1:5" ht="15">
      <c r="A70">
        <f t="shared" si="1"/>
        <v>11</v>
      </c>
      <c r="B70" s="585" t="s">
        <v>436</v>
      </c>
      <c r="C70" s="820">
        <v>0.5</v>
      </c>
      <c r="E70" s="178"/>
    </row>
    <row r="71" spans="1:5" ht="15">
      <c r="A71">
        <f t="shared" si="1"/>
        <v>12</v>
      </c>
      <c r="B71" s="592" t="s">
        <v>484</v>
      </c>
      <c r="C71" s="820">
        <v>0.55000000000000004</v>
      </c>
      <c r="E71" s="178"/>
    </row>
    <row r="72" spans="1:5" ht="15">
      <c r="A72">
        <f t="shared" si="1"/>
        <v>13</v>
      </c>
      <c r="B72" s="585" t="s">
        <v>604</v>
      </c>
      <c r="C72" s="820">
        <v>0.65</v>
      </c>
      <c r="E72" s="178"/>
    </row>
    <row r="73" spans="1:5" ht="15">
      <c r="A73">
        <f t="shared" si="1"/>
        <v>14</v>
      </c>
      <c r="B73" s="585" t="s">
        <v>642</v>
      </c>
      <c r="C73" s="820">
        <v>0.65</v>
      </c>
      <c r="E73" s="178"/>
    </row>
    <row r="74" spans="1:5" ht="15">
      <c r="A74">
        <f t="shared" si="1"/>
        <v>15</v>
      </c>
      <c r="B74" s="585" t="s">
        <v>423</v>
      </c>
      <c r="C74" s="820">
        <v>0.55000000000000004</v>
      </c>
      <c r="E74" s="178"/>
    </row>
    <row r="75" spans="1:5" ht="15">
      <c r="A75">
        <f t="shared" si="1"/>
        <v>16</v>
      </c>
      <c r="B75" s="585" t="s">
        <v>407</v>
      </c>
      <c r="C75" s="820">
        <v>0.6</v>
      </c>
      <c r="E75" s="178"/>
    </row>
    <row r="76" spans="1:5" ht="15">
      <c r="A76">
        <f t="shared" si="1"/>
        <v>17</v>
      </c>
      <c r="B76" s="640" t="s">
        <v>622</v>
      </c>
      <c r="C76" s="820">
        <v>0.65</v>
      </c>
      <c r="E76" s="178"/>
    </row>
    <row r="77" spans="1:5" ht="15">
      <c r="A77">
        <f t="shared" si="1"/>
        <v>18</v>
      </c>
      <c r="B77" s="585" t="s">
        <v>609</v>
      </c>
      <c r="C77" s="820">
        <v>0.75</v>
      </c>
      <c r="E77" s="178"/>
    </row>
    <row r="78" spans="1:5" ht="15">
      <c r="A78">
        <f t="shared" si="1"/>
        <v>19</v>
      </c>
      <c r="B78" s="594" t="s">
        <v>435</v>
      </c>
      <c r="C78" s="820">
        <v>0.5</v>
      </c>
      <c r="E78" s="178"/>
    </row>
    <row r="79" spans="1:5" ht="15.3" thickBot="1">
      <c r="A79">
        <f t="shared" si="1"/>
        <v>20</v>
      </c>
      <c r="B79" s="595" t="s">
        <v>413</v>
      </c>
      <c r="C79" s="821">
        <v>0.5</v>
      </c>
      <c r="E79" s="178"/>
    </row>
    <row r="80" spans="1:5" ht="15.3" thickBot="1">
      <c r="B80" s="473" t="s">
        <v>1</v>
      </c>
      <c r="C80" s="377">
        <f>AVERAGE(C60:C79)</f>
        <v>0.59000000000000008</v>
      </c>
    </row>
    <row r="81" spans="2:3" ht="15.3" thickBot="1">
      <c r="B81" s="473" t="s">
        <v>26</v>
      </c>
      <c r="C81" s="377">
        <f>MEDIAN(C60:C79)</f>
        <v>0.55000000000000004</v>
      </c>
    </row>
    <row r="82" spans="2:3" ht="15.3">
      <c r="B82" s="359" t="s">
        <v>501</v>
      </c>
      <c r="C82" s="178"/>
    </row>
    <row r="84" spans="2:3" ht="15.3">
      <c r="B84" s="197" t="s">
        <v>624</v>
      </c>
      <c r="C84" s="362"/>
    </row>
    <row r="85" spans="2:3" ht="15.3" thickBot="1">
      <c r="B85" s="197" t="s">
        <v>625</v>
      </c>
      <c r="C85" s="599"/>
    </row>
    <row r="86" spans="2:3" ht="15.3" thickBot="1">
      <c r="B86" s="787" t="s">
        <v>47</v>
      </c>
      <c r="C86" s="475" t="s">
        <v>14</v>
      </c>
    </row>
    <row r="87" spans="2:3" ht="15">
      <c r="B87" s="602" t="s">
        <v>628</v>
      </c>
      <c r="C87" s="424">
        <v>0.6</v>
      </c>
    </row>
    <row r="88" spans="2:3" ht="15">
      <c r="B88" s="788" t="s">
        <v>617</v>
      </c>
      <c r="C88" s="789">
        <v>0.65</v>
      </c>
    </row>
    <row r="89" spans="2:3" ht="15">
      <c r="B89" s="585" t="s">
        <v>630</v>
      </c>
      <c r="C89" s="790">
        <v>0.7</v>
      </c>
    </row>
    <row r="90" spans="2:3" ht="15">
      <c r="B90" s="640" t="s">
        <v>631</v>
      </c>
      <c r="C90" s="790">
        <v>0.55000000000000004</v>
      </c>
    </row>
    <row r="91" spans="2:3" ht="15">
      <c r="B91" s="607" t="s">
        <v>644</v>
      </c>
      <c r="C91" s="790">
        <v>0.6</v>
      </c>
    </row>
    <row r="92" spans="2:3" ht="15">
      <c r="B92" s="607" t="s">
        <v>645</v>
      </c>
      <c r="C92" s="790">
        <v>0.65</v>
      </c>
    </row>
    <row r="93" spans="2:3" ht="15">
      <c r="B93" s="585" t="s">
        <v>637</v>
      </c>
      <c r="C93" s="790">
        <v>0.8</v>
      </c>
    </row>
    <row r="94" spans="2:3" ht="15">
      <c r="B94" s="585" t="s">
        <v>638</v>
      </c>
      <c r="C94" s="790">
        <v>0.7</v>
      </c>
    </row>
    <row r="95" spans="2:3" ht="15.3" thickBot="1">
      <c r="B95" s="595" t="s">
        <v>640</v>
      </c>
      <c r="C95" s="791">
        <v>0.65</v>
      </c>
    </row>
    <row r="96" spans="2:3" ht="15.3" thickBot="1">
      <c r="B96" s="473" t="s">
        <v>1</v>
      </c>
      <c r="C96" s="377">
        <f>AVERAGE(C87:C95)</f>
        <v>0.65555555555555556</v>
      </c>
    </row>
    <row r="97" spans="2:3" ht="15.3" thickBot="1">
      <c r="B97" s="473" t="s">
        <v>26</v>
      </c>
      <c r="C97" s="377">
        <f>MEDIAN(C87:C95)</f>
        <v>0.65</v>
      </c>
    </row>
    <row r="98" spans="2:3" ht="15.3">
      <c r="B98" s="359" t="s">
        <v>501</v>
      </c>
      <c r="C98" s="178"/>
    </row>
  </sheetData>
  <phoneticPr fontId="67" type="noConversion"/>
  <pageMargins left="2.4300000000000002" right="0.7" top="0.35" bottom="0.3" header="0.3" footer="0.3"/>
  <pageSetup scale="51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4">
    <pageSetUpPr fitToPage="1"/>
  </sheetPr>
  <dimension ref="A1:F28"/>
  <sheetViews>
    <sheetView workbookViewId="0">
      <selection activeCell="E38" sqref="E38"/>
    </sheetView>
  </sheetViews>
  <sheetFormatPr defaultColWidth="8.71875" defaultRowHeight="12.3"/>
  <cols>
    <col min="1" max="1" width="22.71875" style="132" customWidth="1"/>
    <col min="2" max="2" width="25" style="132" customWidth="1"/>
    <col min="3" max="3" width="26.44140625" style="132" customWidth="1"/>
    <col min="4" max="4" width="30.71875" style="132" customWidth="1"/>
    <col min="5" max="16384" width="8.71875" style="132"/>
  </cols>
  <sheetData>
    <row r="1" spans="1:6" ht="15">
      <c r="D1" s="22" t="s">
        <v>646</v>
      </c>
    </row>
    <row r="2" spans="1:6" ht="15">
      <c r="D2" s="1" t="s">
        <v>518</v>
      </c>
    </row>
    <row r="3" spans="1:6" ht="15">
      <c r="D3" s="1" t="s">
        <v>173</v>
      </c>
    </row>
    <row r="4" spans="1:6" ht="15">
      <c r="D4" s="112" t="s">
        <v>531</v>
      </c>
    </row>
    <row r="5" spans="1:6" ht="15">
      <c r="E5" s="118"/>
    </row>
    <row r="6" spans="1:6" ht="15">
      <c r="A6" s="130" t="s">
        <v>518</v>
      </c>
      <c r="B6" s="131"/>
      <c r="C6" s="131"/>
      <c r="D6" s="131"/>
    </row>
    <row r="7" spans="1:6" ht="15.75" customHeight="1">
      <c r="A7" s="144" t="s">
        <v>171</v>
      </c>
      <c r="B7" s="144"/>
      <c r="C7" s="145"/>
      <c r="D7" s="146"/>
    </row>
    <row r="8" spans="1:6" hidden="1"/>
    <row r="9" spans="1:6" ht="12.6" thickBot="1">
      <c r="F9" s="147"/>
    </row>
    <row r="10" spans="1:6" ht="17.25" customHeight="1">
      <c r="A10" s="129"/>
      <c r="B10" s="148" t="s">
        <v>222</v>
      </c>
      <c r="C10" s="149" t="s">
        <v>33</v>
      </c>
      <c r="D10" s="150" t="s">
        <v>223</v>
      </c>
      <c r="E10" s="129"/>
    </row>
    <row r="11" spans="1:6" ht="15.6" thickBot="1">
      <c r="A11" s="151"/>
      <c r="B11" s="152" t="s">
        <v>224</v>
      </c>
      <c r="C11" s="153"/>
      <c r="D11" s="154" t="s">
        <v>225</v>
      </c>
      <c r="E11" s="129"/>
    </row>
    <row r="12" spans="1:6" ht="15.3">
      <c r="A12" s="151" t="s">
        <v>226</v>
      </c>
      <c r="B12" s="155" t="s">
        <v>227</v>
      </c>
      <c r="C12" s="156" t="s">
        <v>228</v>
      </c>
      <c r="D12" s="157" t="s">
        <v>229</v>
      </c>
      <c r="E12" s="129"/>
    </row>
    <row r="13" spans="1:6" ht="15.3">
      <c r="A13" s="151" t="s">
        <v>230</v>
      </c>
      <c r="B13" s="158" t="s">
        <v>231</v>
      </c>
      <c r="C13" s="159" t="s">
        <v>232</v>
      </c>
      <c r="D13" s="160" t="s">
        <v>233</v>
      </c>
      <c r="E13" s="129"/>
    </row>
    <row r="14" spans="1:6" ht="15.3">
      <c r="A14" s="151" t="s">
        <v>234</v>
      </c>
      <c r="B14" s="158" t="s">
        <v>235</v>
      </c>
      <c r="C14" s="159" t="s">
        <v>236</v>
      </c>
      <c r="D14" s="160" t="s">
        <v>237</v>
      </c>
      <c r="E14" s="129"/>
    </row>
    <row r="15" spans="1:6" ht="15.3">
      <c r="A15" s="151"/>
      <c r="B15" s="158"/>
      <c r="C15" s="159" t="s">
        <v>238</v>
      </c>
      <c r="D15" s="160" t="s">
        <v>239</v>
      </c>
      <c r="E15" s="129"/>
    </row>
    <row r="16" spans="1:6" ht="15.6" thickBot="1">
      <c r="A16" s="151"/>
      <c r="B16" s="161"/>
      <c r="C16" s="162" t="s">
        <v>240</v>
      </c>
      <c r="D16" s="163" t="s">
        <v>241</v>
      </c>
      <c r="E16" s="129"/>
    </row>
    <row r="17" spans="1:5" ht="15.3">
      <c r="A17" s="151" t="s">
        <v>242</v>
      </c>
      <c r="B17" s="158" t="s">
        <v>243</v>
      </c>
      <c r="C17" s="159" t="s">
        <v>244</v>
      </c>
      <c r="D17" s="160" t="s">
        <v>245</v>
      </c>
      <c r="E17" s="129"/>
    </row>
    <row r="18" spans="1:5" ht="15.3">
      <c r="A18" s="151" t="s">
        <v>246</v>
      </c>
      <c r="B18" s="158" t="s">
        <v>247</v>
      </c>
      <c r="C18" s="159" t="s">
        <v>248</v>
      </c>
      <c r="D18" s="160" t="s">
        <v>249</v>
      </c>
      <c r="E18" s="129"/>
    </row>
    <row r="19" spans="1:5" ht="15.3">
      <c r="A19" s="151"/>
      <c r="B19" s="158" t="s">
        <v>250</v>
      </c>
      <c r="C19" s="159" t="s">
        <v>251</v>
      </c>
      <c r="D19" s="160" t="s">
        <v>12</v>
      </c>
      <c r="E19" s="129"/>
    </row>
    <row r="20" spans="1:5" ht="15.3">
      <c r="A20" s="129"/>
      <c r="B20" s="158" t="s">
        <v>252</v>
      </c>
      <c r="C20" s="159"/>
      <c r="D20" s="160"/>
      <c r="E20" s="129"/>
    </row>
    <row r="21" spans="1:5" ht="15.3">
      <c r="A21" s="129"/>
      <c r="B21" s="158" t="s">
        <v>253</v>
      </c>
      <c r="C21" s="159" t="s">
        <v>254</v>
      </c>
      <c r="D21" s="160"/>
      <c r="E21" s="129"/>
    </row>
    <row r="22" spans="1:5" ht="15.3">
      <c r="A22" s="129"/>
      <c r="B22" s="158" t="s">
        <v>255</v>
      </c>
      <c r="C22" s="159" t="s">
        <v>256</v>
      </c>
      <c r="D22" s="160"/>
      <c r="E22" s="129"/>
    </row>
    <row r="23" spans="1:5" ht="15.6" thickBot="1">
      <c r="A23" s="129"/>
      <c r="B23" s="161" t="s">
        <v>257</v>
      </c>
      <c r="C23" s="162" t="s">
        <v>258</v>
      </c>
      <c r="D23" s="163"/>
      <c r="E23" s="129"/>
    </row>
    <row r="24" spans="1:5" ht="15.3">
      <c r="A24" s="164" t="s">
        <v>259</v>
      </c>
      <c r="B24" s="165"/>
      <c r="C24" s="165"/>
      <c r="D24" s="165"/>
      <c r="E24" s="129"/>
    </row>
    <row r="25" spans="1:5" ht="12" customHeight="1">
      <c r="A25" s="129"/>
      <c r="B25" s="165"/>
      <c r="D25" s="165"/>
      <c r="E25" s="129"/>
    </row>
    <row r="28" spans="1:5" ht="12.6">
      <c r="A28" s="166"/>
    </row>
  </sheetData>
  <phoneticPr fontId="88" type="noConversion"/>
  <pageMargins left="0.7" right="0.7" top="0.75" bottom="0.75" header="0.3" footer="0.3"/>
  <pageSetup scale="8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>
    <pageSetUpPr fitToPage="1"/>
  </sheetPr>
  <dimension ref="A1:N124"/>
  <sheetViews>
    <sheetView topLeftCell="A39" zoomScale="75" zoomScaleNormal="75" workbookViewId="0">
      <selection activeCell="D12" sqref="D12"/>
    </sheetView>
  </sheetViews>
  <sheetFormatPr defaultColWidth="9.1640625" defaultRowHeight="12.3"/>
  <cols>
    <col min="1" max="1" width="13.71875" style="62" customWidth="1"/>
    <col min="2" max="2" width="30.44140625" style="62" customWidth="1"/>
    <col min="3" max="3" width="41.27734375" style="62" customWidth="1"/>
    <col min="4" max="4" width="17.71875" style="62" customWidth="1"/>
    <col min="5" max="5" width="19.1640625" style="62" customWidth="1"/>
    <col min="6" max="6" width="52.71875" style="62" customWidth="1"/>
    <col min="7" max="7" width="12" style="62" customWidth="1"/>
    <col min="8" max="8" width="8.1640625" style="62" customWidth="1"/>
    <col min="9" max="9" width="10.44140625" style="62" customWidth="1"/>
    <col min="10" max="10" width="10.27734375" style="62" bestFit="1" customWidth="1"/>
    <col min="11" max="11" width="9.1640625" style="62"/>
    <col min="12" max="12" width="13.71875" style="62" customWidth="1"/>
    <col min="13" max="16384" width="9.1640625" style="62"/>
  </cols>
  <sheetData>
    <row r="1" spans="1:13" ht="15">
      <c r="L1" s="22" t="s">
        <v>646</v>
      </c>
    </row>
    <row r="2" spans="1:13" ht="15">
      <c r="L2" s="1" t="s">
        <v>518</v>
      </c>
      <c r="M2" s="64"/>
    </row>
    <row r="3" spans="1:13" ht="15">
      <c r="L3" s="1" t="s">
        <v>173</v>
      </c>
      <c r="M3" s="64"/>
    </row>
    <row r="4" spans="1:13" ht="15">
      <c r="L4" s="112" t="s">
        <v>532</v>
      </c>
      <c r="M4" s="64"/>
    </row>
    <row r="5" spans="1:13" ht="15">
      <c r="A5" s="67" t="s">
        <v>518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4"/>
      <c r="M5" s="64"/>
    </row>
    <row r="6" spans="1:13" ht="1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4"/>
      <c r="M6" s="64"/>
    </row>
    <row r="7" spans="1:13" ht="15">
      <c r="A7" s="67" t="s">
        <v>51</v>
      </c>
      <c r="B7" s="68"/>
      <c r="C7" s="68"/>
      <c r="D7" s="68"/>
      <c r="E7" s="68"/>
      <c r="F7" s="68"/>
      <c r="G7" s="68"/>
      <c r="H7" s="68"/>
      <c r="I7" s="68"/>
      <c r="J7" s="68"/>
      <c r="K7" s="69"/>
      <c r="L7" s="64"/>
      <c r="M7" s="64"/>
    </row>
    <row r="8" spans="1:13" ht="15.3" thickBot="1">
      <c r="A8" s="67" t="s">
        <v>545</v>
      </c>
      <c r="B8" s="68"/>
      <c r="C8" s="68"/>
      <c r="D8" s="68"/>
      <c r="E8" s="68"/>
      <c r="F8" s="68"/>
      <c r="G8" s="68"/>
      <c r="H8" s="68"/>
      <c r="I8" s="68"/>
      <c r="J8" s="68"/>
      <c r="K8" s="69"/>
      <c r="L8" s="64"/>
      <c r="M8" s="64"/>
    </row>
    <row r="9" spans="1:13" ht="15">
      <c r="A9" s="70"/>
      <c r="B9" s="70"/>
      <c r="C9" s="71"/>
      <c r="D9" s="72" t="s">
        <v>100</v>
      </c>
      <c r="E9" s="72" t="s">
        <v>101</v>
      </c>
      <c r="F9" s="73"/>
      <c r="G9" s="72" t="s">
        <v>102</v>
      </c>
      <c r="H9" s="74" t="s">
        <v>52</v>
      </c>
      <c r="I9" s="71"/>
      <c r="J9" s="74" t="s">
        <v>103</v>
      </c>
      <c r="K9" s="75"/>
      <c r="L9" s="76" t="s">
        <v>26</v>
      </c>
      <c r="M9" s="64"/>
    </row>
    <row r="10" spans="1:13" ht="15.3" thickBot="1">
      <c r="A10" s="77" t="s">
        <v>53</v>
      </c>
      <c r="B10" s="77" t="s">
        <v>53</v>
      </c>
      <c r="C10" s="78" t="s">
        <v>54</v>
      </c>
      <c r="D10" s="79" t="s">
        <v>104</v>
      </c>
      <c r="E10" s="79" t="s">
        <v>105</v>
      </c>
      <c r="F10" s="80" t="s">
        <v>106</v>
      </c>
      <c r="G10" s="79" t="s">
        <v>107</v>
      </c>
      <c r="H10" s="79" t="s">
        <v>55</v>
      </c>
      <c r="I10" s="79" t="s">
        <v>56</v>
      </c>
      <c r="J10" s="79" t="s">
        <v>57</v>
      </c>
      <c r="K10" s="79" t="s">
        <v>1</v>
      </c>
      <c r="L10" s="81"/>
      <c r="M10" s="64"/>
    </row>
    <row r="11" spans="1:13" ht="15.3">
      <c r="A11" s="82" t="s">
        <v>108</v>
      </c>
      <c r="B11" s="82" t="s">
        <v>108</v>
      </c>
      <c r="C11" s="65"/>
      <c r="D11" s="65"/>
      <c r="E11" s="65"/>
      <c r="F11" s="65"/>
      <c r="G11" s="65"/>
      <c r="H11" s="65"/>
      <c r="I11" s="65"/>
      <c r="J11" s="63"/>
      <c r="K11" s="63"/>
      <c r="L11" s="83"/>
      <c r="M11" s="64"/>
    </row>
    <row r="12" spans="1:13" ht="15.3">
      <c r="A12" s="82"/>
      <c r="B12" s="82"/>
      <c r="C12" s="65" t="s">
        <v>29</v>
      </c>
      <c r="D12" s="63">
        <v>2016</v>
      </c>
      <c r="E12" s="63" t="s">
        <v>445</v>
      </c>
      <c r="F12" s="65" t="s">
        <v>109</v>
      </c>
      <c r="G12" s="63" t="s">
        <v>30</v>
      </c>
      <c r="H12" s="84"/>
      <c r="I12" s="63"/>
      <c r="J12" s="85"/>
      <c r="K12" s="33">
        <f>0.12-0.06</f>
        <v>0.06</v>
      </c>
      <c r="L12" s="83"/>
      <c r="M12" s="64"/>
    </row>
    <row r="13" spans="1:13" ht="15.3">
      <c r="A13" s="82"/>
      <c r="B13" s="82"/>
      <c r="C13" s="85"/>
      <c r="D13" s="86"/>
      <c r="E13" s="85"/>
      <c r="F13" s="65"/>
      <c r="G13" s="63" t="s">
        <v>31</v>
      </c>
      <c r="H13" s="84"/>
      <c r="I13" s="63"/>
      <c r="J13" s="85"/>
      <c r="K13" s="33">
        <f>0.1-0.056</f>
        <v>4.4000000000000004E-2</v>
      </c>
      <c r="L13" s="59"/>
      <c r="M13" s="64"/>
    </row>
    <row r="14" spans="1:13" ht="15.3">
      <c r="A14" s="82"/>
      <c r="B14" s="82"/>
      <c r="C14" s="65" t="s">
        <v>264</v>
      </c>
      <c r="D14" s="63">
        <v>2019</v>
      </c>
      <c r="E14" s="63" t="s">
        <v>540</v>
      </c>
      <c r="F14" s="65" t="s">
        <v>109</v>
      </c>
      <c r="G14" s="63" t="s">
        <v>30</v>
      </c>
      <c r="H14" s="84"/>
      <c r="I14" s="63"/>
      <c r="J14" s="85"/>
      <c r="K14" s="33">
        <v>6.2600000000000003E-2</v>
      </c>
      <c r="L14" s="59"/>
      <c r="M14" s="64"/>
    </row>
    <row r="15" spans="1:13" ht="15.3">
      <c r="A15" s="82"/>
      <c r="B15" s="82"/>
      <c r="C15" s="85"/>
      <c r="D15" s="86"/>
      <c r="E15" s="85"/>
      <c r="F15" s="65"/>
      <c r="G15" s="63" t="s">
        <v>31</v>
      </c>
      <c r="H15" s="84"/>
      <c r="I15" s="63"/>
      <c r="J15" s="85"/>
      <c r="K15" s="33">
        <v>4.6600000000000003E-2</v>
      </c>
      <c r="L15" s="59"/>
      <c r="M15" s="64"/>
    </row>
    <row r="16" spans="1:13" ht="15.3">
      <c r="A16" s="82"/>
      <c r="B16" s="82"/>
      <c r="C16" s="65" t="s">
        <v>537</v>
      </c>
      <c r="D16" s="63">
        <v>2019</v>
      </c>
      <c r="E16" s="63" t="s">
        <v>538</v>
      </c>
      <c r="F16" s="65" t="s">
        <v>109</v>
      </c>
      <c r="G16" s="63" t="s">
        <v>30</v>
      </c>
      <c r="H16" s="84"/>
      <c r="I16" s="63"/>
      <c r="J16" s="85"/>
      <c r="K16" s="33">
        <v>5.5E-2</v>
      </c>
      <c r="L16" s="59"/>
      <c r="M16" s="64"/>
    </row>
    <row r="17" spans="1:13" ht="15.3">
      <c r="A17" s="82"/>
      <c r="B17" s="82"/>
      <c r="C17" s="85"/>
      <c r="D17" s="86"/>
      <c r="E17" s="85"/>
      <c r="F17" s="65"/>
      <c r="G17" s="63" t="s">
        <v>31</v>
      </c>
      <c r="H17" s="84"/>
      <c r="I17" s="63"/>
      <c r="J17" s="85"/>
      <c r="K17" s="33"/>
      <c r="L17" s="59"/>
      <c r="M17" s="64"/>
    </row>
    <row r="18" spans="1:13" ht="15.3">
      <c r="A18" s="82"/>
      <c r="B18" s="82"/>
      <c r="C18" s="65" t="s">
        <v>188</v>
      </c>
      <c r="D18" s="63">
        <v>2008</v>
      </c>
      <c r="E18" s="63" t="s">
        <v>189</v>
      </c>
      <c r="F18" s="65" t="s">
        <v>109</v>
      </c>
      <c r="G18" s="63" t="s">
        <v>31</v>
      </c>
      <c r="H18" s="84"/>
      <c r="I18" s="63"/>
      <c r="J18" s="85"/>
      <c r="K18" s="33">
        <v>4.4999999999999998E-2</v>
      </c>
      <c r="L18" s="59"/>
      <c r="M18" s="64"/>
    </row>
    <row r="19" spans="1:13" ht="15.3">
      <c r="A19" s="82"/>
      <c r="B19" s="82"/>
      <c r="C19" s="85"/>
      <c r="D19" s="86"/>
      <c r="E19" s="85"/>
      <c r="F19" s="65"/>
      <c r="G19" s="63"/>
      <c r="H19" s="84"/>
      <c r="I19" s="63"/>
      <c r="J19" s="85"/>
      <c r="K19" s="33"/>
      <c r="L19" s="59"/>
      <c r="M19" s="64"/>
    </row>
    <row r="20" spans="1:13" ht="15.3">
      <c r="A20" s="82"/>
      <c r="B20" s="82"/>
      <c r="C20" s="65" t="s">
        <v>190</v>
      </c>
      <c r="D20" s="63">
        <v>2006</v>
      </c>
      <c r="E20" s="63" t="s">
        <v>110</v>
      </c>
      <c r="F20" s="65" t="s">
        <v>109</v>
      </c>
      <c r="G20" s="63" t="s">
        <v>30</v>
      </c>
      <c r="H20" s="84"/>
      <c r="I20" s="63"/>
      <c r="J20" s="85"/>
      <c r="K20" s="33">
        <v>7.0000000000000007E-2</v>
      </c>
      <c r="L20" s="59"/>
      <c r="M20" s="64"/>
    </row>
    <row r="21" spans="1:13" ht="15.3">
      <c r="A21" s="82"/>
      <c r="B21" s="82"/>
      <c r="C21" s="65"/>
      <c r="D21" s="63"/>
      <c r="E21" s="65"/>
      <c r="F21" s="65"/>
      <c r="G21" s="63" t="s">
        <v>31</v>
      </c>
      <c r="H21" s="84"/>
      <c r="I21" s="63"/>
      <c r="J21" s="85"/>
      <c r="K21" s="33">
        <v>5.5E-2</v>
      </c>
      <c r="L21" s="59"/>
      <c r="M21" s="64"/>
    </row>
    <row r="22" spans="1:13" ht="15.3">
      <c r="A22" s="82"/>
      <c r="B22" s="82"/>
      <c r="C22" s="65" t="s">
        <v>61</v>
      </c>
      <c r="D22" s="63">
        <v>2005</v>
      </c>
      <c r="E22" s="63" t="s">
        <v>110</v>
      </c>
      <c r="F22" s="65" t="s">
        <v>109</v>
      </c>
      <c r="G22" s="63" t="s">
        <v>30</v>
      </c>
      <c r="H22" s="84"/>
      <c r="I22" s="63"/>
      <c r="J22" s="85"/>
      <c r="K22" s="33">
        <v>6.0999999999999999E-2</v>
      </c>
      <c r="L22" s="59"/>
      <c r="M22" s="64"/>
    </row>
    <row r="23" spans="1:13" ht="15.3">
      <c r="A23" s="82"/>
      <c r="B23" s="82"/>
      <c r="C23" s="65"/>
      <c r="D23" s="63"/>
      <c r="E23" s="63"/>
      <c r="F23" s="65"/>
      <c r="G23" s="63" t="s">
        <v>31</v>
      </c>
      <c r="H23" s="84"/>
      <c r="I23" s="63"/>
      <c r="J23" s="85"/>
      <c r="K23" s="33">
        <v>4.5999999999999999E-2</v>
      </c>
      <c r="L23" s="59"/>
      <c r="M23" s="64"/>
    </row>
    <row r="24" spans="1:13" ht="15.3">
      <c r="A24" s="82"/>
      <c r="B24" s="82"/>
      <c r="C24" s="65" t="s">
        <v>191</v>
      </c>
      <c r="D24" s="63">
        <v>2006</v>
      </c>
      <c r="E24" s="63" t="s">
        <v>192</v>
      </c>
      <c r="F24" s="65" t="s">
        <v>109</v>
      </c>
      <c r="G24" s="63" t="s">
        <v>30</v>
      </c>
      <c r="H24" s="84"/>
      <c r="I24" s="33"/>
      <c r="J24" s="33"/>
      <c r="K24" s="33">
        <v>5.5E-2</v>
      </c>
      <c r="L24" s="59"/>
      <c r="M24" s="64"/>
    </row>
    <row r="25" spans="1:13" ht="15.3">
      <c r="A25" s="82"/>
      <c r="B25" s="82"/>
      <c r="C25" s="65"/>
      <c r="D25" s="63"/>
      <c r="E25" s="65"/>
      <c r="F25" s="65"/>
      <c r="G25" s="63"/>
      <c r="H25" s="84"/>
      <c r="I25" s="63"/>
      <c r="J25" s="33"/>
      <c r="K25" s="65"/>
      <c r="L25" s="59"/>
      <c r="M25" s="64"/>
    </row>
    <row r="26" spans="1:13" ht="15.3">
      <c r="A26" s="82"/>
      <c r="B26" s="82"/>
      <c r="C26" s="65" t="s">
        <v>193</v>
      </c>
      <c r="D26" s="63">
        <v>2006</v>
      </c>
      <c r="E26" s="63" t="s">
        <v>194</v>
      </c>
      <c r="F26" s="65" t="s">
        <v>109</v>
      </c>
      <c r="G26" s="63"/>
      <c r="H26" s="84"/>
      <c r="I26" s="63"/>
      <c r="J26" s="33"/>
      <c r="K26" s="116">
        <v>4.7699999999999999E-2</v>
      </c>
      <c r="L26" s="59"/>
      <c r="M26" s="64"/>
    </row>
    <row r="27" spans="1:13" ht="15.3">
      <c r="A27" s="82"/>
      <c r="B27" s="82"/>
      <c r="C27" s="65"/>
      <c r="D27" s="65"/>
      <c r="E27" s="65"/>
      <c r="F27" s="65"/>
      <c r="G27" s="63"/>
      <c r="H27" s="84"/>
      <c r="I27" s="63"/>
      <c r="J27" s="33"/>
      <c r="K27" s="65"/>
      <c r="L27" s="117"/>
      <c r="M27" s="64"/>
    </row>
    <row r="28" spans="1:13" ht="15.3">
      <c r="A28" s="82"/>
      <c r="B28" s="82"/>
      <c r="C28" s="280" t="s">
        <v>26</v>
      </c>
      <c r="D28" s="280"/>
      <c r="E28" s="281"/>
      <c r="F28" s="280"/>
      <c r="G28" s="281"/>
      <c r="H28" s="282"/>
      <c r="I28" s="283"/>
      <c r="J28" s="283"/>
      <c r="K28" s="280"/>
      <c r="L28" s="284">
        <f>MEDIAN(K12:K26)</f>
        <v>5.5E-2</v>
      </c>
      <c r="M28" s="64"/>
    </row>
    <row r="29" spans="1:13" ht="15.3">
      <c r="A29" s="82"/>
      <c r="B29" s="82"/>
      <c r="C29" s="65"/>
      <c r="D29" s="65"/>
      <c r="E29" s="63"/>
      <c r="F29" s="65"/>
      <c r="G29" s="63"/>
      <c r="H29" s="84"/>
      <c r="I29" s="33"/>
      <c r="J29" s="33"/>
      <c r="K29" s="65"/>
      <c r="L29" s="59"/>
      <c r="M29" s="64"/>
    </row>
    <row r="30" spans="1:13" ht="15.3">
      <c r="A30" s="82" t="s">
        <v>111</v>
      </c>
      <c r="B30" s="82" t="s">
        <v>111</v>
      </c>
      <c r="C30" s="65"/>
      <c r="D30" s="65"/>
      <c r="E30" s="63"/>
      <c r="F30" s="65"/>
      <c r="G30" s="63"/>
      <c r="H30" s="84"/>
      <c r="I30" s="33"/>
      <c r="J30" s="33"/>
      <c r="K30" s="65"/>
      <c r="L30" s="59"/>
      <c r="M30" s="64"/>
    </row>
    <row r="31" spans="1:13" ht="15.3">
      <c r="A31" s="82"/>
      <c r="B31" s="82"/>
      <c r="C31" s="65" t="s">
        <v>32</v>
      </c>
      <c r="D31" s="63">
        <v>2001</v>
      </c>
      <c r="E31" s="63" t="s">
        <v>112</v>
      </c>
      <c r="F31" s="65" t="s">
        <v>113</v>
      </c>
      <c r="G31" s="63"/>
      <c r="H31" s="84"/>
      <c r="I31" s="33"/>
      <c r="J31" s="33"/>
      <c r="K31" s="33">
        <v>0.03</v>
      </c>
      <c r="L31" s="59"/>
      <c r="M31" s="64"/>
    </row>
    <row r="32" spans="1:13" ht="15.3">
      <c r="A32" s="82"/>
      <c r="B32" s="82"/>
      <c r="C32" s="65" t="s">
        <v>43</v>
      </c>
      <c r="D32" s="63">
        <v>2002</v>
      </c>
      <c r="E32" s="63" t="s">
        <v>114</v>
      </c>
      <c r="F32" s="65" t="s">
        <v>115</v>
      </c>
      <c r="G32" s="63"/>
      <c r="H32" s="84"/>
      <c r="I32" s="33"/>
      <c r="J32" s="65"/>
      <c r="K32" s="33">
        <v>2.4E-2</v>
      </c>
      <c r="L32" s="59"/>
      <c r="M32" s="64"/>
    </row>
    <row r="33" spans="1:13" ht="15.3">
      <c r="A33" s="82"/>
      <c r="B33" s="82"/>
      <c r="C33" s="65" t="s">
        <v>58</v>
      </c>
      <c r="D33" s="63">
        <v>2002</v>
      </c>
      <c r="E33" s="63" t="s">
        <v>116</v>
      </c>
      <c r="F33" s="65" t="s">
        <v>117</v>
      </c>
      <c r="G33" s="63"/>
      <c r="H33" s="84"/>
      <c r="I33" s="33"/>
      <c r="J33" s="65"/>
      <c r="K33" s="33">
        <v>6.9000000000000006E-2</v>
      </c>
      <c r="L33" s="59"/>
      <c r="M33" s="64"/>
    </row>
    <row r="34" spans="1:13" ht="15.3">
      <c r="A34" s="82"/>
      <c r="B34" s="82" t="s">
        <v>221</v>
      </c>
      <c r="C34" s="65" t="s">
        <v>59</v>
      </c>
      <c r="D34" s="63">
        <v>1999</v>
      </c>
      <c r="E34" s="63" t="s">
        <v>118</v>
      </c>
      <c r="F34" s="65" t="s">
        <v>177</v>
      </c>
      <c r="G34" s="63"/>
      <c r="H34" s="84">
        <v>3.5000000000000003E-2</v>
      </c>
      <c r="I34" s="33">
        <v>5.5E-2</v>
      </c>
      <c r="J34" s="84">
        <f>AVERAGE(H34:I34)</f>
        <v>4.4999999999999998E-2</v>
      </c>
      <c r="K34" s="84">
        <f>J34</f>
        <v>4.4999999999999998E-2</v>
      </c>
      <c r="L34" s="59"/>
      <c r="M34" s="64"/>
    </row>
    <row r="35" spans="1:13" ht="15.3">
      <c r="A35" s="82"/>
      <c r="B35" s="82"/>
      <c r="C35" s="65" t="s">
        <v>178</v>
      </c>
      <c r="D35" s="63">
        <v>2002</v>
      </c>
      <c r="E35" s="63" t="s">
        <v>180</v>
      </c>
      <c r="F35" s="65" t="s">
        <v>181</v>
      </c>
      <c r="G35" s="63"/>
      <c r="H35" s="84"/>
      <c r="I35" s="33"/>
      <c r="J35" s="33"/>
      <c r="K35" s="33">
        <v>5.2999999999999999E-2</v>
      </c>
      <c r="L35" s="59"/>
      <c r="M35" s="64"/>
    </row>
    <row r="36" spans="1:13" ht="15.3">
      <c r="A36" s="82"/>
      <c r="B36" s="82"/>
      <c r="C36" s="65" t="s">
        <v>28</v>
      </c>
      <c r="D36" s="63">
        <v>2002</v>
      </c>
      <c r="E36" s="63" t="s">
        <v>182</v>
      </c>
      <c r="F36" s="65" t="s">
        <v>183</v>
      </c>
      <c r="G36" s="63"/>
      <c r="H36" s="84">
        <v>2.5499999999999998E-2</v>
      </c>
      <c r="I36" s="33">
        <v>4.3200000000000002E-2</v>
      </c>
      <c r="J36" s="65"/>
      <c r="K36" s="33">
        <f>AVERAGE(H36:I36)</f>
        <v>3.4349999999999999E-2</v>
      </c>
      <c r="L36" s="59"/>
      <c r="M36" s="64"/>
    </row>
    <row r="37" spans="1:13" ht="15.3">
      <c r="A37" s="82"/>
      <c r="B37" s="82"/>
      <c r="C37" s="65" t="s">
        <v>60</v>
      </c>
      <c r="D37" s="63">
        <v>2001</v>
      </c>
      <c r="E37" s="63" t="s">
        <v>184</v>
      </c>
      <c r="F37" s="65" t="s">
        <v>124</v>
      </c>
      <c r="G37" s="63"/>
      <c r="H37" s="84"/>
      <c r="I37" s="33"/>
      <c r="J37" s="65"/>
      <c r="K37" s="33">
        <v>7.1400000000000005E-2</v>
      </c>
      <c r="L37" s="59"/>
      <c r="M37" s="64"/>
    </row>
    <row r="38" spans="1:13" ht="15.3">
      <c r="A38" s="82"/>
      <c r="B38" s="82"/>
      <c r="C38" s="65" t="s">
        <v>37</v>
      </c>
      <c r="D38" s="63">
        <v>2002</v>
      </c>
      <c r="E38" s="63" t="s">
        <v>125</v>
      </c>
      <c r="F38" s="65" t="s">
        <v>126</v>
      </c>
      <c r="G38" s="63"/>
      <c r="H38" s="84">
        <v>3.5000000000000003E-2</v>
      </c>
      <c r="I38" s="33">
        <v>3.9999999999999994E-2</v>
      </c>
      <c r="J38" s="33"/>
      <c r="K38" s="33">
        <f>AVERAGE(E38:I38)</f>
        <v>3.7499999999999999E-2</v>
      </c>
      <c r="L38" s="59"/>
      <c r="M38" s="64"/>
    </row>
    <row r="39" spans="1:13" ht="15.3">
      <c r="A39" s="82"/>
      <c r="B39" s="82"/>
      <c r="C39" s="65" t="s">
        <v>61</v>
      </c>
      <c r="D39" s="63">
        <v>2005</v>
      </c>
      <c r="E39" s="63" t="s">
        <v>127</v>
      </c>
      <c r="F39" s="65" t="s">
        <v>128</v>
      </c>
      <c r="G39" s="63" t="s">
        <v>31</v>
      </c>
      <c r="H39" s="84"/>
      <c r="I39" s="33"/>
      <c r="J39" s="65"/>
      <c r="K39" s="33">
        <v>2.5000000000000001E-2</v>
      </c>
      <c r="L39" s="59"/>
      <c r="M39" s="64"/>
    </row>
    <row r="40" spans="1:13" ht="15.3">
      <c r="A40" s="82"/>
      <c r="B40" s="82"/>
      <c r="C40" s="65" t="s">
        <v>129</v>
      </c>
      <c r="D40" s="63">
        <v>2006</v>
      </c>
      <c r="E40" s="63" t="s">
        <v>110</v>
      </c>
      <c r="F40" s="65" t="s">
        <v>130</v>
      </c>
      <c r="G40" s="63"/>
      <c r="H40" s="84">
        <v>3.5000000000000003E-2</v>
      </c>
      <c r="I40" s="33">
        <v>0.06</v>
      </c>
      <c r="J40" s="87">
        <f>AVERAGE(H40:I40)</f>
        <v>4.7500000000000001E-2</v>
      </c>
      <c r="K40" s="33">
        <v>4.7500000000000001E-2</v>
      </c>
      <c r="L40" s="59"/>
      <c r="M40" s="64"/>
    </row>
    <row r="41" spans="1:13" ht="15.3">
      <c r="A41" s="82"/>
      <c r="B41" s="82"/>
      <c r="C41" s="65" t="s">
        <v>131</v>
      </c>
      <c r="D41" s="63">
        <v>2006</v>
      </c>
      <c r="E41" s="63" t="s">
        <v>132</v>
      </c>
      <c r="F41" s="65" t="s">
        <v>133</v>
      </c>
      <c r="G41" s="63"/>
      <c r="H41" s="84">
        <v>4.02E-2</v>
      </c>
      <c r="I41" s="33">
        <v>5.0999999999999997E-2</v>
      </c>
      <c r="J41" s="87">
        <f>AVERAGE(H41:I41)</f>
        <v>4.5600000000000002E-2</v>
      </c>
      <c r="K41" s="33">
        <v>4.5600000000000002E-2</v>
      </c>
      <c r="L41" s="59"/>
      <c r="M41" s="64"/>
    </row>
    <row r="42" spans="1:13" ht="15.3">
      <c r="A42" s="82"/>
      <c r="B42" s="82"/>
      <c r="C42" s="65" t="s">
        <v>134</v>
      </c>
      <c r="D42" s="63">
        <v>2004</v>
      </c>
      <c r="E42" s="63" t="s">
        <v>135</v>
      </c>
      <c r="F42" s="65" t="s">
        <v>136</v>
      </c>
      <c r="G42" s="63"/>
      <c r="H42" s="84">
        <v>3.9E-2</v>
      </c>
      <c r="I42" s="33">
        <v>1.2999999999999999E-2</v>
      </c>
      <c r="J42" s="87">
        <f>AVERAGE(H42:I42)</f>
        <v>2.5999999999999999E-2</v>
      </c>
      <c r="K42" s="33">
        <v>2.5999999999999999E-2</v>
      </c>
      <c r="L42" s="59"/>
      <c r="M42" s="64"/>
    </row>
    <row r="43" spans="1:13" ht="15.3">
      <c r="A43" s="82"/>
      <c r="B43" s="82"/>
      <c r="C43" s="65" t="s">
        <v>137</v>
      </c>
      <c r="D43" s="63">
        <v>2005</v>
      </c>
      <c r="E43" s="63" t="s">
        <v>184</v>
      </c>
      <c r="F43" s="65" t="s">
        <v>138</v>
      </c>
      <c r="G43" s="63"/>
      <c r="H43" s="84"/>
      <c r="I43" s="33"/>
      <c r="J43" s="87"/>
      <c r="K43" s="33">
        <v>7.3099999999999998E-2</v>
      </c>
      <c r="L43" s="59"/>
      <c r="M43" s="64"/>
    </row>
    <row r="44" spans="1:13" ht="15.3">
      <c r="A44" s="82"/>
      <c r="B44" s="82"/>
      <c r="C44" s="65" t="s">
        <v>139</v>
      </c>
      <c r="D44" s="63">
        <v>2006</v>
      </c>
      <c r="E44" s="63" t="s">
        <v>140</v>
      </c>
      <c r="F44" s="65" t="s">
        <v>141</v>
      </c>
      <c r="G44" s="63"/>
      <c r="H44" s="84">
        <v>0.03</v>
      </c>
      <c r="I44" s="33">
        <v>3.9999999999999994E-2</v>
      </c>
      <c r="J44" s="87">
        <f>AVERAGE(H44:I44)</f>
        <v>3.4999999999999996E-2</v>
      </c>
      <c r="K44" s="33">
        <v>3.5000000000000003E-2</v>
      </c>
      <c r="L44" s="59"/>
      <c r="M44" s="64"/>
    </row>
    <row r="45" spans="1:13" ht="15.3">
      <c r="A45" s="82"/>
      <c r="B45" s="82"/>
      <c r="C45" s="65" t="s">
        <v>155</v>
      </c>
      <c r="D45" s="63">
        <v>2008</v>
      </c>
      <c r="E45" s="63" t="s">
        <v>156</v>
      </c>
      <c r="F45" s="65" t="s">
        <v>157</v>
      </c>
      <c r="G45" s="63"/>
      <c r="H45" s="84">
        <v>4.1000000000000002E-2</v>
      </c>
      <c r="I45" s="33">
        <v>5.3999999999999999E-2</v>
      </c>
      <c r="J45" s="87"/>
      <c r="K45" s="33">
        <f>AVERAGE(H45:I45)</f>
        <v>4.7500000000000001E-2</v>
      </c>
      <c r="L45" s="59"/>
      <c r="M45" s="64"/>
    </row>
    <row r="46" spans="1:13" ht="15.3">
      <c r="A46" s="82"/>
      <c r="B46" s="82"/>
      <c r="C46" s="65" t="s">
        <v>158</v>
      </c>
      <c r="D46" s="63">
        <v>2001</v>
      </c>
      <c r="E46" s="63" t="s">
        <v>143</v>
      </c>
      <c r="F46" s="65" t="s">
        <v>115</v>
      </c>
      <c r="G46" s="63"/>
      <c r="H46" s="84"/>
      <c r="I46" s="33"/>
      <c r="J46" s="87"/>
      <c r="K46" s="33">
        <v>1.9999999999999997E-2</v>
      </c>
      <c r="L46" s="59"/>
      <c r="M46" s="64"/>
    </row>
    <row r="47" spans="1:13" ht="15.3">
      <c r="A47" s="82"/>
      <c r="B47" s="82"/>
      <c r="C47" s="65" t="s">
        <v>142</v>
      </c>
      <c r="D47" s="63">
        <v>2007</v>
      </c>
      <c r="E47" s="63" t="s">
        <v>143</v>
      </c>
      <c r="F47" s="65" t="s">
        <v>144</v>
      </c>
      <c r="G47" s="63"/>
      <c r="H47" s="84"/>
      <c r="I47" s="33"/>
      <c r="J47" s="87"/>
      <c r="K47" s="33">
        <v>3.9999999999999994E-2</v>
      </c>
      <c r="L47" s="59"/>
      <c r="M47" s="64"/>
    </row>
    <row r="48" spans="1:13" ht="15.3">
      <c r="A48" s="82"/>
      <c r="B48" s="82"/>
      <c r="C48" s="65" t="s">
        <v>159</v>
      </c>
      <c r="D48" s="63">
        <v>2008</v>
      </c>
      <c r="E48" s="63" t="s">
        <v>143</v>
      </c>
      <c r="F48" s="65" t="s">
        <v>160</v>
      </c>
      <c r="G48" s="63"/>
      <c r="H48" s="84"/>
      <c r="I48" s="33"/>
      <c r="J48" s="87"/>
      <c r="K48" s="33">
        <v>3.2199999999999999E-2</v>
      </c>
      <c r="L48" s="59"/>
      <c r="M48" s="64"/>
    </row>
    <row r="49" spans="1:14" ht="15.3">
      <c r="A49" s="82"/>
      <c r="B49" s="82"/>
      <c r="C49" s="65" t="s">
        <v>272</v>
      </c>
      <c r="D49" s="63">
        <v>2011</v>
      </c>
      <c r="E49" s="63" t="s">
        <v>143</v>
      </c>
      <c r="F49" s="65" t="s">
        <v>273</v>
      </c>
      <c r="G49" s="63"/>
      <c r="H49" s="84"/>
      <c r="I49" s="33"/>
      <c r="J49" s="33"/>
      <c r="K49" s="33">
        <v>5.5E-2</v>
      </c>
      <c r="L49" s="59"/>
      <c r="M49" s="64"/>
    </row>
    <row r="50" spans="1:14" ht="15.3">
      <c r="A50" s="82"/>
      <c r="B50" s="82"/>
      <c r="C50" s="65" t="s">
        <v>263</v>
      </c>
      <c r="D50" s="63">
        <v>2019</v>
      </c>
      <c r="E50" s="63" t="s">
        <v>143</v>
      </c>
      <c r="F50" s="65" t="s">
        <v>477</v>
      </c>
      <c r="G50" s="63"/>
      <c r="H50" s="84"/>
      <c r="I50" s="33"/>
      <c r="J50" s="33"/>
      <c r="K50" s="84">
        <v>5.5E-2</v>
      </c>
      <c r="L50" s="59"/>
      <c r="M50" s="64"/>
    </row>
    <row r="51" spans="1:14" ht="15.3">
      <c r="A51" s="82"/>
      <c r="B51" s="82"/>
      <c r="C51" s="65" t="s">
        <v>287</v>
      </c>
      <c r="D51" s="63">
        <v>2014</v>
      </c>
      <c r="E51" s="63" t="s">
        <v>143</v>
      </c>
      <c r="F51" s="65" t="s">
        <v>288</v>
      </c>
      <c r="G51" s="63"/>
      <c r="H51" s="84"/>
      <c r="I51" s="33"/>
      <c r="J51" s="33"/>
      <c r="K51" s="84">
        <v>5.5E-2</v>
      </c>
      <c r="L51" s="59"/>
      <c r="M51" s="64"/>
    </row>
    <row r="52" spans="1:14" ht="15.3">
      <c r="A52" s="82"/>
      <c r="B52" s="82"/>
      <c r="C52" s="65" t="s">
        <v>274</v>
      </c>
      <c r="D52" s="63">
        <v>2015</v>
      </c>
      <c r="E52" s="63" t="s">
        <v>143</v>
      </c>
      <c r="F52" s="65" t="s">
        <v>275</v>
      </c>
      <c r="G52" s="63"/>
      <c r="H52" s="84"/>
      <c r="I52" s="33"/>
      <c r="J52" s="33"/>
      <c r="K52" s="33">
        <v>0.06</v>
      </c>
      <c r="L52" s="59"/>
      <c r="M52" s="64"/>
    </row>
    <row r="53" spans="1:14" ht="15.3">
      <c r="A53" s="82"/>
      <c r="B53" s="82"/>
      <c r="C53" s="65" t="s">
        <v>536</v>
      </c>
      <c r="D53" s="63">
        <v>2019</v>
      </c>
      <c r="E53" s="63" t="s">
        <v>143</v>
      </c>
      <c r="F53" s="65" t="s">
        <v>275</v>
      </c>
      <c r="G53" s="63"/>
      <c r="H53" s="84"/>
      <c r="I53" s="33"/>
      <c r="J53" s="33"/>
      <c r="K53" s="33">
        <v>4.2900000000000001E-2</v>
      </c>
      <c r="L53" s="59"/>
      <c r="M53" s="64"/>
      <c r="N53" s="62" t="s">
        <v>534</v>
      </c>
    </row>
    <row r="54" spans="1:14" ht="15.3">
      <c r="A54" s="82"/>
      <c r="B54" s="82"/>
      <c r="C54" s="65" t="s">
        <v>526</v>
      </c>
      <c r="D54" s="63">
        <v>2019</v>
      </c>
      <c r="E54" s="63" t="s">
        <v>143</v>
      </c>
      <c r="F54" s="65" t="s">
        <v>275</v>
      </c>
      <c r="G54" s="63"/>
      <c r="H54" s="84"/>
      <c r="I54" s="33"/>
      <c r="J54" s="33"/>
      <c r="K54" s="33">
        <v>5.7500000000000002E-2</v>
      </c>
      <c r="L54" s="59"/>
      <c r="M54" s="64"/>
    </row>
    <row r="55" spans="1:14" ht="15.3">
      <c r="A55" s="82"/>
      <c r="B55" s="82"/>
      <c r="C55" s="65" t="s">
        <v>264</v>
      </c>
      <c r="D55" s="63">
        <v>2019</v>
      </c>
      <c r="E55" s="63" t="s">
        <v>143</v>
      </c>
      <c r="F55" s="65" t="s">
        <v>539</v>
      </c>
      <c r="G55" s="63"/>
      <c r="H55" s="84"/>
      <c r="I55" s="33"/>
      <c r="J55" s="87"/>
      <c r="K55" s="33">
        <v>5.0900000000000001E-2</v>
      </c>
      <c r="L55" s="59"/>
    </row>
    <row r="56" spans="1:14" ht="15.3">
      <c r="A56" s="88"/>
      <c r="B56" s="88"/>
      <c r="C56" s="89" t="s">
        <v>35</v>
      </c>
      <c r="D56" s="65"/>
      <c r="E56" s="65"/>
      <c r="F56" s="65"/>
      <c r="G56" s="63"/>
      <c r="H56" s="84"/>
      <c r="I56" s="33"/>
      <c r="J56" s="33"/>
      <c r="K56" s="33"/>
      <c r="L56" s="59"/>
      <c r="M56" s="64"/>
    </row>
    <row r="57" spans="1:14" ht="15.3">
      <c r="A57" s="82"/>
      <c r="B57" s="82"/>
      <c r="C57" s="65" t="s">
        <v>42</v>
      </c>
      <c r="D57" s="65"/>
      <c r="E57" s="63" t="s">
        <v>145</v>
      </c>
      <c r="F57" s="65"/>
      <c r="G57" s="63"/>
      <c r="H57" s="84"/>
      <c r="I57" s="33"/>
      <c r="J57" s="33"/>
      <c r="K57" s="33"/>
      <c r="L57" s="59"/>
      <c r="M57" s="64"/>
    </row>
    <row r="58" spans="1:14" ht="15.3">
      <c r="A58" s="82"/>
      <c r="B58" s="82"/>
      <c r="C58" s="65" t="s">
        <v>39</v>
      </c>
      <c r="D58" s="63">
        <v>2001</v>
      </c>
      <c r="E58" s="63" t="s">
        <v>146</v>
      </c>
      <c r="F58" s="65" t="s">
        <v>157</v>
      </c>
      <c r="G58" s="63" t="s">
        <v>30</v>
      </c>
      <c r="H58" s="84">
        <v>0.03</v>
      </c>
      <c r="I58" s="33">
        <v>3.9999999999999994E-2</v>
      </c>
      <c r="J58" s="33">
        <f>AVERAGE(H58:I58)</f>
        <v>3.4999999999999996E-2</v>
      </c>
      <c r="K58" s="33">
        <v>3.5000000000000003E-2</v>
      </c>
      <c r="L58" s="59"/>
      <c r="M58" s="64"/>
    </row>
    <row r="59" spans="1:14" ht="15.3">
      <c r="A59" s="82"/>
      <c r="B59" s="82"/>
      <c r="C59" s="65"/>
      <c r="D59" s="65"/>
      <c r="E59" s="63" t="s">
        <v>147</v>
      </c>
      <c r="F59" s="65"/>
      <c r="G59" s="63" t="s">
        <v>31</v>
      </c>
      <c r="H59" s="84">
        <v>1.4999999999999999E-2</v>
      </c>
      <c r="I59" s="33">
        <v>2.5000000000000001E-2</v>
      </c>
      <c r="J59" s="33">
        <f>AVERAGE(H59:I59)</f>
        <v>0.02</v>
      </c>
      <c r="K59" s="33">
        <v>1.9999999999999997E-2</v>
      </c>
      <c r="L59" s="59"/>
      <c r="M59" s="64"/>
    </row>
    <row r="60" spans="1:14" ht="15.3">
      <c r="A60" s="82"/>
      <c r="B60" s="82"/>
      <c r="C60" s="65" t="s">
        <v>40</v>
      </c>
      <c r="D60" s="63">
        <v>2001</v>
      </c>
      <c r="E60" s="63" t="s">
        <v>147</v>
      </c>
      <c r="F60" s="65" t="s">
        <v>148</v>
      </c>
      <c r="G60" s="63"/>
      <c r="H60" s="84">
        <v>0.03</v>
      </c>
      <c r="I60" s="33">
        <v>4.8000000000000001E-2</v>
      </c>
      <c r="J60" s="33">
        <f>AVERAGE(H60:I60)</f>
        <v>3.9E-2</v>
      </c>
      <c r="K60" s="33">
        <v>3.9E-2</v>
      </c>
      <c r="L60" s="59"/>
      <c r="M60" s="64"/>
    </row>
    <row r="61" spans="1:14" ht="15.3">
      <c r="A61" s="82"/>
      <c r="B61" s="82"/>
      <c r="C61" s="65" t="s">
        <v>41</v>
      </c>
      <c r="D61" s="63">
        <v>2001</v>
      </c>
      <c r="E61" s="63" t="s">
        <v>147</v>
      </c>
      <c r="F61" s="65" t="s">
        <v>149</v>
      </c>
      <c r="G61" s="63"/>
      <c r="H61" s="84">
        <v>0.03</v>
      </c>
      <c r="I61" s="33">
        <v>3.5000000000000003E-2</v>
      </c>
      <c r="J61" s="33">
        <f>AVERAGE(H61:I61)</f>
        <v>3.2500000000000001E-2</v>
      </c>
      <c r="K61" s="33">
        <v>3.2500000000000001E-2</v>
      </c>
      <c r="L61" s="59"/>
      <c r="M61" s="64"/>
    </row>
    <row r="62" spans="1:14" ht="15.3">
      <c r="A62" s="82"/>
      <c r="B62" s="82"/>
      <c r="C62" s="280" t="s">
        <v>26</v>
      </c>
      <c r="D62" s="280"/>
      <c r="E62" s="280"/>
      <c r="F62" s="280"/>
      <c r="G62" s="281"/>
      <c r="H62" s="282"/>
      <c r="I62" s="283"/>
      <c r="J62" s="283"/>
      <c r="K62" s="280"/>
      <c r="L62" s="284">
        <f>MEDIAN(K29:K61)</f>
        <v>4.2900000000000001E-2</v>
      </c>
      <c r="M62" s="64"/>
    </row>
    <row r="63" spans="1:14" ht="15.3">
      <c r="A63" s="82" t="s">
        <v>33</v>
      </c>
      <c r="B63" s="82" t="s">
        <v>33</v>
      </c>
      <c r="C63" s="85"/>
      <c r="D63" s="63"/>
      <c r="E63" s="63"/>
      <c r="F63" s="65"/>
      <c r="G63" s="63"/>
      <c r="H63" s="84"/>
      <c r="I63" s="33"/>
      <c r="J63" s="33"/>
      <c r="K63" s="33"/>
      <c r="L63" s="59"/>
      <c r="M63" s="64"/>
    </row>
    <row r="64" spans="1:14" ht="15.3">
      <c r="A64" s="82"/>
      <c r="B64" s="82"/>
      <c r="C64" s="65" t="s">
        <v>284</v>
      </c>
      <c r="D64" s="90">
        <v>2015</v>
      </c>
      <c r="E64" s="63" t="s">
        <v>285</v>
      </c>
      <c r="F64" s="65" t="s">
        <v>286</v>
      </c>
      <c r="J64" s="84"/>
      <c r="K64" s="33">
        <v>5.7000000000000002E-2</v>
      </c>
      <c r="L64" s="59"/>
      <c r="M64" s="64"/>
    </row>
    <row r="65" spans="1:13" ht="15.3">
      <c r="A65" s="82"/>
      <c r="B65" s="82"/>
      <c r="C65" s="65" t="s">
        <v>34</v>
      </c>
      <c r="D65" s="90">
        <v>2019</v>
      </c>
      <c r="E65" s="63" t="s">
        <v>150</v>
      </c>
      <c r="F65" s="65" t="s">
        <v>289</v>
      </c>
      <c r="G65" s="63"/>
      <c r="H65" s="84"/>
      <c r="I65" s="63"/>
      <c r="J65" s="65"/>
      <c r="K65" s="33">
        <v>1.8499999999999999E-2</v>
      </c>
      <c r="L65" s="59"/>
      <c r="M65" s="64"/>
    </row>
    <row r="66" spans="1:13" ht="15.3">
      <c r="A66" s="82"/>
      <c r="B66" s="82"/>
      <c r="C66" s="65" t="s">
        <v>151</v>
      </c>
      <c r="D66" s="90">
        <v>2019</v>
      </c>
      <c r="E66" s="63" t="s">
        <v>150</v>
      </c>
      <c r="F66" s="65" t="s">
        <v>499</v>
      </c>
      <c r="G66" s="63"/>
      <c r="H66" s="84"/>
      <c r="I66" s="63"/>
      <c r="J66" s="65"/>
      <c r="K66" s="33">
        <v>4.6199999999999998E-2</v>
      </c>
      <c r="L66" s="59"/>
      <c r="M66" s="64"/>
    </row>
    <row r="67" spans="1:13" ht="15.3">
      <c r="A67" s="82"/>
      <c r="B67" s="82"/>
      <c r="C67" s="65" t="s">
        <v>197</v>
      </c>
      <c r="D67" s="90">
        <v>2008</v>
      </c>
      <c r="E67" s="63" t="s">
        <v>152</v>
      </c>
      <c r="F67" s="65" t="s">
        <v>198</v>
      </c>
      <c r="G67" s="63"/>
      <c r="H67" s="84">
        <v>4.9999999999999996E-2</v>
      </c>
      <c r="I67" s="33">
        <v>5.74E-2</v>
      </c>
      <c r="J67" s="33">
        <f>AVERAGE(H67:I67)</f>
        <v>5.3699999999999998E-2</v>
      </c>
      <c r="K67" s="33">
        <f>AVERAGE(J67:J68)</f>
        <v>5.3699999999999998E-2</v>
      </c>
      <c r="L67" s="59"/>
      <c r="M67" s="64"/>
    </row>
    <row r="68" spans="1:13" ht="15.3">
      <c r="A68" s="82"/>
      <c r="B68" s="82"/>
      <c r="C68" s="65" t="s">
        <v>261</v>
      </c>
      <c r="D68" s="90">
        <v>2019</v>
      </c>
      <c r="E68" s="63" t="s">
        <v>187</v>
      </c>
      <c r="F68" s="65" t="s">
        <v>262</v>
      </c>
      <c r="J68" s="84"/>
      <c r="K68" s="33">
        <v>5.6000000000000001E-2</v>
      </c>
      <c r="L68" s="59"/>
      <c r="M68" s="64"/>
    </row>
    <row r="69" spans="1:13" ht="15.3">
      <c r="A69" s="82"/>
      <c r="B69" s="82"/>
      <c r="C69" s="280" t="s">
        <v>26</v>
      </c>
      <c r="D69" s="280"/>
      <c r="E69" s="280"/>
      <c r="F69" s="280"/>
      <c r="G69" s="281"/>
      <c r="H69" s="282"/>
      <c r="I69" s="283"/>
      <c r="J69" s="283"/>
      <c r="K69" s="280"/>
      <c r="L69" s="284">
        <f>MEDIAN(K64:K68)</f>
        <v>5.3699999999999998E-2</v>
      </c>
      <c r="M69" s="64"/>
    </row>
    <row r="70" spans="1:13" ht="15.3">
      <c r="A70" s="82" t="s">
        <v>36</v>
      </c>
      <c r="B70" s="82" t="s">
        <v>36</v>
      </c>
      <c r="C70" s="65"/>
      <c r="D70" s="65"/>
      <c r="E70" s="65"/>
      <c r="F70" s="65"/>
      <c r="G70" s="63"/>
      <c r="H70" s="84"/>
      <c r="I70" s="33"/>
      <c r="J70" s="33"/>
      <c r="K70" s="33"/>
      <c r="L70" s="59"/>
      <c r="M70" s="64"/>
    </row>
    <row r="71" spans="1:13" ht="15.3">
      <c r="A71" s="82"/>
      <c r="B71" s="82"/>
      <c r="C71" s="65" t="s">
        <v>63</v>
      </c>
      <c r="D71" s="63">
        <v>2015</v>
      </c>
      <c r="E71" s="63" t="s">
        <v>143</v>
      </c>
      <c r="F71" s="65" t="s">
        <v>153</v>
      </c>
      <c r="G71" s="63" t="s">
        <v>30</v>
      </c>
      <c r="H71" s="84"/>
      <c r="I71" s="33"/>
      <c r="J71" s="33">
        <v>6.2199999999999998E-2</v>
      </c>
      <c r="K71" s="33">
        <f>AVERAGE(J71:J72)</f>
        <v>5.21E-2</v>
      </c>
      <c r="L71" s="59"/>
      <c r="M71" s="64"/>
    </row>
    <row r="72" spans="1:13" ht="15.3">
      <c r="A72" s="82"/>
      <c r="B72" s="82"/>
      <c r="C72" s="65"/>
      <c r="D72" s="65"/>
      <c r="E72" s="65"/>
      <c r="F72" s="65"/>
      <c r="G72" s="63" t="s">
        <v>31</v>
      </c>
      <c r="H72" s="84"/>
      <c r="I72" s="33"/>
      <c r="J72" s="33">
        <v>4.2000000000000003E-2</v>
      </c>
      <c r="K72" s="33"/>
      <c r="L72" s="59"/>
      <c r="M72" s="64"/>
    </row>
    <row r="73" spans="1:13" ht="15.3">
      <c r="A73" s="82"/>
      <c r="B73" s="82"/>
      <c r="C73" s="65" t="s">
        <v>269</v>
      </c>
      <c r="D73" s="63">
        <v>2010</v>
      </c>
      <c r="E73" s="63" t="s">
        <v>271</v>
      </c>
      <c r="F73" s="65" t="s">
        <v>270</v>
      </c>
      <c r="G73" s="63" t="s">
        <v>31</v>
      </c>
      <c r="H73" s="84"/>
      <c r="I73" s="33"/>
      <c r="J73" s="33"/>
      <c r="K73" s="33">
        <v>3.9999999999999994E-2</v>
      </c>
      <c r="L73" s="59"/>
      <c r="M73" s="64"/>
    </row>
    <row r="74" spans="1:13" ht="15.3">
      <c r="A74" s="82"/>
      <c r="B74" s="82"/>
      <c r="C74" s="65" t="s">
        <v>268</v>
      </c>
      <c r="D74" s="63">
        <v>2010</v>
      </c>
      <c r="E74" s="63" t="s">
        <v>143</v>
      </c>
      <c r="F74" s="65" t="s">
        <v>154</v>
      </c>
      <c r="G74" s="63" t="s">
        <v>31</v>
      </c>
      <c r="H74" s="84"/>
      <c r="I74" s="33"/>
      <c r="J74" s="33"/>
      <c r="K74" s="33">
        <v>0.03</v>
      </c>
      <c r="L74" s="59"/>
      <c r="M74" s="64"/>
    </row>
    <row r="75" spans="1:13" ht="15.3">
      <c r="A75" s="82"/>
      <c r="B75" s="82"/>
      <c r="C75" s="65" t="s">
        <v>267</v>
      </c>
      <c r="D75" s="63">
        <v>2011</v>
      </c>
      <c r="E75" s="63" t="s">
        <v>143</v>
      </c>
      <c r="F75" s="65" t="s">
        <v>154</v>
      </c>
      <c r="G75" s="63" t="s">
        <v>30</v>
      </c>
      <c r="H75" s="84"/>
      <c r="I75" s="33"/>
      <c r="J75" s="33">
        <v>4.6300000000000001E-2</v>
      </c>
      <c r="K75" s="33">
        <f>AVERAGE(J75:J76)</f>
        <v>4.1149999999999999E-2</v>
      </c>
      <c r="L75" s="59"/>
      <c r="M75" s="64"/>
    </row>
    <row r="76" spans="1:13" ht="15.3">
      <c r="A76" s="82"/>
      <c r="B76" s="82"/>
      <c r="C76" s="65"/>
      <c r="D76" s="65"/>
      <c r="E76" s="65"/>
      <c r="F76" s="65"/>
      <c r="G76" s="63" t="s">
        <v>31</v>
      </c>
      <c r="H76" s="84"/>
      <c r="I76" s="33"/>
      <c r="J76" s="33">
        <v>3.5999999999999997E-2</v>
      </c>
      <c r="K76" s="33"/>
      <c r="L76" s="59"/>
      <c r="M76" s="64"/>
    </row>
    <row r="77" spans="1:13" ht="15.6" thickBot="1">
      <c r="A77" s="88"/>
      <c r="B77" s="88"/>
      <c r="C77" s="280" t="s">
        <v>26</v>
      </c>
      <c r="D77" s="91"/>
      <c r="E77" s="91"/>
      <c r="F77" s="91"/>
      <c r="G77" s="92"/>
      <c r="H77" s="93"/>
      <c r="I77" s="60"/>
      <c r="J77" s="60"/>
      <c r="K77" s="91"/>
      <c r="L77" s="285">
        <f>MEDIAN(K71:K76)</f>
        <v>4.0575E-2</v>
      </c>
      <c r="M77" s="64"/>
    </row>
    <row r="78" spans="1:13" ht="15.6" thickBot="1">
      <c r="A78" s="94" t="s">
        <v>1</v>
      </c>
      <c r="B78" s="94" t="s">
        <v>1</v>
      </c>
      <c r="C78" s="95"/>
      <c r="D78" s="95"/>
      <c r="E78" s="95"/>
      <c r="F78" s="95"/>
      <c r="G78" s="96"/>
      <c r="H78" s="97"/>
      <c r="I78" s="61"/>
      <c r="J78" s="61"/>
      <c r="K78" s="98"/>
      <c r="L78" s="99">
        <f>AVERAGE(L28:L77)</f>
        <v>4.8043750000000003E-2</v>
      </c>
      <c r="M78" s="64"/>
    </row>
    <row r="79" spans="1:13" ht="15.6" thickBot="1">
      <c r="A79" s="120" t="s">
        <v>26</v>
      </c>
      <c r="B79" s="120" t="s">
        <v>26</v>
      </c>
      <c r="C79" s="121"/>
      <c r="D79" s="121"/>
      <c r="E79" s="121"/>
      <c r="F79" s="121"/>
      <c r="G79" s="122"/>
      <c r="H79" s="123"/>
      <c r="I79" s="124"/>
      <c r="J79" s="124"/>
      <c r="K79" s="125"/>
      <c r="L79" s="99">
        <v>4.8300000000000003E-2</v>
      </c>
      <c r="M79" s="64"/>
    </row>
    <row r="80" spans="1:13" ht="12.6">
      <c r="M80" s="64"/>
    </row>
    <row r="81" spans="1:13" ht="12.6">
      <c r="M81" s="64"/>
    </row>
    <row r="82" spans="1:13" ht="12.6">
      <c r="M82" s="64"/>
    </row>
    <row r="83" spans="1:13" ht="12.6">
      <c r="A83" s="101" t="s">
        <v>44</v>
      </c>
      <c r="B83" s="64"/>
      <c r="C83" s="64"/>
      <c r="D83" s="64"/>
      <c r="E83" s="64"/>
      <c r="F83" s="64"/>
      <c r="G83" s="100"/>
      <c r="H83" s="64"/>
      <c r="I83" s="64"/>
      <c r="J83" s="64"/>
      <c r="K83" s="64"/>
      <c r="L83" s="64"/>
      <c r="M83" s="64"/>
    </row>
    <row r="84" spans="1:13" ht="12.6">
      <c r="A84" s="101" t="s">
        <v>45</v>
      </c>
      <c r="B84" s="64"/>
      <c r="C84" s="64"/>
      <c r="D84" s="64"/>
      <c r="E84" s="64"/>
      <c r="F84" s="64"/>
      <c r="G84" s="100"/>
      <c r="H84" s="64"/>
      <c r="I84" s="64"/>
      <c r="J84" s="64"/>
      <c r="K84" s="64"/>
      <c r="L84" s="64"/>
      <c r="M84" s="64"/>
    </row>
    <row r="85" spans="1:13" ht="12.6">
      <c r="A85" s="101" t="s">
        <v>62</v>
      </c>
      <c r="B85" s="64"/>
      <c r="C85" s="64"/>
      <c r="D85" s="64"/>
      <c r="E85" s="64"/>
      <c r="F85" s="64"/>
      <c r="G85" s="100"/>
      <c r="H85" s="64"/>
      <c r="I85" s="64"/>
      <c r="J85" s="64"/>
      <c r="K85" s="64"/>
      <c r="L85" s="64"/>
      <c r="M85" s="64"/>
    </row>
    <row r="86" spans="1:13" ht="12.6">
      <c r="A86" s="101" t="s">
        <v>38</v>
      </c>
      <c r="B86" s="64"/>
      <c r="C86" s="64"/>
      <c r="D86" s="64"/>
      <c r="E86" s="64"/>
      <c r="F86" s="64"/>
      <c r="G86" s="100"/>
      <c r="H86" s="64"/>
      <c r="I86" s="64"/>
      <c r="J86" s="64"/>
      <c r="K86" s="64"/>
      <c r="L86" s="64"/>
      <c r="M86" s="64"/>
    </row>
    <row r="87" spans="1:13" ht="12.6">
      <c r="A87" s="101" t="s">
        <v>81</v>
      </c>
      <c r="B87" s="64"/>
      <c r="C87" s="64"/>
      <c r="D87" s="64"/>
      <c r="E87" s="64"/>
      <c r="F87" s="64"/>
      <c r="G87" s="100"/>
      <c r="H87" s="64"/>
      <c r="I87" s="64"/>
      <c r="J87" s="64"/>
      <c r="K87" s="64"/>
      <c r="L87" s="64"/>
      <c r="M87" s="64"/>
    </row>
    <row r="88" spans="1:13" ht="12.6">
      <c r="A88" s="101" t="s">
        <v>123</v>
      </c>
      <c r="B88" s="64"/>
      <c r="C88" s="64"/>
      <c r="D88" s="64"/>
      <c r="E88" s="64"/>
      <c r="F88" s="64"/>
      <c r="G88" s="100"/>
      <c r="H88" s="64"/>
      <c r="I88" s="64"/>
      <c r="J88" s="64"/>
      <c r="K88" s="64"/>
      <c r="L88" s="64"/>
      <c r="M88" s="64"/>
    </row>
    <row r="89" spans="1:13" ht="12.6">
      <c r="A89" s="101" t="s">
        <v>48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</row>
    <row r="90" spans="1:13">
      <c r="A90" s="101"/>
    </row>
    <row r="91" spans="1:13" ht="12.6">
      <c r="A91" s="102" t="s">
        <v>75</v>
      </c>
      <c r="B91" s="64"/>
    </row>
    <row r="92" spans="1:13" ht="12.6">
      <c r="A92" s="102" t="s">
        <v>76</v>
      </c>
      <c r="B92" s="64"/>
    </row>
    <row r="93" spans="1:13" ht="12.6">
      <c r="A93" s="103" t="s">
        <v>77</v>
      </c>
      <c r="B93" s="64"/>
    </row>
    <row r="94" spans="1:13" ht="12.6">
      <c r="A94" s="102" t="s">
        <v>64</v>
      </c>
      <c r="B94" s="64"/>
    </row>
    <row r="95" spans="1:13" ht="12.6">
      <c r="A95" s="32" t="s">
        <v>65</v>
      </c>
      <c r="B95" s="64"/>
    </row>
    <row r="96" spans="1:13" ht="12.6">
      <c r="A96" s="102" t="s">
        <v>66</v>
      </c>
      <c r="B96" s="64"/>
    </row>
    <row r="97" spans="1:2" ht="12.6">
      <c r="A97" s="102" t="s">
        <v>67</v>
      </c>
      <c r="B97" s="64"/>
    </row>
    <row r="98" spans="1:2" ht="12.6">
      <c r="A98" s="102" t="s">
        <v>78</v>
      </c>
      <c r="B98" s="64"/>
    </row>
    <row r="99" spans="1:2" ht="12.6">
      <c r="A99" s="103" t="s">
        <v>162</v>
      </c>
      <c r="B99" s="64"/>
    </row>
    <row r="100" spans="1:2" ht="12.6">
      <c r="A100" s="102" t="s">
        <v>68</v>
      </c>
      <c r="B100" s="64"/>
    </row>
    <row r="101" spans="1:2" ht="12.6">
      <c r="A101" s="104"/>
      <c r="B101" s="64"/>
    </row>
    <row r="102" spans="1:2" ht="12.6">
      <c r="A102" s="102" t="s">
        <v>69</v>
      </c>
      <c r="B102" s="64"/>
    </row>
    <row r="103" spans="1:2" ht="12.6">
      <c r="A103" s="102" t="s">
        <v>163</v>
      </c>
      <c r="B103" s="64"/>
    </row>
    <row r="104" spans="1:2" ht="12.6">
      <c r="A104" s="103" t="s">
        <v>164</v>
      </c>
      <c r="B104" s="64"/>
    </row>
    <row r="105" spans="1:2" ht="12.6">
      <c r="A105" s="102" t="s">
        <v>70</v>
      </c>
      <c r="B105" s="64"/>
    </row>
    <row r="106" spans="1:2" ht="12.6">
      <c r="A106" s="102" t="s">
        <v>71</v>
      </c>
      <c r="B106" s="64"/>
    </row>
    <row r="107" spans="1:2" ht="12.6">
      <c r="A107" s="102" t="s">
        <v>79</v>
      </c>
      <c r="B107" s="64"/>
    </row>
    <row r="108" spans="1:2" ht="12.6">
      <c r="A108" s="104"/>
      <c r="B108" s="64"/>
    </row>
    <row r="109" spans="1:2" ht="12.6">
      <c r="A109" s="102" t="s">
        <v>80</v>
      </c>
      <c r="B109" s="64"/>
    </row>
    <row r="110" spans="1:2" ht="12.6">
      <c r="A110" s="102" t="s">
        <v>72</v>
      </c>
      <c r="B110" s="64"/>
    </row>
    <row r="111" spans="1:2" ht="12.6">
      <c r="A111" s="104"/>
      <c r="B111" s="64"/>
    </row>
    <row r="112" spans="1:2" ht="12.6">
      <c r="A112" s="102" t="s">
        <v>82</v>
      </c>
      <c r="B112" s="64"/>
    </row>
    <row r="113" spans="1:1">
      <c r="A113" s="102" t="s">
        <v>73</v>
      </c>
    </row>
    <row r="114" spans="1:1">
      <c r="A114" s="102" t="s">
        <v>83</v>
      </c>
    </row>
    <row r="115" spans="1:1">
      <c r="A115" s="102" t="s">
        <v>84</v>
      </c>
    </row>
    <row r="116" spans="1:1">
      <c r="A116" s="103" t="s">
        <v>85</v>
      </c>
    </row>
    <row r="117" spans="1:1">
      <c r="A117" s="102" t="s">
        <v>86</v>
      </c>
    </row>
    <row r="118" spans="1:1">
      <c r="A118" s="102" t="s">
        <v>87</v>
      </c>
    </row>
    <row r="119" spans="1:1">
      <c r="A119" s="102">
        <v>85</v>
      </c>
    </row>
    <row r="120" spans="1:1">
      <c r="A120" s="102" t="s">
        <v>88</v>
      </c>
    </row>
    <row r="121" spans="1:1">
      <c r="A121" s="103" t="s">
        <v>89</v>
      </c>
    </row>
    <row r="122" spans="1:1">
      <c r="A122" s="102" t="s">
        <v>74</v>
      </c>
    </row>
    <row r="123" spans="1:1">
      <c r="A123" s="102" t="s">
        <v>90</v>
      </c>
    </row>
    <row r="124" spans="1:1">
      <c r="A124" s="103" t="s">
        <v>91</v>
      </c>
    </row>
  </sheetData>
  <phoneticPr fontId="88" type="noConversion"/>
  <hyperlinks>
    <hyperlink ref="A95" r:id="rId1" display="http://www.ssab.gov/estimated rate of return.pdf" xr:uid="{00000000-0004-0000-1500-000000000000}"/>
  </hyperlinks>
  <pageMargins left="0.68" right="0.56000000000000005" top="0.31" bottom="0.2" header="0.27" footer="0.22"/>
  <pageSetup scale="41" orientation="portrait" r:id="rId2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6">
    <pageSetUpPr fitToPage="1"/>
  </sheetPr>
  <dimension ref="A1:O46"/>
  <sheetViews>
    <sheetView topLeftCell="A25" zoomScale="75" zoomScaleNormal="75" workbookViewId="0">
      <selection activeCell="E25" sqref="E25"/>
    </sheetView>
  </sheetViews>
  <sheetFormatPr defaultColWidth="9.1640625" defaultRowHeight="12.3"/>
  <cols>
    <col min="1" max="1" width="33.1640625" style="62" customWidth="1"/>
    <col min="2" max="2" width="46.71875" style="62" customWidth="1"/>
    <col min="3" max="3" width="15.71875" style="62" customWidth="1"/>
    <col min="4" max="4" width="21.27734375" style="62" customWidth="1"/>
    <col min="5" max="5" width="52.27734375" style="62" customWidth="1"/>
    <col min="6" max="6" width="16.5546875" style="62" customWidth="1"/>
    <col min="7" max="7" width="10.44140625" style="62" customWidth="1"/>
    <col min="8" max="8" width="10.27734375" style="62" bestFit="1" customWidth="1"/>
    <col min="9" max="10" width="9.1640625" style="62"/>
    <col min="11" max="11" width="10.71875" style="62" bestFit="1" customWidth="1"/>
    <col min="12" max="16384" width="9.1640625" style="62"/>
  </cols>
  <sheetData>
    <row r="1" spans="1:15" ht="15">
      <c r="K1" s="22" t="s">
        <v>646</v>
      </c>
    </row>
    <row r="2" spans="1:15" ht="15">
      <c r="J2" s="64"/>
      <c r="K2" s="1" t="s">
        <v>518</v>
      </c>
      <c r="L2" s="64"/>
      <c r="M2" s="64"/>
      <c r="N2" s="64"/>
      <c r="O2" s="64"/>
    </row>
    <row r="3" spans="1:15" ht="15">
      <c r="J3" s="64"/>
      <c r="K3" s="1" t="s">
        <v>173</v>
      </c>
      <c r="L3" s="64"/>
      <c r="M3" s="64"/>
      <c r="N3" s="64"/>
      <c r="O3" s="64"/>
    </row>
    <row r="4" spans="1:15" ht="15">
      <c r="J4" s="64"/>
      <c r="K4" s="112" t="s">
        <v>533</v>
      </c>
      <c r="L4" s="64"/>
      <c r="M4" s="64"/>
      <c r="N4" s="64"/>
      <c r="O4" s="64"/>
    </row>
    <row r="5" spans="1:15" ht="15">
      <c r="A5" s="67" t="s">
        <v>518</v>
      </c>
      <c r="B5" s="67"/>
      <c r="C5" s="67"/>
      <c r="D5" s="67"/>
      <c r="E5" s="67"/>
      <c r="F5" s="67"/>
      <c r="G5" s="67"/>
      <c r="H5" s="67"/>
      <c r="I5" s="67"/>
      <c r="J5" s="110"/>
      <c r="K5" s="110"/>
      <c r="L5" s="64"/>
      <c r="M5" s="64"/>
      <c r="N5" s="64"/>
      <c r="O5" s="64"/>
    </row>
    <row r="6" spans="1:15" ht="15">
      <c r="A6" s="67"/>
      <c r="B6" s="67"/>
      <c r="C6" s="67"/>
      <c r="D6" s="67"/>
      <c r="E6" s="67"/>
      <c r="F6" s="67"/>
      <c r="G6" s="67"/>
      <c r="H6" s="67"/>
      <c r="I6" s="67"/>
      <c r="J6" s="110"/>
      <c r="K6" s="110"/>
      <c r="L6" s="64"/>
      <c r="M6" s="64"/>
      <c r="N6" s="64"/>
      <c r="O6" s="64"/>
    </row>
    <row r="7" spans="1:15" ht="15">
      <c r="A7" s="67" t="s">
        <v>51</v>
      </c>
      <c r="B7" s="68"/>
      <c r="C7" s="68"/>
      <c r="D7" s="68"/>
      <c r="E7" s="68"/>
      <c r="F7" s="68"/>
      <c r="G7" s="68"/>
      <c r="H7" s="68"/>
      <c r="I7" s="69"/>
      <c r="J7" s="110"/>
      <c r="K7" s="110"/>
      <c r="L7" s="64"/>
      <c r="M7" s="64"/>
      <c r="N7" s="64"/>
      <c r="O7" s="64"/>
    </row>
    <row r="8" spans="1:15" ht="15">
      <c r="A8" s="67" t="s">
        <v>545</v>
      </c>
      <c r="B8" s="68"/>
      <c r="C8" s="68"/>
      <c r="D8" s="68"/>
      <c r="E8" s="68"/>
      <c r="F8" s="68"/>
      <c r="G8" s="68"/>
      <c r="H8" s="68"/>
      <c r="I8" s="69"/>
      <c r="J8" s="110"/>
      <c r="K8" s="110"/>
      <c r="L8" s="64"/>
      <c r="M8" s="64"/>
      <c r="N8" s="64"/>
      <c r="O8" s="64"/>
    </row>
    <row r="9" spans="1:15" ht="15">
      <c r="A9" s="67"/>
      <c r="B9" s="68"/>
      <c r="C9" s="68"/>
      <c r="D9" s="68"/>
      <c r="E9" s="68"/>
      <c r="F9" s="68"/>
      <c r="G9" s="68"/>
      <c r="H9" s="68"/>
      <c r="I9" s="69"/>
      <c r="J9" s="110"/>
      <c r="K9" s="110"/>
      <c r="L9" s="64"/>
      <c r="M9" s="64"/>
      <c r="N9" s="64"/>
      <c r="O9" s="64"/>
    </row>
    <row r="10" spans="1:15" ht="15.3" thickBot="1">
      <c r="A10" s="67" t="s">
        <v>505</v>
      </c>
      <c r="B10" s="68"/>
      <c r="C10" s="68"/>
      <c r="D10" s="68"/>
      <c r="E10" s="68"/>
      <c r="F10" s="68"/>
      <c r="G10" s="68"/>
      <c r="H10" s="68"/>
      <c r="I10" s="68"/>
      <c r="J10" s="68"/>
      <c r="K10" s="69"/>
      <c r="L10" s="64"/>
      <c r="M10" s="64"/>
      <c r="N10" s="64"/>
      <c r="O10" s="64"/>
    </row>
    <row r="11" spans="1:15" ht="15">
      <c r="A11" s="70"/>
      <c r="B11" s="71"/>
      <c r="C11" s="72" t="s">
        <v>100</v>
      </c>
      <c r="D11" s="72" t="s">
        <v>101</v>
      </c>
      <c r="E11" s="73"/>
      <c r="F11" s="72" t="s">
        <v>102</v>
      </c>
      <c r="G11" s="74" t="s">
        <v>52</v>
      </c>
      <c r="H11" s="71"/>
      <c r="I11" s="74" t="s">
        <v>103</v>
      </c>
      <c r="J11" s="75"/>
      <c r="K11" s="76" t="s">
        <v>2</v>
      </c>
      <c r="L11" s="64"/>
      <c r="M11" s="64"/>
      <c r="N11" s="64"/>
      <c r="O11" s="64"/>
    </row>
    <row r="12" spans="1:15" ht="15.3" thickBot="1">
      <c r="A12" s="77" t="s">
        <v>53</v>
      </c>
      <c r="B12" s="78" t="s">
        <v>54</v>
      </c>
      <c r="C12" s="79" t="s">
        <v>104</v>
      </c>
      <c r="D12" s="79" t="s">
        <v>105</v>
      </c>
      <c r="E12" s="80" t="s">
        <v>106</v>
      </c>
      <c r="F12" s="79" t="s">
        <v>107</v>
      </c>
      <c r="G12" s="79" t="s">
        <v>55</v>
      </c>
      <c r="H12" s="79" t="s">
        <v>56</v>
      </c>
      <c r="I12" s="79" t="s">
        <v>57</v>
      </c>
      <c r="J12" s="79" t="s">
        <v>1</v>
      </c>
      <c r="K12" s="81"/>
      <c r="L12" s="64"/>
      <c r="M12" s="64"/>
      <c r="N12" s="64"/>
      <c r="O12" s="64"/>
    </row>
    <row r="13" spans="1:15" ht="15.3">
      <c r="A13" s="82" t="s">
        <v>108</v>
      </c>
      <c r="B13" s="65"/>
      <c r="C13" s="65"/>
      <c r="D13" s="65"/>
      <c r="E13" s="65"/>
      <c r="F13" s="65"/>
      <c r="G13" s="65"/>
      <c r="H13" s="65"/>
      <c r="I13" s="63"/>
      <c r="J13" s="63"/>
      <c r="K13" s="83"/>
      <c r="L13" s="64"/>
      <c r="M13" s="64"/>
      <c r="N13" s="64"/>
      <c r="O13" s="64"/>
    </row>
    <row r="14" spans="1:15" ht="15.3">
      <c r="A14" s="82"/>
      <c r="B14" s="65" t="s">
        <v>29</v>
      </c>
      <c r="C14" s="63">
        <v>2016</v>
      </c>
      <c r="D14" s="63" t="s">
        <v>445</v>
      </c>
      <c r="E14" s="65" t="s">
        <v>109</v>
      </c>
      <c r="F14" s="63" t="s">
        <v>30</v>
      </c>
      <c r="G14" s="84"/>
      <c r="H14" s="63"/>
      <c r="I14" s="85"/>
      <c r="J14" s="33">
        <f>0.12-0.06</f>
        <v>0.06</v>
      </c>
      <c r="K14" s="83"/>
      <c r="L14" s="64"/>
      <c r="M14" s="64"/>
      <c r="N14" s="64"/>
      <c r="O14" s="64"/>
    </row>
    <row r="15" spans="1:15" ht="15.3">
      <c r="A15" s="82"/>
      <c r="B15" s="85"/>
      <c r="C15" s="86"/>
      <c r="D15" s="85"/>
      <c r="E15" s="65"/>
      <c r="F15" s="63" t="s">
        <v>31</v>
      </c>
      <c r="G15" s="84"/>
      <c r="H15" s="63"/>
      <c r="I15" s="85"/>
      <c r="J15" s="33">
        <f>0.1-0.056</f>
        <v>4.4000000000000004E-2</v>
      </c>
      <c r="K15" s="59"/>
      <c r="L15" s="64"/>
      <c r="M15" s="64"/>
      <c r="N15" s="64"/>
      <c r="O15" s="64"/>
    </row>
    <row r="16" spans="1:15" ht="15.3">
      <c r="A16" s="82"/>
      <c r="B16" s="65" t="s">
        <v>264</v>
      </c>
      <c r="C16" s="63">
        <v>2019</v>
      </c>
      <c r="D16" s="63" t="s">
        <v>540</v>
      </c>
      <c r="E16" s="65" t="s">
        <v>109</v>
      </c>
      <c r="F16" s="63" t="s">
        <v>30</v>
      </c>
      <c r="G16" s="84"/>
      <c r="H16" s="63"/>
      <c r="I16" s="85"/>
      <c r="J16" s="33">
        <v>6.2600000000000003E-2</v>
      </c>
      <c r="K16" s="59"/>
      <c r="L16" s="64"/>
      <c r="M16" s="64"/>
      <c r="N16" s="64"/>
      <c r="O16" s="64"/>
    </row>
    <row r="17" spans="1:15" ht="15.3">
      <c r="A17" s="82"/>
      <c r="B17" s="85"/>
      <c r="C17" s="86"/>
      <c r="D17" s="85"/>
      <c r="E17" s="65"/>
      <c r="F17" s="63" t="s">
        <v>31</v>
      </c>
      <c r="G17" s="84"/>
      <c r="H17" s="63"/>
      <c r="I17" s="85"/>
      <c r="J17" s="33">
        <v>4.6600000000000003E-2</v>
      </c>
      <c r="K17" s="59"/>
      <c r="L17" s="64"/>
      <c r="M17" s="64"/>
      <c r="N17" s="64"/>
      <c r="O17" s="64"/>
    </row>
    <row r="18" spans="1:15" ht="15.3">
      <c r="A18" s="82"/>
      <c r="B18" s="65" t="s">
        <v>537</v>
      </c>
      <c r="C18" s="63">
        <v>2019</v>
      </c>
      <c r="D18" s="63" t="s">
        <v>538</v>
      </c>
      <c r="E18" s="65" t="s">
        <v>109</v>
      </c>
      <c r="F18" s="63" t="s">
        <v>30</v>
      </c>
      <c r="G18" s="84"/>
      <c r="H18" s="63"/>
      <c r="I18" s="85"/>
      <c r="J18" s="33">
        <v>5.5E-2</v>
      </c>
      <c r="K18" s="59"/>
      <c r="L18" s="64"/>
      <c r="M18" s="64"/>
      <c r="N18" s="64"/>
      <c r="O18" s="64"/>
    </row>
    <row r="19" spans="1:15" ht="15.3">
      <c r="A19" s="82"/>
      <c r="B19" s="85"/>
      <c r="C19" s="86"/>
      <c r="D19" s="85"/>
      <c r="E19" s="65"/>
      <c r="F19" s="63" t="s">
        <v>31</v>
      </c>
      <c r="G19" s="84"/>
      <c r="H19" s="63"/>
      <c r="I19" s="85"/>
      <c r="J19" s="33"/>
      <c r="K19" s="59"/>
      <c r="L19" s="64"/>
      <c r="M19" s="64"/>
      <c r="N19" s="64"/>
      <c r="O19" s="64"/>
    </row>
    <row r="20" spans="1:15" ht="15.3">
      <c r="A20" s="82"/>
      <c r="B20" s="280" t="s">
        <v>26</v>
      </c>
      <c r="C20" s="280"/>
      <c r="D20" s="281"/>
      <c r="E20" s="280"/>
      <c r="F20" s="281"/>
      <c r="G20" s="282"/>
      <c r="H20" s="283"/>
      <c r="I20" s="283"/>
      <c r="J20" s="280"/>
      <c r="K20" s="284">
        <f>AVERAGE(J14:J19)</f>
        <v>5.3640000000000007E-2</v>
      </c>
      <c r="L20" s="64"/>
      <c r="M20" s="64"/>
      <c r="N20" s="64"/>
      <c r="O20" s="64"/>
    </row>
    <row r="21" spans="1:15" ht="15.3">
      <c r="A21" s="82"/>
      <c r="B21" s="65"/>
      <c r="C21" s="65"/>
      <c r="D21" s="63"/>
      <c r="E21" s="65"/>
      <c r="F21" s="63"/>
      <c r="G21" s="84"/>
      <c r="H21" s="33"/>
      <c r="I21" s="33"/>
      <c r="J21" s="65"/>
      <c r="K21" s="59"/>
      <c r="L21" s="64"/>
      <c r="M21" s="64"/>
      <c r="N21" s="64"/>
      <c r="O21" s="64"/>
    </row>
    <row r="22" spans="1:15" ht="15.3">
      <c r="A22" s="82" t="s">
        <v>111</v>
      </c>
      <c r="B22" s="65"/>
      <c r="C22" s="65"/>
      <c r="D22" s="63"/>
      <c r="E22" s="65"/>
      <c r="F22" s="63"/>
      <c r="G22" s="84"/>
      <c r="H22" s="33"/>
      <c r="I22" s="33"/>
      <c r="J22" s="65"/>
      <c r="K22" s="59"/>
    </row>
    <row r="23" spans="1:15" ht="15.3">
      <c r="A23" s="82"/>
      <c r="B23" s="65" t="s">
        <v>272</v>
      </c>
      <c r="C23" s="63">
        <v>2011</v>
      </c>
      <c r="D23" s="63" t="s">
        <v>143</v>
      </c>
      <c r="E23" s="65" t="s">
        <v>273</v>
      </c>
      <c r="F23" s="63"/>
      <c r="G23" s="84"/>
      <c r="H23" s="33"/>
      <c r="I23" s="33"/>
      <c r="J23" s="33">
        <v>5.5E-2</v>
      </c>
      <c r="K23" s="59"/>
    </row>
    <row r="24" spans="1:15" ht="15.3">
      <c r="A24" s="82"/>
      <c r="B24" s="65" t="s">
        <v>263</v>
      </c>
      <c r="C24" s="63">
        <v>2019</v>
      </c>
      <c r="D24" s="63" t="s">
        <v>143</v>
      </c>
      <c r="E24" s="65" t="s">
        <v>477</v>
      </c>
      <c r="F24" s="63"/>
      <c r="G24" s="84"/>
      <c r="H24" s="33"/>
      <c r="I24" s="33"/>
      <c r="J24" s="84">
        <v>5.5E-2</v>
      </c>
      <c r="K24" s="59"/>
      <c r="M24" s="297" t="s">
        <v>506</v>
      </c>
    </row>
    <row r="25" spans="1:15" ht="15.3">
      <c r="A25" s="82"/>
      <c r="B25" s="65" t="s">
        <v>287</v>
      </c>
      <c r="C25" s="63">
        <v>2014</v>
      </c>
      <c r="D25" s="63" t="s">
        <v>143</v>
      </c>
      <c r="E25" s="65" t="s">
        <v>288</v>
      </c>
      <c r="F25" s="63"/>
      <c r="G25" s="84"/>
      <c r="H25" s="33"/>
      <c r="I25" s="33"/>
      <c r="J25" s="84">
        <v>5.5E-2</v>
      </c>
      <c r="K25" s="59"/>
    </row>
    <row r="26" spans="1:15" ht="15.3">
      <c r="A26" s="82"/>
      <c r="B26" s="65" t="s">
        <v>274</v>
      </c>
      <c r="C26" s="63">
        <v>2015</v>
      </c>
      <c r="D26" s="63" t="s">
        <v>143</v>
      </c>
      <c r="E26" s="65" t="s">
        <v>275</v>
      </c>
      <c r="F26" s="63"/>
      <c r="G26" s="84"/>
      <c r="H26" s="33"/>
      <c r="I26" s="33"/>
      <c r="J26" s="33">
        <v>0.06</v>
      </c>
      <c r="K26" s="59"/>
    </row>
    <row r="27" spans="1:15" ht="15.3">
      <c r="A27" s="82"/>
      <c r="B27" s="65" t="s">
        <v>536</v>
      </c>
      <c r="C27" s="63">
        <v>2019</v>
      </c>
      <c r="D27" s="63" t="s">
        <v>143</v>
      </c>
      <c r="E27" s="65" t="s">
        <v>275</v>
      </c>
      <c r="F27" s="63"/>
      <c r="G27" s="84"/>
      <c r="H27" s="33"/>
      <c r="I27" s="33"/>
      <c r="J27" s="33">
        <v>4.2900000000000001E-2</v>
      </c>
      <c r="K27" s="59"/>
    </row>
    <row r="28" spans="1:15" ht="15.3">
      <c r="A28" s="82"/>
      <c r="B28" s="65" t="s">
        <v>526</v>
      </c>
      <c r="C28" s="63">
        <v>2019</v>
      </c>
      <c r="D28" s="63" t="s">
        <v>143</v>
      </c>
      <c r="E28" s="65" t="s">
        <v>275</v>
      </c>
      <c r="F28" s="63"/>
      <c r="G28" s="84"/>
      <c r="H28" s="33"/>
      <c r="I28" s="33"/>
      <c r="J28" s="33">
        <v>5.7500000000000002E-2</v>
      </c>
      <c r="K28" s="59"/>
    </row>
    <row r="29" spans="1:15" ht="15.3">
      <c r="A29" s="82"/>
      <c r="B29" s="65" t="s">
        <v>264</v>
      </c>
      <c r="C29" s="63">
        <v>2019</v>
      </c>
      <c r="D29" s="63" t="s">
        <v>143</v>
      </c>
      <c r="E29" s="65" t="s">
        <v>539</v>
      </c>
      <c r="F29" s="63"/>
      <c r="G29" s="84"/>
      <c r="H29" s="33"/>
      <c r="I29" s="87"/>
      <c r="J29" s="33">
        <v>5.0900000000000001E-2</v>
      </c>
      <c r="K29" s="59"/>
    </row>
    <row r="30" spans="1:15" ht="15.3">
      <c r="A30" s="82"/>
      <c r="B30" s="280" t="s">
        <v>26</v>
      </c>
      <c r="C30" s="280"/>
      <c r="D30" s="280"/>
      <c r="E30" s="280"/>
      <c r="F30" s="281"/>
      <c r="G30" s="282"/>
      <c r="H30" s="283"/>
      <c r="I30" s="283"/>
      <c r="J30" s="280"/>
      <c r="K30" s="285">
        <f>MEDIAN(J22:J29)</f>
        <v>5.5E-2</v>
      </c>
    </row>
    <row r="31" spans="1:15" ht="15.3">
      <c r="A31" s="82" t="s">
        <v>33</v>
      </c>
      <c r="B31" s="85"/>
      <c r="C31" s="63"/>
      <c r="D31" s="63"/>
      <c r="E31" s="65"/>
      <c r="F31" s="63"/>
      <c r="G31" s="84"/>
      <c r="H31" s="33"/>
      <c r="I31" s="33"/>
      <c r="J31" s="33"/>
      <c r="K31" s="59"/>
    </row>
    <row r="32" spans="1:15" ht="15.3">
      <c r="A32" s="82"/>
      <c r="B32" s="65" t="s">
        <v>284</v>
      </c>
      <c r="C32" s="90">
        <v>2015</v>
      </c>
      <c r="D32" s="63" t="s">
        <v>285</v>
      </c>
      <c r="E32" s="65" t="s">
        <v>286</v>
      </c>
      <c r="I32" s="84"/>
      <c r="J32" s="33">
        <v>5.7000000000000002E-2</v>
      </c>
      <c r="K32" s="59"/>
    </row>
    <row r="33" spans="1:11" ht="15.3">
      <c r="A33" s="82"/>
      <c r="B33" s="65" t="s">
        <v>34</v>
      </c>
      <c r="C33" s="90">
        <v>2019</v>
      </c>
      <c r="D33" s="63" t="s">
        <v>150</v>
      </c>
      <c r="E33" s="65" t="s">
        <v>289</v>
      </c>
      <c r="F33" s="63"/>
      <c r="G33" s="84"/>
      <c r="H33" s="63"/>
      <c r="I33" s="65"/>
      <c r="J33" s="33">
        <v>1.8499999999999999E-2</v>
      </c>
      <c r="K33" s="59"/>
    </row>
    <row r="34" spans="1:11" ht="15.3">
      <c r="A34" s="82"/>
      <c r="B34" s="65" t="s">
        <v>151</v>
      </c>
      <c r="C34" s="90">
        <v>2019</v>
      </c>
      <c r="D34" s="63" t="s">
        <v>150</v>
      </c>
      <c r="E34" s="65" t="s">
        <v>499</v>
      </c>
      <c r="F34" s="63"/>
      <c r="G34" s="84"/>
      <c r="H34" s="63"/>
      <c r="I34" s="65"/>
      <c r="J34" s="33">
        <v>4.6199999999999998E-2</v>
      </c>
      <c r="K34" s="59"/>
    </row>
    <row r="35" spans="1:11" ht="15.3">
      <c r="A35" s="82"/>
      <c r="B35" s="65" t="s">
        <v>261</v>
      </c>
      <c r="C35" s="90">
        <v>2019</v>
      </c>
      <c r="D35" s="63" t="s">
        <v>187</v>
      </c>
      <c r="E35" s="65" t="s">
        <v>262</v>
      </c>
      <c r="I35" s="84"/>
      <c r="J35" s="33">
        <v>5.6000000000000001E-2</v>
      </c>
      <c r="K35" s="59"/>
    </row>
    <row r="36" spans="1:11" ht="15.3">
      <c r="A36" s="82"/>
      <c r="B36" s="280" t="s">
        <v>26</v>
      </c>
      <c r="C36" s="280"/>
      <c r="D36" s="280"/>
      <c r="E36" s="280"/>
      <c r="F36" s="281"/>
      <c r="G36" s="282"/>
      <c r="H36" s="283"/>
      <c r="I36" s="283"/>
      <c r="J36" s="280"/>
      <c r="K36" s="284">
        <f>MEDIAN(J32:J35)</f>
        <v>5.11E-2</v>
      </c>
    </row>
    <row r="37" spans="1:11" ht="15.3">
      <c r="A37" s="82" t="s">
        <v>36</v>
      </c>
      <c r="B37" s="65"/>
      <c r="C37" s="65"/>
      <c r="D37" s="65"/>
      <c r="E37" s="65"/>
      <c r="F37" s="63"/>
      <c r="G37" s="84"/>
      <c r="H37" s="33"/>
      <c r="I37" s="33"/>
      <c r="J37" s="33"/>
      <c r="K37" s="59"/>
    </row>
    <row r="38" spans="1:11" ht="15.3">
      <c r="A38" s="82"/>
      <c r="B38" s="65" t="s">
        <v>63</v>
      </c>
      <c r="C38" s="63">
        <v>2015</v>
      </c>
      <c r="D38" s="63" t="s">
        <v>143</v>
      </c>
      <c r="E38" s="65" t="s">
        <v>153</v>
      </c>
      <c r="F38" s="63" t="s">
        <v>30</v>
      </c>
      <c r="G38" s="84"/>
      <c r="H38" s="33"/>
      <c r="I38" s="33">
        <v>6.2199999999999998E-2</v>
      </c>
      <c r="J38" s="33">
        <f>AVERAGE(I38:I39)</f>
        <v>5.21E-2</v>
      </c>
      <c r="K38" s="59"/>
    </row>
    <row r="39" spans="1:11" ht="15.3">
      <c r="A39" s="82"/>
      <c r="B39" s="65"/>
      <c r="C39" s="65"/>
      <c r="D39" s="65"/>
      <c r="E39" s="65"/>
      <c r="F39" s="63" t="s">
        <v>31</v>
      </c>
      <c r="G39" s="84"/>
      <c r="H39" s="33"/>
      <c r="I39" s="33">
        <v>4.2000000000000003E-2</v>
      </c>
      <c r="J39" s="33"/>
      <c r="K39" s="59"/>
    </row>
    <row r="40" spans="1:11" ht="15.3">
      <c r="A40" s="82"/>
      <c r="B40" s="65" t="s">
        <v>269</v>
      </c>
      <c r="C40" s="63">
        <v>2010</v>
      </c>
      <c r="D40" s="63" t="s">
        <v>271</v>
      </c>
      <c r="E40" s="65" t="s">
        <v>270</v>
      </c>
      <c r="F40" s="63" t="s">
        <v>31</v>
      </c>
      <c r="G40" s="84"/>
      <c r="H40" s="33"/>
      <c r="I40" s="33"/>
      <c r="J40" s="33">
        <v>3.9999999999999994E-2</v>
      </c>
      <c r="K40" s="59"/>
    </row>
    <row r="41" spans="1:11" ht="15.3">
      <c r="A41" s="82"/>
      <c r="B41" s="65" t="s">
        <v>268</v>
      </c>
      <c r="C41" s="63">
        <v>2010</v>
      </c>
      <c r="D41" s="63" t="s">
        <v>143</v>
      </c>
      <c r="E41" s="65" t="s">
        <v>154</v>
      </c>
      <c r="F41" s="63" t="s">
        <v>31</v>
      </c>
      <c r="G41" s="84"/>
      <c r="H41" s="33"/>
      <c r="I41" s="33"/>
      <c r="J41" s="33">
        <v>0.03</v>
      </c>
      <c r="K41" s="59"/>
    </row>
    <row r="42" spans="1:11" ht="15.3">
      <c r="A42" s="82"/>
      <c r="B42" s="65" t="s">
        <v>267</v>
      </c>
      <c r="C42" s="63">
        <v>2011</v>
      </c>
      <c r="D42" s="63" t="s">
        <v>143</v>
      </c>
      <c r="E42" s="65" t="s">
        <v>154</v>
      </c>
      <c r="F42" s="63" t="s">
        <v>30</v>
      </c>
      <c r="G42" s="84"/>
      <c r="H42" s="33"/>
      <c r="I42" s="33">
        <v>4.6300000000000001E-2</v>
      </c>
      <c r="J42" s="33">
        <f>AVERAGE(I42:I43)</f>
        <v>4.1149999999999999E-2</v>
      </c>
      <c r="K42" s="59"/>
    </row>
    <row r="43" spans="1:11" ht="15.3">
      <c r="A43" s="82"/>
      <c r="B43" s="65"/>
      <c r="C43" s="65"/>
      <c r="D43" s="65"/>
      <c r="E43" s="65"/>
      <c r="F43" s="63" t="s">
        <v>31</v>
      </c>
      <c r="G43" s="84"/>
      <c r="H43" s="33"/>
      <c r="I43" s="33">
        <v>3.5999999999999997E-2</v>
      </c>
      <c r="J43" s="33"/>
      <c r="K43" s="59"/>
    </row>
    <row r="44" spans="1:11" ht="15.6" thickBot="1">
      <c r="A44" s="88"/>
      <c r="B44" s="280" t="s">
        <v>26</v>
      </c>
      <c r="C44" s="91"/>
      <c r="D44" s="91"/>
      <c r="E44" s="91"/>
      <c r="F44" s="92"/>
      <c r="G44" s="93"/>
      <c r="H44" s="60"/>
      <c r="I44" s="60"/>
      <c r="J44" s="91"/>
      <c r="K44" s="285">
        <f>MEDIAN(J38:J43)</f>
        <v>4.0575E-2</v>
      </c>
    </row>
    <row r="45" spans="1:11" ht="15.6" thickBot="1">
      <c r="A45" s="94" t="s">
        <v>1</v>
      </c>
      <c r="B45" s="95"/>
      <c r="C45" s="95"/>
      <c r="D45" s="95"/>
      <c r="E45" s="95"/>
      <c r="F45" s="96"/>
      <c r="G45" s="97"/>
      <c r="H45" s="61"/>
      <c r="I45" s="61"/>
      <c r="J45" s="98"/>
      <c r="K45" s="99">
        <f>AVERAGE(K15:K44)</f>
        <v>5.0078750000000005E-2</v>
      </c>
    </row>
    <row r="46" spans="1:11" ht="15.6" thickBot="1">
      <c r="A46" s="120" t="s">
        <v>26</v>
      </c>
      <c r="B46" s="121"/>
      <c r="C46" s="121"/>
      <c r="D46" s="121"/>
      <c r="E46" s="121"/>
      <c r="F46" s="122"/>
      <c r="G46" s="123"/>
      <c r="H46" s="124"/>
      <c r="I46" s="124"/>
      <c r="J46" s="125"/>
      <c r="K46" s="99">
        <f>MEDIAN(K20:K44)</f>
        <v>5.237E-2</v>
      </c>
    </row>
  </sheetData>
  <phoneticPr fontId="88" type="noConversion"/>
  <pageMargins left="0.59" right="0.56000000000000005" top="0.31" bottom="0.19999999999999998" header="0.26999999999999996" footer="0.21999999999999997"/>
  <pageSetup scale="4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53"/>
  <sheetViews>
    <sheetView topLeftCell="A25" workbookViewId="0">
      <selection activeCell="A53" sqref="A53"/>
    </sheetView>
  </sheetViews>
  <sheetFormatPr defaultRowHeight="12.3"/>
  <sheetData>
    <row r="1" spans="1:13" ht="15">
      <c r="M1" s="22" t="s">
        <v>646</v>
      </c>
    </row>
    <row r="2" spans="1:13" ht="15">
      <c r="M2" s="1" t="s">
        <v>518</v>
      </c>
    </row>
    <row r="3" spans="1:13" ht="15">
      <c r="M3" s="1" t="s">
        <v>173</v>
      </c>
    </row>
    <row r="4" spans="1:13" ht="15">
      <c r="M4" s="112" t="s">
        <v>527</v>
      </c>
    </row>
    <row r="5" spans="1:13" ht="15">
      <c r="A5" s="5" t="s">
        <v>507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53" spans="1:1">
      <c r="A53" s="297" t="s">
        <v>541</v>
      </c>
    </row>
  </sheetData>
  <pageMargins left="0.45" right="0.45" top="0.75" bottom="0.75" header="0.3" footer="0.3"/>
  <pageSetup scale="85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M61"/>
  <sheetViews>
    <sheetView workbookViewId="0">
      <selection activeCell="A7" sqref="A7"/>
    </sheetView>
  </sheetViews>
  <sheetFormatPr defaultRowHeight="12.3"/>
  <cols>
    <col min="12" max="12" width="12.71875" customWidth="1"/>
  </cols>
  <sheetData>
    <row r="1" spans="1:13" ht="15">
      <c r="M1" s="22" t="s">
        <v>646</v>
      </c>
    </row>
    <row r="2" spans="1:13" ht="15">
      <c r="M2" s="1" t="s">
        <v>518</v>
      </c>
    </row>
    <row r="3" spans="1:13" ht="15">
      <c r="M3" s="1" t="s">
        <v>173</v>
      </c>
    </row>
    <row r="4" spans="1:13" ht="15">
      <c r="M4" s="112" t="s">
        <v>542</v>
      </c>
    </row>
    <row r="5" spans="1:13" ht="15">
      <c r="A5" s="5" t="s">
        <v>165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15"/>
    </row>
    <row r="6" spans="1:13" ht="15">
      <c r="A6" s="5" t="s">
        <v>576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29" spans="1:13">
      <c r="A29" s="336" t="s">
        <v>575</v>
      </c>
    </row>
    <row r="31" spans="1:13" ht="15">
      <c r="A31" s="5" t="s">
        <v>166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115"/>
    </row>
    <row r="32" spans="1:13" ht="15">
      <c r="A32" s="5" t="s">
        <v>546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3" ht="15">
      <c r="A33" s="364">
        <v>43677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115"/>
    </row>
    <row r="45" spans="1:13" ht="12.6" thickBot="1"/>
    <row r="46" spans="1:13">
      <c r="M46" s="366" t="s">
        <v>15</v>
      </c>
    </row>
    <row r="47" spans="1:13">
      <c r="M47" s="367" t="s">
        <v>102</v>
      </c>
    </row>
    <row r="48" spans="1:13">
      <c r="M48" s="368">
        <v>6.1199999999999997E-2</v>
      </c>
    </row>
    <row r="49" spans="1:13">
      <c r="M49" s="369" t="s">
        <v>547</v>
      </c>
    </row>
    <row r="50" spans="1:13">
      <c r="M50" s="367" t="s">
        <v>234</v>
      </c>
    </row>
    <row r="51" spans="1:13">
      <c r="M51" s="370">
        <v>4.1000000000000002E-2</v>
      </c>
    </row>
    <row r="52" spans="1:13">
      <c r="M52" s="369" t="s">
        <v>548</v>
      </c>
    </row>
    <row r="53" spans="1:13">
      <c r="M53" s="367" t="s">
        <v>11</v>
      </c>
    </row>
    <row r="54" spans="1:13" ht="12.6" thickBot="1">
      <c r="M54" s="371">
        <v>2.0199999999999999E-2</v>
      </c>
    </row>
    <row r="55" spans="1:13">
      <c r="M55" s="365"/>
    </row>
    <row r="61" spans="1:13" ht="12.6">
      <c r="A61" s="4" t="s">
        <v>535</v>
      </c>
    </row>
  </sheetData>
  <pageMargins left="0.7" right="0.7" top="0.75" bottom="0.75" header="0.3" footer="0.3"/>
  <pageSetup scale="77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69A24-A4B4-45C0-9809-D1C5EBA7F3C7}">
  <sheetPr>
    <pageSetUpPr fitToPage="1"/>
  </sheetPr>
  <dimension ref="A1:J18"/>
  <sheetViews>
    <sheetView workbookViewId="0">
      <selection activeCell="B24" sqref="B24"/>
    </sheetView>
  </sheetViews>
  <sheetFormatPr defaultRowHeight="12.3"/>
  <cols>
    <col min="1" max="1" width="27.27734375" customWidth="1"/>
    <col min="2" max="2" width="15.83203125" customWidth="1"/>
    <col min="3" max="3" width="12" customWidth="1"/>
    <col min="4" max="4" width="16.71875" customWidth="1"/>
    <col min="5" max="5" width="4.71875" customWidth="1"/>
  </cols>
  <sheetData>
    <row r="1" spans="1:10" ht="15">
      <c r="E1" s="22" t="s">
        <v>646</v>
      </c>
    </row>
    <row r="2" spans="1:10" ht="15">
      <c r="E2" s="1" t="s">
        <v>771</v>
      </c>
    </row>
    <row r="3" spans="1:10" ht="15">
      <c r="E3" s="22" t="s">
        <v>649</v>
      </c>
    </row>
    <row r="4" spans="1:10" ht="15">
      <c r="E4" s="112" t="s">
        <v>24</v>
      </c>
    </row>
    <row r="8" spans="1:10" ht="15">
      <c r="A8" s="5" t="s">
        <v>649</v>
      </c>
      <c r="B8" s="6"/>
      <c r="C8" s="6"/>
      <c r="D8" s="6"/>
      <c r="E8" s="476"/>
      <c r="F8" s="476"/>
      <c r="G8" s="476"/>
      <c r="H8" s="476"/>
      <c r="I8" s="476"/>
      <c r="J8" s="476"/>
    </row>
    <row r="9" spans="1:10" ht="12.6" thickBot="1"/>
    <row r="10" spans="1:10" ht="15">
      <c r="A10" s="294"/>
      <c r="B10" s="428" t="s">
        <v>551</v>
      </c>
      <c r="C10" s="429" t="s">
        <v>552</v>
      </c>
      <c r="D10" s="430" t="s">
        <v>553</v>
      </c>
    </row>
    <row r="11" spans="1:10" ht="15.3" thickBot="1">
      <c r="A11" s="867" t="s">
        <v>554</v>
      </c>
      <c r="B11" s="868" t="s">
        <v>587</v>
      </c>
      <c r="C11" s="869" t="s">
        <v>11</v>
      </c>
      <c r="D11" s="870" t="s">
        <v>750</v>
      </c>
    </row>
    <row r="12" spans="1:10" ht="15">
      <c r="A12" s="187" t="s">
        <v>667</v>
      </c>
      <c r="B12" s="792">
        <v>2.3E-2</v>
      </c>
      <c r="C12" s="792">
        <v>4.1799999999999997E-2</v>
      </c>
      <c r="D12" s="857">
        <f>(B12*C12)+0.0003</f>
        <v>1.2614E-3</v>
      </c>
    </row>
    <row r="13" spans="1:10" ht="15">
      <c r="A13" s="640" t="s">
        <v>555</v>
      </c>
      <c r="B13" s="861">
        <v>0.49199999999999999</v>
      </c>
      <c r="C13" s="862">
        <v>5.5100000000000003E-2</v>
      </c>
      <c r="D13" s="858">
        <f>(B13*C13)+0.0003</f>
        <v>2.7409200000000002E-2</v>
      </c>
    </row>
    <row r="14" spans="1:10" ht="15.3" thickBot="1">
      <c r="A14" s="640" t="s">
        <v>556</v>
      </c>
      <c r="B14" s="863">
        <v>0.48499999999999999</v>
      </c>
      <c r="C14" s="864">
        <v>9.8000000000000004E-2</v>
      </c>
      <c r="D14" s="859">
        <f>B14*C14</f>
        <v>4.7530000000000003E-2</v>
      </c>
    </row>
    <row r="15" spans="1:10" ht="15.3" thickBot="1">
      <c r="A15" s="690" t="s">
        <v>559</v>
      </c>
      <c r="B15" s="865">
        <f>SUM(B12:B14)</f>
        <v>1</v>
      </c>
      <c r="C15" s="866"/>
      <c r="D15" s="434">
        <f>SUM(D12:D14)</f>
        <v>7.6200600000000007E-2</v>
      </c>
    </row>
    <row r="16" spans="1:10" ht="12.6">
      <c r="A16" s="860" t="s">
        <v>751</v>
      </c>
    </row>
    <row r="17" spans="1:1" ht="12.6">
      <c r="A17" s="860" t="s">
        <v>752</v>
      </c>
    </row>
    <row r="18" spans="1:1">
      <c r="A18" s="477"/>
    </row>
  </sheetData>
  <pageMargins left="1.45" right="0.7" top="0.75" bottom="0.75" header="0.3" footer="0.3"/>
  <pageSetup orientation="portrait" r:id="rId1"/>
  <ignoredErrors>
    <ignoredError sqref="B15" unlocked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9111D-3CCA-42AD-8837-DC2E5E43EC00}">
  <sheetPr>
    <pageSetUpPr fitToPage="1"/>
  </sheetPr>
  <dimension ref="A1:F21"/>
  <sheetViews>
    <sheetView showGridLines="0" view="pageBreakPreview" zoomScaleNormal="100" zoomScaleSheetLayoutView="100" workbookViewId="0">
      <selection activeCell="C5" sqref="C5"/>
    </sheetView>
  </sheetViews>
  <sheetFormatPr defaultColWidth="9.5546875" defaultRowHeight="15.9"/>
  <cols>
    <col min="1" max="1" width="41.27734375" style="287" customWidth="1"/>
    <col min="2" max="2" width="18.1640625" style="286" customWidth="1"/>
    <col min="3" max="3" width="11.1640625" style="286" customWidth="1"/>
    <col min="4" max="4" width="7.27734375" style="286" customWidth="1"/>
    <col min="5" max="5" width="9" style="288" customWidth="1"/>
    <col min="6" max="6" width="9.27734375" style="288" customWidth="1"/>
    <col min="7" max="7" width="9.5546875" style="286" customWidth="1"/>
    <col min="8" max="16384" width="9.5546875" style="286"/>
  </cols>
  <sheetData>
    <row r="1" spans="1:6" ht="16.2">
      <c r="A1" s="289"/>
      <c r="B1" s="289"/>
      <c r="C1" s="22" t="s">
        <v>646</v>
      </c>
      <c r="D1" s="287"/>
    </row>
    <row r="2" spans="1:6" ht="16.2">
      <c r="A2" s="289"/>
      <c r="B2" s="289"/>
      <c r="C2" s="1" t="s">
        <v>771</v>
      </c>
      <c r="D2" s="287"/>
    </row>
    <row r="3" spans="1:6" ht="16.2">
      <c r="A3" s="289"/>
      <c r="B3" s="289"/>
      <c r="C3" s="22" t="s">
        <v>650</v>
      </c>
      <c r="D3" s="287"/>
    </row>
    <row r="4" spans="1:6" ht="16.2">
      <c r="A4" s="289"/>
      <c r="B4" s="289"/>
      <c r="C4" s="112" t="s">
        <v>195</v>
      </c>
      <c r="D4" s="287"/>
    </row>
    <row r="5" spans="1:6" ht="16.2">
      <c r="A5" s="289"/>
      <c r="B5" s="287"/>
      <c r="C5" s="287"/>
      <c r="D5" s="287"/>
      <c r="E5" s="287"/>
      <c r="F5" s="286"/>
    </row>
    <row r="6" spans="1:6" ht="16.899999999999999" customHeight="1">
      <c r="A6" s="803" t="s">
        <v>675</v>
      </c>
      <c r="B6" s="803"/>
      <c r="E6" s="286"/>
      <c r="F6" s="286"/>
    </row>
    <row r="7" spans="1:6" ht="16.899999999999999" customHeight="1" thickBot="1">
      <c r="A7" s="62"/>
      <c r="B7" s="804"/>
      <c r="E7" s="286"/>
      <c r="F7" s="286"/>
    </row>
    <row r="8" spans="1:6" ht="16.899999999999999" customHeight="1" thickTop="1" thickBot="1">
      <c r="A8" s="805" t="s">
        <v>668</v>
      </c>
      <c r="B8" s="806" t="s">
        <v>1</v>
      </c>
      <c r="E8" s="286"/>
      <c r="F8" s="286"/>
    </row>
    <row r="9" spans="1:6" ht="16.899999999999999" customHeight="1" thickBot="1">
      <c r="A9" s="807" t="s">
        <v>669</v>
      </c>
      <c r="B9" s="808">
        <v>9.7000000000000003E-2</v>
      </c>
      <c r="E9" s="808">
        <v>9.8000000000000004E-2</v>
      </c>
      <c r="F9" s="286"/>
    </row>
    <row r="10" spans="1:6" ht="16.899999999999999" customHeight="1" thickBot="1">
      <c r="A10" s="807" t="s">
        <v>670</v>
      </c>
      <c r="B10" s="808">
        <v>8.5000000000000006E-2</v>
      </c>
      <c r="E10" s="808">
        <v>9.4E-2</v>
      </c>
      <c r="F10" s="286"/>
    </row>
    <row r="11" spans="1:6" ht="16.2" thickBot="1">
      <c r="A11" s="807" t="s">
        <v>671</v>
      </c>
      <c r="B11" s="808">
        <v>8.8999999999999996E-2</v>
      </c>
      <c r="E11" s="808">
        <v>9.2999999999999999E-2</v>
      </c>
      <c r="F11" s="286"/>
    </row>
    <row r="12" spans="1:6" ht="16.149999999999999" customHeight="1" thickBot="1">
      <c r="A12" s="807" t="s">
        <v>672</v>
      </c>
      <c r="B12" s="808">
        <v>9.6000000000000002E-2</v>
      </c>
      <c r="E12" s="809">
        <v>9.8000000000000004E-2</v>
      </c>
      <c r="F12" s="286"/>
    </row>
    <row r="13" spans="1:6" ht="17.5" customHeight="1" thickBot="1">
      <c r="A13" s="810" t="s">
        <v>673</v>
      </c>
      <c r="B13" s="808">
        <v>0.10299999999999999</v>
      </c>
      <c r="E13" s="808">
        <v>0.105</v>
      </c>
      <c r="F13" s="286"/>
    </row>
    <row r="14" spans="1:6" ht="16.2" thickBot="1">
      <c r="A14" s="810" t="s">
        <v>674</v>
      </c>
      <c r="B14" s="808">
        <v>0.104</v>
      </c>
      <c r="E14" s="808">
        <v>0.105</v>
      </c>
      <c r="F14" s="286"/>
    </row>
    <row r="15" spans="1:6" ht="16.149999999999999" customHeight="1" thickBot="1">
      <c r="A15" s="811" t="s">
        <v>1</v>
      </c>
      <c r="B15" s="808">
        <f>AVERAGE(B9:B14)</f>
        <v>9.5666666666666664E-2</v>
      </c>
      <c r="E15" s="808">
        <v>9.9000000000000005E-2</v>
      </c>
      <c r="F15" s="286"/>
    </row>
    <row r="16" spans="1:6" ht="16.899999999999999" customHeight="1" thickBot="1">
      <c r="A16" s="811" t="s">
        <v>26</v>
      </c>
      <c r="B16" s="812">
        <f>MEDIAN(B9:B14)</f>
        <v>9.6500000000000002E-2</v>
      </c>
      <c r="E16" s="812">
        <v>9.8000000000000004E-2</v>
      </c>
      <c r="F16" s="286"/>
    </row>
    <row r="17" spans="1:6" ht="16.149999999999999" customHeight="1">
      <c r="A17" s="286"/>
      <c r="E17" s="286"/>
      <c r="F17" s="286"/>
    </row>
    <row r="18" spans="1:6">
      <c r="A18" s="286"/>
      <c r="E18" s="286"/>
      <c r="F18" s="286"/>
    </row>
    <row r="19" spans="1:6">
      <c r="A19" s="288"/>
      <c r="E19" s="286"/>
      <c r="F19" s="286"/>
    </row>
    <row r="20" spans="1:6">
      <c r="C20" s="288"/>
      <c r="E20" s="286"/>
      <c r="F20" s="286"/>
    </row>
    <row r="21" spans="1:6">
      <c r="C21" s="288"/>
      <c r="E21" s="286"/>
      <c r="F21" s="286"/>
    </row>
  </sheetData>
  <printOptions horizontalCentered="1"/>
  <pageMargins left="1" right="0.75" top="1" bottom="1" header="0.5" footer="0.5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F31"/>
  <sheetViews>
    <sheetView showGridLines="0" view="pageBreakPreview" zoomScaleNormal="100" zoomScaleSheetLayoutView="100" workbookViewId="0">
      <selection activeCell="D5" sqref="D5"/>
    </sheetView>
  </sheetViews>
  <sheetFormatPr defaultColWidth="9.5546875" defaultRowHeight="15.9"/>
  <cols>
    <col min="1" max="1" width="50.5546875" style="287" customWidth="1"/>
    <col min="2" max="2" width="11.44140625" style="288" customWidth="1"/>
    <col min="3" max="3" width="10.71875" style="286" customWidth="1"/>
    <col min="4" max="4" width="2.27734375" style="286" customWidth="1"/>
    <col min="5" max="16384" width="9.5546875" style="286"/>
  </cols>
  <sheetData>
    <row r="1" spans="1:6" ht="16.2">
      <c r="A1" s="289"/>
      <c r="D1" s="22" t="s">
        <v>646</v>
      </c>
    </row>
    <row r="2" spans="1:6" ht="16.2">
      <c r="A2" s="289"/>
      <c r="D2" s="1" t="s">
        <v>771</v>
      </c>
    </row>
    <row r="3" spans="1:6" ht="16.2">
      <c r="A3" s="289"/>
      <c r="D3" s="22" t="s">
        <v>650</v>
      </c>
    </row>
    <row r="4" spans="1:6" ht="16.2">
      <c r="A4" s="289"/>
      <c r="D4" s="112" t="s">
        <v>23</v>
      </c>
    </row>
    <row r="5" spans="1:6" ht="16.2">
      <c r="A5" s="289"/>
      <c r="B5" s="286"/>
    </row>
    <row r="6" spans="1:6" ht="16.899999999999999" customHeight="1" thickBot="1">
      <c r="A6" s="803" t="s">
        <v>678</v>
      </c>
      <c r="B6" s="819"/>
      <c r="C6" s="819"/>
    </row>
    <row r="7" spans="1:6" ht="16.899999999999999" customHeight="1" thickBot="1">
      <c r="A7" s="89"/>
      <c r="B7" s="814" t="s">
        <v>97</v>
      </c>
      <c r="C7" s="749" t="s">
        <v>209</v>
      </c>
      <c r="D7" s="289"/>
      <c r="E7" s="289"/>
      <c r="F7" s="289"/>
    </row>
    <row r="8" spans="1:6" ht="16.899999999999999" customHeight="1">
      <c r="A8" s="910" t="s">
        <v>393</v>
      </c>
      <c r="B8" s="914">
        <v>6.5</v>
      </c>
      <c r="C8" s="815">
        <v>5.37</v>
      </c>
      <c r="D8" s="289"/>
      <c r="E8" s="813">
        <f>B8-C8</f>
        <v>1.1299999999999999</v>
      </c>
      <c r="F8" s="289"/>
    </row>
    <row r="9" spans="1:6" ht="16.899999999999999" customHeight="1">
      <c r="A9" s="911" t="s">
        <v>394</v>
      </c>
      <c r="B9" s="915">
        <v>6.5</v>
      </c>
      <c r="C9" s="816">
        <v>6.25</v>
      </c>
      <c r="D9" s="289"/>
      <c r="E9" s="813">
        <f t="shared" ref="E9:E28" si="0">B9-C9</f>
        <v>0.25</v>
      </c>
      <c r="F9" s="289"/>
    </row>
    <row r="10" spans="1:6" ht="16.899999999999999" customHeight="1">
      <c r="A10" s="640" t="s">
        <v>573</v>
      </c>
      <c r="B10" s="915">
        <v>6.5</v>
      </c>
      <c r="C10" s="816">
        <v>3.2</v>
      </c>
      <c r="D10" s="289"/>
      <c r="E10" s="813">
        <f t="shared" si="0"/>
        <v>3.3</v>
      </c>
      <c r="F10" s="289"/>
    </row>
    <row r="11" spans="1:6" ht="16.2">
      <c r="A11" s="911" t="s">
        <v>613</v>
      </c>
      <c r="B11" s="915">
        <v>6.5</v>
      </c>
      <c r="C11" s="816">
        <v>4.7699999999999996</v>
      </c>
      <c r="D11" s="289"/>
      <c r="E11" s="813">
        <f t="shared" si="0"/>
        <v>1.7300000000000004</v>
      </c>
      <c r="F11" s="289"/>
    </row>
    <row r="12" spans="1:6" ht="16.149999999999999" customHeight="1">
      <c r="A12" s="607" t="s">
        <v>615</v>
      </c>
      <c r="B12" s="915">
        <v>12.5</v>
      </c>
      <c r="C12" s="816">
        <v>5.25</v>
      </c>
      <c r="D12" s="289"/>
      <c r="E12" s="813">
        <f t="shared" si="0"/>
        <v>7.25</v>
      </c>
      <c r="F12" s="289"/>
    </row>
    <row r="13" spans="1:6" ht="17.5" customHeight="1">
      <c r="A13" s="607" t="s">
        <v>617</v>
      </c>
      <c r="B13" s="915">
        <v>9</v>
      </c>
      <c r="C13" s="816">
        <v>6</v>
      </c>
      <c r="D13" s="289"/>
      <c r="E13" s="813">
        <f t="shared" si="0"/>
        <v>3</v>
      </c>
      <c r="F13" s="289"/>
    </row>
    <row r="14" spans="1:6" ht="16.2">
      <c r="A14" s="911" t="s">
        <v>399</v>
      </c>
      <c r="B14" s="915">
        <v>7</v>
      </c>
      <c r="C14" s="816">
        <v>6.38</v>
      </c>
      <c r="D14" s="289"/>
      <c r="E14" s="813">
        <f t="shared" si="0"/>
        <v>0.62000000000000011</v>
      </c>
      <c r="F14" s="289"/>
    </row>
    <row r="15" spans="1:6" ht="16.149999999999999" customHeight="1">
      <c r="A15" s="911" t="s">
        <v>401</v>
      </c>
      <c r="B15" s="915">
        <v>3</v>
      </c>
      <c r="C15" s="816">
        <v>2</v>
      </c>
      <c r="D15" s="289"/>
      <c r="E15" s="813">
        <f t="shared" si="0"/>
        <v>1</v>
      </c>
      <c r="F15" s="289"/>
    </row>
    <row r="16" spans="1:6" ht="16.899999999999999" customHeight="1">
      <c r="A16" s="640" t="s">
        <v>600</v>
      </c>
      <c r="B16" s="915">
        <v>6.5</v>
      </c>
      <c r="C16" s="816">
        <v>4.8899999999999997</v>
      </c>
      <c r="D16" s="289"/>
      <c r="E16" s="813">
        <f t="shared" si="0"/>
        <v>1.6100000000000003</v>
      </c>
      <c r="F16" s="289"/>
    </row>
    <row r="17" spans="1:6" ht="16.149999999999999" customHeight="1">
      <c r="A17" s="911" t="s">
        <v>619</v>
      </c>
      <c r="B17" s="915">
        <v>5</v>
      </c>
      <c r="C17" s="816">
        <v>6</v>
      </c>
      <c r="D17" s="289"/>
      <c r="E17" s="813">
        <f t="shared" si="0"/>
        <v>-1</v>
      </c>
      <c r="F17" s="289"/>
    </row>
    <row r="18" spans="1:6" ht="16.2">
      <c r="A18" s="911" t="s">
        <v>436</v>
      </c>
      <c r="B18" s="915">
        <v>5.5</v>
      </c>
      <c r="C18" s="816">
        <v>4.99</v>
      </c>
      <c r="D18" s="289"/>
      <c r="E18" s="813">
        <f t="shared" si="0"/>
        <v>0.50999999999999979</v>
      </c>
      <c r="F18" s="289"/>
    </row>
    <row r="19" spans="1:6" ht="16.2">
      <c r="A19" s="640" t="s">
        <v>484</v>
      </c>
      <c r="B19" s="915">
        <v>5.5</v>
      </c>
      <c r="C19" s="816">
        <v>5.54</v>
      </c>
      <c r="D19" s="289"/>
      <c r="E19" s="813">
        <f t="shared" si="0"/>
        <v>-4.0000000000000036E-2</v>
      </c>
      <c r="F19" s="289"/>
    </row>
    <row r="20" spans="1:6" ht="16.2">
      <c r="A20" s="911" t="s">
        <v>604</v>
      </c>
      <c r="B20" s="915">
        <v>7.5</v>
      </c>
      <c r="C20" s="816">
        <v>3.98</v>
      </c>
      <c r="D20" s="289"/>
      <c r="E20" s="813">
        <f t="shared" si="0"/>
        <v>3.52</v>
      </c>
      <c r="F20" s="289"/>
    </row>
    <row r="21" spans="1:6" ht="16.2">
      <c r="A21" s="607" t="s">
        <v>642</v>
      </c>
      <c r="B21" s="915">
        <v>5.5</v>
      </c>
      <c r="C21" s="816">
        <v>5.0999999999999996</v>
      </c>
      <c r="D21" s="289"/>
      <c r="E21" s="813">
        <f t="shared" si="0"/>
        <v>0.40000000000000036</v>
      </c>
      <c r="F21" s="289"/>
    </row>
    <row r="22" spans="1:6" ht="16.2">
      <c r="A22" s="911" t="s">
        <v>423</v>
      </c>
      <c r="B22" s="915">
        <v>7.5</v>
      </c>
      <c r="C22" s="816">
        <v>7.5</v>
      </c>
      <c r="D22" s="289"/>
      <c r="E22" s="813">
        <f t="shared" si="0"/>
        <v>0</v>
      </c>
      <c r="F22" s="289"/>
    </row>
    <row r="23" spans="1:6" ht="16.2">
      <c r="A23" s="911" t="s">
        <v>407</v>
      </c>
      <c r="B23" s="915">
        <v>2.5</v>
      </c>
      <c r="C23" s="816">
        <v>2.61</v>
      </c>
      <c r="D23" s="289"/>
      <c r="E23" s="813">
        <f t="shared" si="0"/>
        <v>-0.10999999999999988</v>
      </c>
      <c r="F23" s="289"/>
    </row>
    <row r="24" spans="1:6" ht="16.2">
      <c r="A24" s="640" t="s">
        <v>622</v>
      </c>
      <c r="B24" s="915">
        <v>4.5</v>
      </c>
      <c r="C24" s="816">
        <v>6.07</v>
      </c>
      <c r="D24" s="289"/>
      <c r="E24" s="813">
        <f t="shared" si="0"/>
        <v>-1.5700000000000003</v>
      </c>
      <c r="F24" s="289"/>
    </row>
    <row r="25" spans="1:6" ht="16.2">
      <c r="A25" s="607" t="s">
        <v>609</v>
      </c>
      <c r="B25" s="915">
        <v>9.5</v>
      </c>
      <c r="C25" s="816">
        <v>8.34</v>
      </c>
      <c r="D25" s="289"/>
      <c r="E25" s="813">
        <f t="shared" si="0"/>
        <v>1.1600000000000001</v>
      </c>
      <c r="F25" s="289"/>
    </row>
    <row r="26" spans="1:6" ht="16.2">
      <c r="A26" s="911" t="s">
        <v>435</v>
      </c>
      <c r="B26" s="915">
        <v>6</v>
      </c>
      <c r="C26" s="816">
        <v>5.59</v>
      </c>
      <c r="D26" s="289"/>
      <c r="E26" s="813">
        <f t="shared" si="0"/>
        <v>0.41000000000000014</v>
      </c>
      <c r="F26" s="289"/>
    </row>
    <row r="27" spans="1:6" ht="16.5" thickBot="1">
      <c r="A27" s="912" t="s">
        <v>413</v>
      </c>
      <c r="B27" s="916">
        <v>5.5</v>
      </c>
      <c r="C27" s="817">
        <v>5.71</v>
      </c>
      <c r="D27" s="289"/>
      <c r="E27" s="813">
        <f t="shared" si="0"/>
        <v>-0.20999999999999996</v>
      </c>
      <c r="F27" s="289"/>
    </row>
    <row r="28" spans="1:6" ht="16.5" thickBot="1">
      <c r="A28" s="913" t="s">
        <v>1</v>
      </c>
      <c r="B28" s="917">
        <f>AVERAGE(B8:B27)</f>
        <v>6.4249999999999998</v>
      </c>
      <c r="C28" s="818">
        <f>AVERAGE(C8:C27)</f>
        <v>5.2770000000000001</v>
      </c>
      <c r="D28" s="289"/>
      <c r="E28" s="813">
        <f t="shared" si="0"/>
        <v>1.1479999999999997</v>
      </c>
      <c r="F28" s="289"/>
    </row>
    <row r="29" spans="1:6" ht="16.2">
      <c r="A29" s="289"/>
      <c r="B29" s="227"/>
      <c r="C29" s="289"/>
      <c r="D29" s="289"/>
      <c r="E29" s="289"/>
      <c r="F29" s="289"/>
    </row>
    <row r="30" spans="1:6" ht="16.2">
      <c r="A30" s="289"/>
      <c r="B30" s="227"/>
      <c r="C30" s="289"/>
      <c r="D30" s="289"/>
      <c r="E30" s="289"/>
      <c r="F30" s="289"/>
    </row>
    <row r="31" spans="1:6" ht="16.2">
      <c r="A31" s="289"/>
      <c r="B31" s="227"/>
      <c r="C31" s="289"/>
      <c r="D31" s="289"/>
      <c r="E31" s="289"/>
      <c r="F31" s="289"/>
    </row>
  </sheetData>
  <printOptions horizontalCentered="1"/>
  <pageMargins left="1" right="0.75" top="1" bottom="1" header="0.5" footer="0.5"/>
  <pageSetup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4">
    <pageSetUpPr fitToPage="1"/>
  </sheetPr>
  <dimension ref="A1:N79"/>
  <sheetViews>
    <sheetView topLeftCell="A61" workbookViewId="0">
      <selection activeCell="E76" sqref="E76"/>
    </sheetView>
  </sheetViews>
  <sheetFormatPr defaultRowHeight="15"/>
  <cols>
    <col min="2" max="2" width="15.44140625" customWidth="1"/>
    <col min="3" max="3" width="12.27734375" customWidth="1"/>
    <col min="4" max="4" width="10.71875" customWidth="1"/>
    <col min="5" max="5" width="16.44140625" customWidth="1"/>
    <col min="6" max="6" width="18.44140625" customWidth="1"/>
    <col min="8" max="8" width="3.27734375" customWidth="1"/>
    <col min="10" max="10" width="8.71875" style="7"/>
    <col min="11" max="11" width="25.5546875" style="7" customWidth="1"/>
    <col min="12" max="14" width="8.71875" style="7"/>
  </cols>
  <sheetData>
    <row r="1" spans="1:8">
      <c r="A1" s="216"/>
      <c r="B1" s="216"/>
      <c r="C1" s="216"/>
      <c r="D1" s="216"/>
      <c r="E1" s="216"/>
      <c r="F1" s="216"/>
      <c r="G1" s="216"/>
      <c r="H1" s="22" t="s">
        <v>646</v>
      </c>
    </row>
    <row r="2" spans="1:8">
      <c r="A2" s="216"/>
      <c r="B2" s="216"/>
      <c r="C2" s="216"/>
      <c r="D2" s="216"/>
      <c r="E2" s="216"/>
      <c r="F2" s="216"/>
      <c r="G2" s="216"/>
      <c r="H2" s="1" t="s">
        <v>769</v>
      </c>
    </row>
    <row r="3" spans="1:8">
      <c r="A3" s="216"/>
      <c r="B3" s="216"/>
      <c r="C3" s="216"/>
      <c r="D3" s="216"/>
      <c r="E3" s="216"/>
      <c r="F3" s="216"/>
      <c r="G3" s="216"/>
      <c r="H3" s="108" t="s">
        <v>448</v>
      </c>
    </row>
    <row r="4" spans="1:8">
      <c r="A4" s="216"/>
      <c r="B4" s="216"/>
      <c r="C4" s="216"/>
      <c r="D4" s="216"/>
      <c r="E4" s="216"/>
      <c r="F4" s="216"/>
      <c r="G4" s="216"/>
      <c r="H4" s="112" t="s">
        <v>205</v>
      </c>
    </row>
    <row r="5" spans="1:8">
      <c r="A5" s="216"/>
      <c r="B5" s="216"/>
      <c r="C5" s="216"/>
      <c r="D5" s="216"/>
      <c r="E5" s="216"/>
      <c r="F5" s="216"/>
      <c r="G5" s="216"/>
      <c r="H5" s="112"/>
    </row>
    <row r="6" spans="1:8">
      <c r="A6" s="216"/>
      <c r="B6" s="217" t="s">
        <v>449</v>
      </c>
      <c r="C6" s="218"/>
      <c r="D6" s="218"/>
      <c r="E6" s="218"/>
      <c r="F6" s="218"/>
      <c r="G6" s="219"/>
      <c r="H6" s="216"/>
    </row>
    <row r="7" spans="1:8" ht="15.3" thickBot="1">
      <c r="A7" s="216"/>
      <c r="B7" s="220" t="s">
        <v>450</v>
      </c>
      <c r="C7" s="218"/>
      <c r="D7" s="218"/>
      <c r="E7" s="218"/>
      <c r="F7" s="218"/>
      <c r="G7" s="219"/>
      <c r="H7" s="216"/>
    </row>
    <row r="8" spans="1:8" ht="15.3" thickBot="1">
      <c r="A8" s="216"/>
      <c r="B8" s="382"/>
      <c r="C8" s="383" t="s">
        <v>451</v>
      </c>
      <c r="D8" s="383" t="s">
        <v>452</v>
      </c>
      <c r="E8" s="383" t="s">
        <v>474</v>
      </c>
      <c r="F8" s="384" t="s">
        <v>475</v>
      </c>
      <c r="G8" s="221"/>
      <c r="H8" s="216"/>
    </row>
    <row r="9" spans="1:8" ht="15.3">
      <c r="A9" s="216"/>
      <c r="B9" s="385">
        <v>1960</v>
      </c>
      <c r="C9" s="380">
        <v>542.38199999999995</v>
      </c>
      <c r="D9" s="381">
        <v>58.11</v>
      </c>
      <c r="E9" s="381">
        <v>3.1030739999999999</v>
      </c>
      <c r="F9" s="386">
        <v>1.9815509999999998</v>
      </c>
      <c r="G9" s="221"/>
      <c r="H9" s="216"/>
    </row>
    <row r="10" spans="1:8" ht="15.3">
      <c r="A10" s="216">
        <v>1</v>
      </c>
      <c r="B10" s="387">
        <v>1961</v>
      </c>
      <c r="C10" s="388">
        <v>562.21</v>
      </c>
      <c r="D10" s="389">
        <v>71.55</v>
      </c>
      <c r="E10" s="389">
        <v>3.3700049999999999</v>
      </c>
      <c r="F10" s="390">
        <v>2.0391750000000002</v>
      </c>
      <c r="G10" s="221"/>
      <c r="H10" s="216"/>
    </row>
    <row r="11" spans="1:8" ht="15.3">
      <c r="A11" s="216">
        <f>A10+1</f>
        <v>2</v>
      </c>
      <c r="B11" s="387">
        <v>1962</v>
      </c>
      <c r="C11" s="388">
        <v>603.92100000000005</v>
      </c>
      <c r="D11" s="389">
        <v>63.1</v>
      </c>
      <c r="E11" s="389">
        <v>3.6661100000000002</v>
      </c>
      <c r="F11" s="390">
        <v>2.1454000000000004</v>
      </c>
      <c r="G11" s="221"/>
      <c r="H11" s="216"/>
    </row>
    <row r="12" spans="1:8" ht="15.3">
      <c r="A12" s="216">
        <f t="shared" ref="A12:A57" si="0">A11+1</f>
        <v>3</v>
      </c>
      <c r="B12" s="387">
        <v>1963</v>
      </c>
      <c r="C12" s="388">
        <v>637.45100000000002</v>
      </c>
      <c r="D12" s="389">
        <v>75.02</v>
      </c>
      <c r="E12" s="389">
        <v>4.1336019999999998</v>
      </c>
      <c r="F12" s="390">
        <v>2.3481260000000002</v>
      </c>
      <c r="G12" s="221"/>
      <c r="H12" s="216"/>
    </row>
    <row r="13" spans="1:8" ht="15.3">
      <c r="A13" s="216">
        <f t="shared" si="0"/>
        <v>4</v>
      </c>
      <c r="B13" s="387">
        <v>1964</v>
      </c>
      <c r="C13" s="388">
        <v>684.46</v>
      </c>
      <c r="D13" s="389">
        <v>84.75</v>
      </c>
      <c r="E13" s="389">
        <v>4.76295</v>
      </c>
      <c r="F13" s="390">
        <v>2.5848749999999998</v>
      </c>
      <c r="G13" s="221"/>
      <c r="H13" s="216"/>
    </row>
    <row r="14" spans="1:8" ht="15.3">
      <c r="A14" s="216">
        <f t="shared" si="0"/>
        <v>5</v>
      </c>
      <c r="B14" s="387">
        <v>1965</v>
      </c>
      <c r="C14" s="388">
        <v>742.28899999999999</v>
      </c>
      <c r="D14" s="389">
        <v>92.43</v>
      </c>
      <c r="E14" s="389">
        <v>5.2962389999999999</v>
      </c>
      <c r="F14" s="390">
        <v>2.8283580000000001</v>
      </c>
      <c r="G14" s="221"/>
      <c r="H14" s="216"/>
    </row>
    <row r="15" spans="1:8" ht="15.3">
      <c r="A15" s="216">
        <f t="shared" si="0"/>
        <v>6</v>
      </c>
      <c r="B15" s="387">
        <v>1966</v>
      </c>
      <c r="C15" s="388">
        <v>813.41399999999999</v>
      </c>
      <c r="D15" s="389">
        <v>80.33</v>
      </c>
      <c r="E15" s="389">
        <v>5.4142419999999998</v>
      </c>
      <c r="F15" s="390">
        <v>2.8838469999999998</v>
      </c>
      <c r="G15" s="221"/>
      <c r="H15" s="216"/>
    </row>
    <row r="16" spans="1:8" ht="15.3">
      <c r="A16" s="216">
        <f t="shared" si="0"/>
        <v>7</v>
      </c>
      <c r="B16" s="387">
        <v>1967</v>
      </c>
      <c r="C16" s="388">
        <v>859.95799999999997</v>
      </c>
      <c r="D16" s="389">
        <v>96.47</v>
      </c>
      <c r="E16" s="389">
        <v>5.4602019999999998</v>
      </c>
      <c r="F16" s="390">
        <v>2.9809230000000002</v>
      </c>
      <c r="G16" s="221"/>
      <c r="H16" s="216"/>
    </row>
    <row r="17" spans="1:8" ht="15.3">
      <c r="A17" s="216">
        <f t="shared" si="0"/>
        <v>8</v>
      </c>
      <c r="B17" s="387">
        <v>1968</v>
      </c>
      <c r="C17" s="388">
        <v>940.65099999999995</v>
      </c>
      <c r="D17" s="389">
        <v>103.86</v>
      </c>
      <c r="E17" s="389">
        <v>5.7226860000000004</v>
      </c>
      <c r="F17" s="390">
        <v>3.0430980000000001</v>
      </c>
      <c r="G17" s="221"/>
      <c r="H17" s="216"/>
    </row>
    <row r="18" spans="1:8" ht="15.3">
      <c r="A18" s="216">
        <f t="shared" si="0"/>
        <v>9</v>
      </c>
      <c r="B18" s="387">
        <v>1969</v>
      </c>
      <c r="C18" s="388">
        <v>1017.615</v>
      </c>
      <c r="D18" s="389">
        <v>92.06</v>
      </c>
      <c r="E18" s="389">
        <v>6.1035779999999997</v>
      </c>
      <c r="F18" s="390">
        <v>3.2405120000000003</v>
      </c>
      <c r="G18" s="221"/>
      <c r="H18" s="216"/>
    </row>
    <row r="19" spans="1:8" ht="15.3">
      <c r="A19" s="216">
        <f t="shared" si="0"/>
        <v>10</v>
      </c>
      <c r="B19" s="387">
        <v>1970</v>
      </c>
      <c r="C19" s="388">
        <v>1073.3030000000001</v>
      </c>
      <c r="D19" s="389">
        <v>92.15</v>
      </c>
      <c r="E19" s="389">
        <v>5.5105700000000004</v>
      </c>
      <c r="F19" s="390">
        <v>3.1883900000000001</v>
      </c>
      <c r="G19" s="221"/>
      <c r="H19" s="216"/>
    </row>
    <row r="20" spans="1:8" ht="15.3">
      <c r="A20" s="216">
        <f t="shared" si="0"/>
        <v>11</v>
      </c>
      <c r="B20" s="387">
        <v>1971</v>
      </c>
      <c r="C20" s="388">
        <v>1164.8499999999999</v>
      </c>
      <c r="D20" s="389">
        <v>102.09</v>
      </c>
      <c r="E20" s="389">
        <v>5.5741139999999998</v>
      </c>
      <c r="F20" s="390">
        <v>3.16479</v>
      </c>
      <c r="G20" s="221"/>
      <c r="H20" s="216"/>
    </row>
    <row r="21" spans="1:8" ht="15.3">
      <c r="A21" s="216">
        <f t="shared" si="0"/>
        <v>12</v>
      </c>
      <c r="B21" s="387">
        <v>1972</v>
      </c>
      <c r="C21" s="388">
        <v>1279.1099999999999</v>
      </c>
      <c r="D21" s="389">
        <v>118.05</v>
      </c>
      <c r="E21" s="389">
        <v>6.1740149999999998</v>
      </c>
      <c r="F21" s="390">
        <v>3.1873499999999999</v>
      </c>
      <c r="G21" s="221"/>
      <c r="H21" s="216"/>
    </row>
    <row r="22" spans="1:8" ht="15.3">
      <c r="A22" s="216">
        <f t="shared" si="0"/>
        <v>13</v>
      </c>
      <c r="B22" s="387">
        <v>1973</v>
      </c>
      <c r="C22" s="388">
        <v>1425.376</v>
      </c>
      <c r="D22" s="389">
        <v>97.55</v>
      </c>
      <c r="E22" s="389">
        <v>7.9600799999999996</v>
      </c>
      <c r="F22" s="390">
        <v>3.6093499999999996</v>
      </c>
      <c r="G22" s="221"/>
      <c r="H22" s="216"/>
    </row>
    <row r="23" spans="1:8" ht="15.3">
      <c r="A23" s="216">
        <f t="shared" si="0"/>
        <v>14</v>
      </c>
      <c r="B23" s="387">
        <v>1974</v>
      </c>
      <c r="C23" s="388">
        <v>1545.2429999999999</v>
      </c>
      <c r="D23" s="389">
        <v>68.56</v>
      </c>
      <c r="E23" s="389">
        <v>9.3515840000000008</v>
      </c>
      <c r="F23" s="390">
        <v>3.7228080000000001</v>
      </c>
      <c r="G23" s="221"/>
      <c r="H23" s="216"/>
    </row>
    <row r="24" spans="1:8" ht="15.3">
      <c r="A24" s="216">
        <f t="shared" si="0"/>
        <v>15</v>
      </c>
      <c r="B24" s="387">
        <v>1975</v>
      </c>
      <c r="C24" s="388">
        <v>1684.904</v>
      </c>
      <c r="D24" s="389">
        <v>90.19</v>
      </c>
      <c r="E24" s="389">
        <v>7.7112449999999999</v>
      </c>
      <c r="F24" s="390">
        <v>3.7338659999999999</v>
      </c>
      <c r="G24" s="221"/>
      <c r="H24" s="216"/>
    </row>
    <row r="25" spans="1:8" ht="15.3">
      <c r="A25" s="216">
        <f t="shared" si="0"/>
        <v>16</v>
      </c>
      <c r="B25" s="387">
        <v>1976</v>
      </c>
      <c r="C25" s="388">
        <v>1873.412</v>
      </c>
      <c r="D25" s="389">
        <v>107.46</v>
      </c>
      <c r="E25" s="389">
        <v>9.7466220000000003</v>
      </c>
      <c r="F25" s="390">
        <v>4.2231779999999999</v>
      </c>
      <c r="G25" s="221"/>
      <c r="H25" s="216"/>
    </row>
    <row r="26" spans="1:8" ht="15.3">
      <c r="A26" s="216">
        <f t="shared" si="0"/>
        <v>17</v>
      </c>
      <c r="B26" s="387">
        <v>1977</v>
      </c>
      <c r="C26" s="388">
        <v>2081.826</v>
      </c>
      <c r="D26" s="389">
        <v>95.1</v>
      </c>
      <c r="E26" s="389">
        <v>10.86993</v>
      </c>
      <c r="F26" s="390">
        <v>4.85961</v>
      </c>
      <c r="G26" s="221"/>
      <c r="H26" s="216"/>
    </row>
    <row r="27" spans="1:8" ht="15.3">
      <c r="A27" s="216">
        <f t="shared" si="0"/>
        <v>18</v>
      </c>
      <c r="B27" s="387">
        <v>1978</v>
      </c>
      <c r="C27" s="388">
        <v>2351.5990000000002</v>
      </c>
      <c r="D27" s="389">
        <v>96.11</v>
      </c>
      <c r="E27" s="389">
        <v>11.638921</v>
      </c>
      <c r="F27" s="390">
        <v>5.1803290000000004</v>
      </c>
      <c r="G27" s="221"/>
      <c r="H27" s="216"/>
    </row>
    <row r="28" spans="1:8" ht="15.3">
      <c r="A28" s="216">
        <f t="shared" si="0"/>
        <v>19</v>
      </c>
      <c r="B28" s="387">
        <v>1979</v>
      </c>
      <c r="C28" s="388">
        <v>2627.3339999999998</v>
      </c>
      <c r="D28" s="389">
        <v>107.94</v>
      </c>
      <c r="E28" s="389">
        <v>14.550312</v>
      </c>
      <c r="F28" s="390">
        <v>5.9690820000000002</v>
      </c>
      <c r="G28" s="221"/>
      <c r="H28" s="216"/>
    </row>
    <row r="29" spans="1:8" ht="15.3">
      <c r="A29" s="216">
        <f t="shared" si="0"/>
        <v>20</v>
      </c>
      <c r="B29" s="387">
        <v>1980</v>
      </c>
      <c r="C29" s="388">
        <v>2857.3069999999998</v>
      </c>
      <c r="D29" s="389">
        <v>135.76</v>
      </c>
      <c r="E29" s="389">
        <v>14.987904</v>
      </c>
      <c r="F29" s="390">
        <v>6.4350239999999994</v>
      </c>
      <c r="G29" s="221"/>
      <c r="H29" s="216"/>
    </row>
    <row r="30" spans="1:8" ht="15.3">
      <c r="A30" s="216">
        <f t="shared" si="0"/>
        <v>21</v>
      </c>
      <c r="B30" s="387">
        <v>1981</v>
      </c>
      <c r="C30" s="388">
        <v>3207.0419999999999</v>
      </c>
      <c r="D30" s="389">
        <v>122.55</v>
      </c>
      <c r="E30" s="389">
        <v>15.183945</v>
      </c>
      <c r="F30" s="390">
        <v>6.8260350000000001</v>
      </c>
      <c r="G30" s="221"/>
      <c r="H30" s="216"/>
    </row>
    <row r="31" spans="1:8" ht="15.3">
      <c r="A31" s="216">
        <f t="shared" si="0"/>
        <v>22</v>
      </c>
      <c r="B31" s="387">
        <v>1982</v>
      </c>
      <c r="C31" s="388">
        <v>3343.7890000000002</v>
      </c>
      <c r="D31" s="389">
        <v>140.63999999999999</v>
      </c>
      <c r="E31" s="389">
        <v>13.824911999999999</v>
      </c>
      <c r="F31" s="390">
        <v>6.9335519999999988</v>
      </c>
      <c r="G31" s="221"/>
      <c r="H31" s="216"/>
    </row>
    <row r="32" spans="1:8" ht="15.3">
      <c r="A32" s="216">
        <f t="shared" si="0"/>
        <v>23</v>
      </c>
      <c r="B32" s="387">
        <v>1983</v>
      </c>
      <c r="C32" s="388">
        <v>3634.038</v>
      </c>
      <c r="D32" s="389">
        <v>164.93</v>
      </c>
      <c r="E32" s="389">
        <v>13.293358</v>
      </c>
      <c r="F32" s="390">
        <v>7.1249760000000011</v>
      </c>
      <c r="G32" s="221"/>
      <c r="H32" s="216"/>
    </row>
    <row r="33" spans="1:8" ht="15.3">
      <c r="A33" s="216">
        <f t="shared" si="0"/>
        <v>24</v>
      </c>
      <c r="B33" s="387">
        <v>1984</v>
      </c>
      <c r="C33" s="388">
        <v>4037.6129999999998</v>
      </c>
      <c r="D33" s="389">
        <v>167.24</v>
      </c>
      <c r="E33" s="389">
        <v>16.841068</v>
      </c>
      <c r="F33" s="390">
        <v>7.8268320000000005</v>
      </c>
      <c r="G33" s="221"/>
      <c r="H33" s="216"/>
    </row>
    <row r="34" spans="1:8" ht="15.3">
      <c r="A34" s="216">
        <f t="shared" si="0"/>
        <v>25</v>
      </c>
      <c r="B34" s="387">
        <v>1985</v>
      </c>
      <c r="C34" s="388">
        <v>4338.9790000000003</v>
      </c>
      <c r="D34" s="389">
        <v>211.28</v>
      </c>
      <c r="E34" s="389">
        <v>15.676976</v>
      </c>
      <c r="F34" s="390">
        <v>8.1976639999999996</v>
      </c>
      <c r="G34" s="221"/>
      <c r="H34" s="216"/>
    </row>
    <row r="35" spans="1:8" ht="15.3">
      <c r="A35" s="216">
        <f t="shared" si="0"/>
        <v>26</v>
      </c>
      <c r="B35" s="387">
        <v>1986</v>
      </c>
      <c r="C35" s="388">
        <v>4579.6310000000003</v>
      </c>
      <c r="D35" s="389">
        <v>242.17</v>
      </c>
      <c r="E35" s="389">
        <v>14.433332</v>
      </c>
      <c r="F35" s="390">
        <v>8.1853459999999991</v>
      </c>
      <c r="G35" s="221"/>
      <c r="H35" s="216"/>
    </row>
    <row r="36" spans="1:8" ht="15.3">
      <c r="A36" s="216">
        <f t="shared" si="0"/>
        <v>27</v>
      </c>
      <c r="B36" s="387">
        <v>1987</v>
      </c>
      <c r="C36" s="388">
        <v>4855.2150000000001</v>
      </c>
      <c r="D36" s="389">
        <v>247.08</v>
      </c>
      <c r="E36" s="389">
        <v>16.035492000000001</v>
      </c>
      <c r="F36" s="390">
        <v>9.1666680000000014</v>
      </c>
      <c r="G36" s="221"/>
      <c r="H36" s="216"/>
    </row>
    <row r="37" spans="1:8" ht="15.3">
      <c r="A37" s="216">
        <f t="shared" si="0"/>
        <v>28</v>
      </c>
      <c r="B37" s="387">
        <v>1988</v>
      </c>
      <c r="C37" s="388">
        <v>5236.4380000000001</v>
      </c>
      <c r="D37" s="389">
        <v>277.72000000000003</v>
      </c>
      <c r="E37" s="389">
        <v>24.12</v>
      </c>
      <c r="F37" s="390">
        <v>10.220096000000002</v>
      </c>
      <c r="G37" s="221"/>
      <c r="H37" s="216"/>
    </row>
    <row r="38" spans="1:8" ht="15.3">
      <c r="A38" s="216">
        <f t="shared" si="0"/>
        <v>29</v>
      </c>
      <c r="B38" s="387">
        <v>1989</v>
      </c>
      <c r="C38" s="388">
        <v>5641.58</v>
      </c>
      <c r="D38" s="389">
        <v>353.4</v>
      </c>
      <c r="E38" s="389">
        <v>24.32</v>
      </c>
      <c r="F38" s="390">
        <v>11.73288</v>
      </c>
      <c r="G38" s="221"/>
      <c r="H38" s="216"/>
    </row>
    <row r="39" spans="1:8" ht="15.3">
      <c r="A39" s="216">
        <f t="shared" si="0"/>
        <v>30</v>
      </c>
      <c r="B39" s="387">
        <v>1990</v>
      </c>
      <c r="C39" s="388">
        <v>5963.1440000000002</v>
      </c>
      <c r="D39" s="389">
        <v>330.22</v>
      </c>
      <c r="E39" s="389">
        <v>22.65</v>
      </c>
      <c r="F39" s="390">
        <v>12.350228000000001</v>
      </c>
      <c r="G39" s="221"/>
      <c r="H39" s="216"/>
    </row>
    <row r="40" spans="1:8" ht="15.3">
      <c r="A40" s="216">
        <f t="shared" si="0"/>
        <v>31</v>
      </c>
      <c r="B40" s="387">
        <v>1991</v>
      </c>
      <c r="C40" s="388">
        <v>6158.1289999999999</v>
      </c>
      <c r="D40" s="389">
        <v>417.09</v>
      </c>
      <c r="E40" s="389">
        <v>19.3</v>
      </c>
      <c r="F40" s="390">
        <v>12.971499</v>
      </c>
      <c r="G40" s="221"/>
      <c r="H40" s="216"/>
    </row>
    <row r="41" spans="1:8" ht="15.3">
      <c r="A41" s="216">
        <f t="shared" si="0"/>
        <v>32</v>
      </c>
      <c r="B41" s="387">
        <v>1992</v>
      </c>
      <c r="C41" s="388">
        <v>6520.3270000000002</v>
      </c>
      <c r="D41" s="389">
        <v>435.71</v>
      </c>
      <c r="E41" s="389">
        <v>20.87</v>
      </c>
      <c r="F41" s="390">
        <v>12.635590000000001</v>
      </c>
      <c r="G41" s="221"/>
      <c r="H41" s="216"/>
    </row>
    <row r="42" spans="1:8" ht="15.3">
      <c r="A42" s="216">
        <f t="shared" si="0"/>
        <v>33</v>
      </c>
      <c r="B42" s="387">
        <v>1993</v>
      </c>
      <c r="C42" s="388">
        <v>6858.5590000000002</v>
      </c>
      <c r="D42" s="389">
        <v>466.45</v>
      </c>
      <c r="E42" s="389">
        <v>26.9</v>
      </c>
      <c r="F42" s="390">
        <v>12.687439999999999</v>
      </c>
      <c r="G42" s="221"/>
      <c r="H42" s="216"/>
    </row>
    <row r="43" spans="1:8" ht="15.3">
      <c r="A43" s="216">
        <f t="shared" si="0"/>
        <v>34</v>
      </c>
      <c r="B43" s="387">
        <v>1994</v>
      </c>
      <c r="C43" s="388">
        <v>7287.2359999999999</v>
      </c>
      <c r="D43" s="389">
        <v>459.27</v>
      </c>
      <c r="E43" s="389">
        <v>31.75</v>
      </c>
      <c r="F43" s="390">
        <v>13.364756999999999</v>
      </c>
      <c r="G43" s="221"/>
      <c r="H43" s="216"/>
    </row>
    <row r="44" spans="1:8" ht="15.3">
      <c r="A44" s="216">
        <f t="shared" si="0"/>
        <v>35</v>
      </c>
      <c r="B44" s="387">
        <v>1995</v>
      </c>
      <c r="C44" s="388">
        <v>7639.7489999999998</v>
      </c>
      <c r="D44" s="389">
        <v>615.92999999999995</v>
      </c>
      <c r="E44" s="389">
        <v>37.700000000000003</v>
      </c>
      <c r="F44" s="390">
        <v>14.166389999999998</v>
      </c>
      <c r="G44" s="221"/>
      <c r="H44" s="216"/>
    </row>
    <row r="45" spans="1:8" ht="15.3">
      <c r="A45" s="216">
        <f t="shared" si="0"/>
        <v>36</v>
      </c>
      <c r="B45" s="387">
        <v>1996</v>
      </c>
      <c r="C45" s="388">
        <v>8073.1220000000003</v>
      </c>
      <c r="D45" s="389">
        <v>740.74</v>
      </c>
      <c r="E45" s="389">
        <v>40.630000000000003</v>
      </c>
      <c r="F45" s="390">
        <v>14.888873999999999</v>
      </c>
      <c r="G45" s="221"/>
      <c r="H45" s="216"/>
    </row>
    <row r="46" spans="1:8" ht="15.3">
      <c r="A46" s="216">
        <f t="shared" si="0"/>
        <v>37</v>
      </c>
      <c r="B46" s="387">
        <v>1997</v>
      </c>
      <c r="C46" s="388">
        <v>8577.5519999999997</v>
      </c>
      <c r="D46" s="389">
        <v>970.43</v>
      </c>
      <c r="E46" s="389">
        <v>44.09</v>
      </c>
      <c r="F46" s="390">
        <v>15.522000000000002</v>
      </c>
      <c r="G46" s="221"/>
      <c r="H46" s="216"/>
    </row>
    <row r="47" spans="1:8" ht="15.3">
      <c r="A47" s="216">
        <f t="shared" si="0"/>
        <v>38</v>
      </c>
      <c r="B47" s="387">
        <v>1998</v>
      </c>
      <c r="C47" s="388">
        <v>9062.8169999999991</v>
      </c>
      <c r="D47" s="389">
        <v>1229.23</v>
      </c>
      <c r="E47" s="389">
        <v>44.27</v>
      </c>
      <c r="F47" s="390">
        <v>16.2</v>
      </c>
      <c r="G47" s="221"/>
      <c r="H47" s="216"/>
    </row>
    <row r="48" spans="1:8" ht="15.3">
      <c r="A48" s="216">
        <f t="shared" si="0"/>
        <v>39</v>
      </c>
      <c r="B48" s="387">
        <v>1999</v>
      </c>
      <c r="C48" s="388">
        <v>9630.6630000000005</v>
      </c>
      <c r="D48" s="389">
        <v>1469.25</v>
      </c>
      <c r="E48" s="389">
        <v>51.68</v>
      </c>
      <c r="F48" s="390">
        <v>16.711843601089175</v>
      </c>
      <c r="G48" s="221"/>
      <c r="H48" s="216"/>
    </row>
    <row r="49" spans="1:12" ht="15.3">
      <c r="A49" s="216">
        <f t="shared" si="0"/>
        <v>40</v>
      </c>
      <c r="B49" s="387">
        <v>2000</v>
      </c>
      <c r="C49" s="388">
        <v>10252.347</v>
      </c>
      <c r="D49" s="389">
        <v>1320.28</v>
      </c>
      <c r="E49" s="389">
        <v>56.13</v>
      </c>
      <c r="F49" s="390">
        <v>16.26845015151515</v>
      </c>
      <c r="G49" s="221"/>
      <c r="H49" s="216"/>
    </row>
    <row r="50" spans="1:12" ht="15.3">
      <c r="A50" s="216">
        <f t="shared" si="0"/>
        <v>41</v>
      </c>
      <c r="B50" s="387">
        <v>2001</v>
      </c>
      <c r="C50" s="388">
        <v>10581.822</v>
      </c>
      <c r="D50" s="389">
        <v>1148.0899999999999</v>
      </c>
      <c r="E50" s="389">
        <v>38.85</v>
      </c>
      <c r="F50" s="390">
        <v>15.741</v>
      </c>
      <c r="G50" s="221"/>
      <c r="H50" s="216"/>
    </row>
    <row r="51" spans="1:12" ht="15.3">
      <c r="A51" s="216">
        <f t="shared" si="0"/>
        <v>42</v>
      </c>
      <c r="B51" s="387">
        <v>2002</v>
      </c>
      <c r="C51" s="388">
        <v>10936.418</v>
      </c>
      <c r="D51" s="389">
        <v>879.82</v>
      </c>
      <c r="E51" s="389">
        <v>46.04</v>
      </c>
      <c r="F51" s="390">
        <v>16.079999999999998</v>
      </c>
      <c r="G51" s="221"/>
      <c r="H51" s="216"/>
    </row>
    <row r="52" spans="1:12" ht="15.3">
      <c r="A52" s="216">
        <f t="shared" si="0"/>
        <v>43</v>
      </c>
      <c r="B52" s="387">
        <v>2003</v>
      </c>
      <c r="C52" s="388">
        <v>11458.245999999999</v>
      </c>
      <c r="D52" s="389">
        <v>1111.9100000000001</v>
      </c>
      <c r="E52" s="389">
        <v>54.69</v>
      </c>
      <c r="F52" s="390">
        <v>17.88</v>
      </c>
      <c r="G52" s="221"/>
      <c r="H52" s="216"/>
    </row>
    <row r="53" spans="1:12" ht="15.3">
      <c r="A53" s="216">
        <f t="shared" si="0"/>
        <v>44</v>
      </c>
      <c r="B53" s="387">
        <v>2004</v>
      </c>
      <c r="C53" s="388">
        <v>12213.73</v>
      </c>
      <c r="D53" s="389">
        <v>1211.92</v>
      </c>
      <c r="E53" s="389">
        <v>67.680000000000007</v>
      </c>
      <c r="F53" s="390">
        <v>19.407</v>
      </c>
      <c r="G53" s="221"/>
      <c r="H53" s="216"/>
    </row>
    <row r="54" spans="1:12" ht="15.3">
      <c r="A54" s="216">
        <f t="shared" si="0"/>
        <v>45</v>
      </c>
      <c r="B54" s="387">
        <v>2005</v>
      </c>
      <c r="C54" s="388">
        <v>13036.637000000001</v>
      </c>
      <c r="D54" s="389">
        <v>1248.29</v>
      </c>
      <c r="E54" s="389">
        <v>76.45</v>
      </c>
      <c r="F54" s="390">
        <v>22.38</v>
      </c>
      <c r="G54" s="216"/>
      <c r="H54" s="216"/>
    </row>
    <row r="55" spans="1:12" ht="15.3">
      <c r="A55" s="216">
        <f t="shared" si="0"/>
        <v>46</v>
      </c>
      <c r="B55" s="387">
        <v>2006</v>
      </c>
      <c r="C55" s="388">
        <v>13814.609</v>
      </c>
      <c r="D55" s="389">
        <v>1418.3</v>
      </c>
      <c r="E55" s="389">
        <v>87.72</v>
      </c>
      <c r="F55" s="390">
        <v>25.05</v>
      </c>
      <c r="G55" s="228"/>
      <c r="H55" s="216"/>
    </row>
    <row r="56" spans="1:12" ht="15.3">
      <c r="A56" s="216">
        <f t="shared" si="0"/>
        <v>47</v>
      </c>
      <c r="B56" s="387">
        <v>2007</v>
      </c>
      <c r="C56" s="388">
        <v>14451.86</v>
      </c>
      <c r="D56" s="389">
        <v>1468.36</v>
      </c>
      <c r="E56" s="389">
        <v>82.54</v>
      </c>
      <c r="F56" s="390">
        <v>27.73</v>
      </c>
      <c r="G56" s="228"/>
      <c r="H56" s="216"/>
    </row>
    <row r="57" spans="1:12" ht="15.3">
      <c r="A57" s="216">
        <f t="shared" si="0"/>
        <v>48</v>
      </c>
      <c r="B57" s="387">
        <v>2008</v>
      </c>
      <c r="C57" s="388">
        <v>14712.844999999999</v>
      </c>
      <c r="D57" s="389">
        <v>903.25</v>
      </c>
      <c r="E57" s="389">
        <v>65.39</v>
      </c>
      <c r="F57" s="390">
        <v>28.05</v>
      </c>
      <c r="G57" s="216"/>
      <c r="H57" s="216"/>
    </row>
    <row r="58" spans="1:12" ht="15.3">
      <c r="A58" s="216">
        <v>49</v>
      </c>
      <c r="B58" s="387">
        <v>2009</v>
      </c>
      <c r="C58" s="388">
        <v>14448.932000000001</v>
      </c>
      <c r="D58" s="389">
        <v>1115.0999999999999</v>
      </c>
      <c r="E58" s="389">
        <v>59.65</v>
      </c>
      <c r="F58" s="390">
        <v>22.31</v>
      </c>
      <c r="G58" s="216"/>
      <c r="H58" s="216"/>
    </row>
    <row r="59" spans="1:12" ht="15.3">
      <c r="A59" s="216">
        <v>50</v>
      </c>
      <c r="B59" s="387">
        <v>2010</v>
      </c>
      <c r="C59" s="388">
        <v>14992.052</v>
      </c>
      <c r="D59" s="391">
        <v>1257.6400000000001</v>
      </c>
      <c r="E59" s="391">
        <v>83.66</v>
      </c>
      <c r="F59" s="392">
        <v>23.12</v>
      </c>
      <c r="G59" s="216"/>
      <c r="H59" s="216"/>
    </row>
    <row r="60" spans="1:12" ht="15.3">
      <c r="A60" s="216">
        <v>51</v>
      </c>
      <c r="B60" s="387">
        <v>2011</v>
      </c>
      <c r="C60" s="388">
        <v>15542.582</v>
      </c>
      <c r="D60" s="393">
        <v>1257.5999999999999</v>
      </c>
      <c r="E60" s="393">
        <v>97.05</v>
      </c>
      <c r="F60" s="394">
        <v>26.02</v>
      </c>
      <c r="G60" s="216"/>
      <c r="H60" s="216"/>
    </row>
    <row r="61" spans="1:12" ht="15.3">
      <c r="A61" s="216">
        <v>52</v>
      </c>
      <c r="B61" s="387">
        <v>2012</v>
      </c>
      <c r="C61" s="388">
        <v>16197.007</v>
      </c>
      <c r="D61" s="393">
        <v>1426.19</v>
      </c>
      <c r="E61" s="393">
        <v>102.47</v>
      </c>
      <c r="F61" s="394">
        <v>30.44</v>
      </c>
      <c r="G61" s="378"/>
      <c r="H61" s="216"/>
    </row>
    <row r="62" spans="1:12" ht="15.3">
      <c r="A62" s="216">
        <f>A61+1</f>
        <v>53</v>
      </c>
      <c r="B62" s="387">
        <v>2013</v>
      </c>
      <c r="C62" s="388">
        <v>16784.850999999999</v>
      </c>
      <c r="D62" s="395">
        <v>1848.36</v>
      </c>
      <c r="E62" s="395">
        <v>107.45</v>
      </c>
      <c r="F62" s="396">
        <v>36.28</v>
      </c>
      <c r="G62" s="378"/>
      <c r="H62" s="216"/>
    </row>
    <row r="63" spans="1:12" ht="15.6" thickBot="1">
      <c r="A63" s="216">
        <f t="shared" ref="A63:B67" si="1">A62+1</f>
        <v>54</v>
      </c>
      <c r="B63" s="387">
        <v>2014</v>
      </c>
      <c r="C63" s="388">
        <v>17521.746999999999</v>
      </c>
      <c r="D63" s="395">
        <v>2058.9</v>
      </c>
      <c r="E63" s="395">
        <v>113.01</v>
      </c>
      <c r="F63" s="396">
        <v>39.44</v>
      </c>
      <c r="G63" s="378"/>
      <c r="H63" s="216"/>
    </row>
    <row r="64" spans="1:12" ht="15.3">
      <c r="A64" s="216">
        <f t="shared" si="1"/>
        <v>55</v>
      </c>
      <c r="B64" s="387">
        <f>B63+1</f>
        <v>2015</v>
      </c>
      <c r="C64" s="388">
        <v>18219.296999999999</v>
      </c>
      <c r="D64" s="395">
        <v>2043.94</v>
      </c>
      <c r="E64" s="395">
        <v>106.32</v>
      </c>
      <c r="F64" s="396">
        <v>43.16</v>
      </c>
      <c r="G64" s="378"/>
      <c r="H64" s="216"/>
      <c r="K64" s="337" t="s">
        <v>464</v>
      </c>
      <c r="L64" s="338">
        <f>C68</f>
        <v>6.462735721107693</v>
      </c>
    </row>
    <row r="65" spans="1:12" ht="15.3">
      <c r="A65" s="216">
        <f t="shared" si="1"/>
        <v>56</v>
      </c>
      <c r="B65" s="387">
        <f t="shared" si="1"/>
        <v>2016</v>
      </c>
      <c r="C65" s="388">
        <v>18707.188999999998</v>
      </c>
      <c r="D65" s="395">
        <v>2238.83</v>
      </c>
      <c r="E65" s="395">
        <v>108.86</v>
      </c>
      <c r="F65" s="396">
        <v>45.03</v>
      </c>
      <c r="G65" s="378"/>
      <c r="H65" s="216"/>
      <c r="K65" s="339" t="s">
        <v>543</v>
      </c>
      <c r="L65" s="340">
        <f>D68</f>
        <v>6.7056811964028018</v>
      </c>
    </row>
    <row r="66" spans="1:12" ht="15.6" thickBot="1">
      <c r="A66" s="216">
        <f t="shared" si="1"/>
        <v>57</v>
      </c>
      <c r="B66" s="387">
        <f t="shared" si="1"/>
        <v>2017</v>
      </c>
      <c r="C66" s="388">
        <v>19485.394</v>
      </c>
      <c r="D66" s="395">
        <v>2673.61</v>
      </c>
      <c r="E66" s="395">
        <v>124.94</v>
      </c>
      <c r="F66" s="396">
        <v>49.73</v>
      </c>
      <c r="G66" s="378"/>
      <c r="H66" s="216"/>
      <c r="K66" s="339" t="s">
        <v>474</v>
      </c>
      <c r="L66" s="340">
        <f>E68</f>
        <v>6.894734465610286</v>
      </c>
    </row>
    <row r="67" spans="1:12" ht="15.6" thickBot="1">
      <c r="A67" s="216">
        <f t="shared" si="1"/>
        <v>58</v>
      </c>
      <c r="B67" s="397">
        <f t="shared" si="1"/>
        <v>2018</v>
      </c>
      <c r="C67" s="398">
        <v>20500.635999999999</v>
      </c>
      <c r="D67" s="399">
        <v>2506.85</v>
      </c>
      <c r="E67" s="399">
        <v>148.34</v>
      </c>
      <c r="F67" s="400">
        <v>53.61</v>
      </c>
      <c r="G67" s="328" t="s">
        <v>2</v>
      </c>
      <c r="H67" s="216"/>
      <c r="K67" s="343" t="s">
        <v>475</v>
      </c>
      <c r="L67" s="344">
        <f>F68</f>
        <v>5.8507166325921345</v>
      </c>
    </row>
    <row r="68" spans="1:12" ht="15.3" thickBot="1">
      <c r="A68" s="216"/>
      <c r="B68" s="329" t="s">
        <v>449</v>
      </c>
      <c r="C68" s="249">
        <f>(((C67/C9)^(1/58))-1)*100</f>
        <v>6.462735721107693</v>
      </c>
      <c r="D68" s="249">
        <f t="shared" ref="D68:F68" si="2">(((D67/D9)^(1/58))-1)*100</f>
        <v>6.7056811964028018</v>
      </c>
      <c r="E68" s="249">
        <f t="shared" si="2"/>
        <v>6.894734465610286</v>
      </c>
      <c r="F68" s="379">
        <f t="shared" si="2"/>
        <v>5.8507166325921345</v>
      </c>
      <c r="G68" s="401">
        <f>AVERAGE(C68:F68)</f>
        <v>6.4784670039282295</v>
      </c>
      <c r="H68" s="216"/>
      <c r="K68" s="341" t="s">
        <v>2</v>
      </c>
      <c r="L68" s="342">
        <f>G68</f>
        <v>6.4784670039282295</v>
      </c>
    </row>
    <row r="69" spans="1:12">
      <c r="A69" s="216"/>
      <c r="B69" s="222" t="s">
        <v>453</v>
      </c>
      <c r="C69" s="222"/>
      <c r="D69" s="222"/>
      <c r="E69" s="222"/>
      <c r="F69" s="222"/>
      <c r="G69" s="221"/>
      <c r="H69" s="216"/>
    </row>
    <row r="70" spans="1:12">
      <c r="A70" s="216"/>
      <c r="B70" s="222" t="s">
        <v>454</v>
      </c>
      <c r="C70" s="222"/>
      <c r="D70" s="222"/>
      <c r="E70" s="222"/>
      <c r="F70" s="222"/>
      <c r="G70" s="221"/>
      <c r="H70" s="216"/>
    </row>
    <row r="71" spans="1:12" ht="15.3" thickBot="1">
      <c r="A71" s="216"/>
      <c r="B71" s="223"/>
      <c r="C71" s="223"/>
      <c r="D71" s="223"/>
      <c r="E71" s="223"/>
      <c r="F71" s="223"/>
      <c r="G71" s="216"/>
      <c r="H71" s="216"/>
    </row>
    <row r="72" spans="1:12" ht="15.3" thickBot="1">
      <c r="A72" s="216"/>
      <c r="B72" s="330" t="s">
        <v>457</v>
      </c>
      <c r="C72" s="331">
        <f>(((C$67/C57)^(1/10))-1)</f>
        <v>3.3729874606793331E-2</v>
      </c>
      <c r="D72" s="216"/>
      <c r="E72" s="216"/>
    </row>
    <row r="73" spans="1:12" ht="15.3" thickBot="1">
      <c r="A73" s="216"/>
      <c r="B73" s="332" t="s">
        <v>458</v>
      </c>
      <c r="C73" s="331">
        <f>(((C$67/C47)^(1/20))-1)</f>
        <v>4.165812611672437E-2</v>
      </c>
      <c r="D73" s="216"/>
      <c r="E73" s="216"/>
    </row>
    <row r="74" spans="1:12" ht="15.3" thickBot="1">
      <c r="A74" s="216"/>
      <c r="B74" s="332" t="s">
        <v>459</v>
      </c>
      <c r="C74" s="331">
        <f>(((C$67/C37)^(1/30))-1)</f>
        <v>4.6544530455329358E-2</v>
      </c>
      <c r="D74" s="216"/>
      <c r="E74" s="216"/>
    </row>
    <row r="75" spans="1:12" ht="15.3" thickBot="1">
      <c r="A75" s="216"/>
      <c r="B75" s="332" t="s">
        <v>460</v>
      </c>
      <c r="C75" s="331">
        <f>(((C$67/C27)^(1/40))-1)</f>
        <v>5.5626056801304724E-2</v>
      </c>
      <c r="D75" s="216"/>
      <c r="E75" s="216"/>
    </row>
    <row r="76" spans="1:12" ht="15.3" thickBot="1">
      <c r="A76" s="216"/>
      <c r="B76" s="333" t="s">
        <v>461</v>
      </c>
      <c r="C76" s="331">
        <f>(((C$67/C17)^(1/50))-1)</f>
        <v>6.3571708211010991E-2</v>
      </c>
      <c r="D76" s="216"/>
      <c r="E76" s="216"/>
    </row>
    <row r="77" spans="1:12">
      <c r="A77" s="216"/>
      <c r="B77" s="334"/>
      <c r="C77" s="335"/>
      <c r="D77" s="223"/>
      <c r="E77" s="223"/>
      <c r="F77" s="223"/>
      <c r="G77" s="216"/>
      <c r="H77" s="216"/>
    </row>
    <row r="78" spans="1:12">
      <c r="A78" s="216"/>
      <c r="B78" s="334"/>
      <c r="C78" s="335"/>
      <c r="D78" s="223"/>
      <c r="E78" s="223"/>
      <c r="F78" s="223"/>
      <c r="G78" s="216"/>
      <c r="H78" s="216"/>
    </row>
    <row r="79" spans="1:12">
      <c r="A79" s="216"/>
      <c r="B79" s="334"/>
      <c r="C79" s="223"/>
      <c r="D79" s="223"/>
      <c r="E79" s="223"/>
      <c r="F79" s="223"/>
      <c r="G79" s="216"/>
    </row>
  </sheetData>
  <pageMargins left="1.95" right="0.7" top="0.5" bottom="0.5" header="0.3" footer="0.3"/>
  <pageSetup scale="6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5">
    <pageSetUpPr fitToPage="1"/>
  </sheetPr>
  <dimension ref="A1:J33"/>
  <sheetViews>
    <sheetView workbookViewId="0">
      <selection activeCell="F45" sqref="F45"/>
    </sheetView>
  </sheetViews>
  <sheetFormatPr defaultColWidth="9.1640625" defaultRowHeight="12.3"/>
  <cols>
    <col min="1" max="1" width="20.44140625" style="216" customWidth="1"/>
    <col min="2" max="2" width="14.1640625" style="216" customWidth="1"/>
    <col min="3" max="3" width="16.71875" style="216" customWidth="1"/>
    <col min="4" max="4" width="15.5546875" style="216" customWidth="1"/>
    <col min="5" max="5" width="18" style="216" customWidth="1"/>
    <col min="6" max="6" width="17.27734375" style="216" customWidth="1"/>
    <col min="7" max="7" width="8.1640625" style="216" customWidth="1"/>
    <col min="8" max="8" width="5.1640625" style="216" customWidth="1"/>
    <col min="9" max="11" width="9.1640625" style="216"/>
    <col min="12" max="12" width="12.71875" style="216" customWidth="1"/>
    <col min="13" max="16384" width="9.1640625" style="216"/>
  </cols>
  <sheetData>
    <row r="1" spans="1:10" ht="15">
      <c r="H1" s="22" t="s">
        <v>646</v>
      </c>
    </row>
    <row r="2" spans="1:10" ht="15">
      <c r="H2" s="1" t="s">
        <v>769</v>
      </c>
    </row>
    <row r="3" spans="1:10" ht="15">
      <c r="H3" s="108" t="s">
        <v>478</v>
      </c>
    </row>
    <row r="4" spans="1:10" ht="15">
      <c r="H4" s="112" t="s">
        <v>204</v>
      </c>
    </row>
    <row r="5" spans="1:10" ht="15">
      <c r="H5" s="112"/>
    </row>
    <row r="6" spans="1:10" ht="15">
      <c r="A6" s="272" t="s">
        <v>479</v>
      </c>
      <c r="B6" s="224"/>
      <c r="C6" s="224"/>
      <c r="D6" s="224"/>
      <c r="E6" s="224"/>
      <c r="F6" s="224"/>
      <c r="G6" s="224"/>
      <c r="H6" s="115"/>
      <c r="I6" s="225"/>
      <c r="J6" s="225"/>
    </row>
    <row r="7" spans="1:10" ht="15">
      <c r="A7" s="272" t="s">
        <v>523</v>
      </c>
      <c r="B7" s="217"/>
      <c r="C7" s="226"/>
      <c r="D7" s="226"/>
      <c r="E7" s="226"/>
      <c r="F7" s="226"/>
      <c r="G7" s="226"/>
      <c r="H7" s="224"/>
      <c r="I7" s="225"/>
      <c r="J7" s="225"/>
    </row>
    <row r="8" spans="1:10" ht="15">
      <c r="A8" s="225"/>
      <c r="B8" s="225"/>
      <c r="C8" s="225"/>
      <c r="D8" s="227"/>
      <c r="E8" s="225"/>
      <c r="F8" s="225"/>
      <c r="G8" s="225"/>
      <c r="H8" s="225"/>
      <c r="I8" s="225"/>
      <c r="J8" s="225"/>
    </row>
    <row r="9" spans="1:10" ht="15">
      <c r="A9" s="225"/>
      <c r="B9" s="225"/>
      <c r="C9" s="225"/>
      <c r="D9" s="227"/>
      <c r="E9" s="225"/>
      <c r="F9" s="225"/>
      <c r="G9" s="225"/>
      <c r="H9" s="225"/>
      <c r="I9" s="225"/>
      <c r="J9" s="225"/>
    </row>
    <row r="10" spans="1:10" ht="15">
      <c r="A10" s="225"/>
      <c r="B10" s="225"/>
      <c r="C10" s="225"/>
      <c r="D10" s="227"/>
      <c r="E10" s="225"/>
      <c r="F10" s="225"/>
      <c r="G10" s="225"/>
      <c r="H10" s="225"/>
      <c r="I10" s="225"/>
      <c r="J10" s="225"/>
    </row>
    <row r="11" spans="1:10" ht="15">
      <c r="A11" s="225"/>
      <c r="B11" s="225"/>
      <c r="C11" s="225"/>
      <c r="D11" s="227"/>
      <c r="E11" s="225"/>
      <c r="F11" s="225"/>
      <c r="G11" s="225"/>
      <c r="H11" s="225"/>
      <c r="I11" s="225"/>
      <c r="J11" s="225"/>
    </row>
    <row r="12" spans="1:10" ht="15">
      <c r="A12" s="225"/>
      <c r="B12" s="225"/>
      <c r="C12" s="225"/>
      <c r="D12" s="227"/>
      <c r="E12" s="225"/>
      <c r="F12" s="225"/>
      <c r="G12" s="225"/>
      <c r="H12" s="225"/>
      <c r="I12" s="225"/>
      <c r="J12" s="225"/>
    </row>
    <row r="13" spans="1:10" ht="15">
      <c r="A13" s="225"/>
      <c r="B13" s="225"/>
      <c r="C13" s="225"/>
      <c r="D13" s="227"/>
      <c r="E13" s="225"/>
      <c r="F13" s="225"/>
      <c r="G13" s="225"/>
      <c r="H13" s="225"/>
      <c r="I13" s="225"/>
      <c r="J13" s="225"/>
    </row>
    <row r="14" spans="1:10" ht="15">
      <c r="A14" s="225"/>
      <c r="B14" s="228"/>
      <c r="C14" s="225"/>
      <c r="D14" s="225"/>
      <c r="E14" s="225"/>
      <c r="F14" s="225"/>
      <c r="G14" s="225"/>
      <c r="H14" s="225"/>
      <c r="I14" s="225"/>
      <c r="J14" s="225"/>
    </row>
    <row r="15" spans="1:10" ht="15">
      <c r="A15" s="225"/>
      <c r="B15" s="224"/>
      <c r="C15" s="224"/>
      <c r="D15" s="224"/>
      <c r="E15" s="225"/>
      <c r="F15" s="225"/>
      <c r="G15" s="225"/>
      <c r="H15" s="225"/>
      <c r="I15" s="225"/>
      <c r="J15" s="225"/>
    </row>
    <row r="16" spans="1:10" ht="15">
      <c r="A16" s="225"/>
      <c r="B16" s="217"/>
      <c r="C16" s="226"/>
      <c r="D16" s="226"/>
      <c r="E16" s="225"/>
      <c r="F16" s="225"/>
      <c r="G16" s="225"/>
      <c r="H16" s="225"/>
      <c r="I16" s="225"/>
      <c r="J16" s="225"/>
    </row>
    <row r="17" spans="1:10" ht="15">
      <c r="A17" s="225"/>
      <c r="B17" s="225"/>
      <c r="C17" s="225"/>
      <c r="D17" s="225"/>
      <c r="E17" s="225"/>
      <c r="F17" s="225"/>
      <c r="G17" s="225"/>
      <c r="H17" s="225"/>
      <c r="I17" s="225"/>
      <c r="J17" s="225"/>
    </row>
    <row r="18" spans="1:10" ht="15">
      <c r="A18" s="225"/>
      <c r="B18" s="225"/>
      <c r="C18" s="225"/>
      <c r="D18" s="225"/>
      <c r="E18" s="225"/>
      <c r="F18" s="225"/>
      <c r="G18" s="225"/>
      <c r="H18" s="225"/>
      <c r="I18" s="225"/>
      <c r="J18" s="225"/>
    </row>
    <row r="19" spans="1:10" ht="15">
      <c r="A19" s="225"/>
      <c r="B19" s="225"/>
      <c r="C19" s="225"/>
      <c r="D19" s="225"/>
      <c r="E19" s="225"/>
      <c r="F19" s="225"/>
      <c r="G19" s="225"/>
      <c r="H19" s="225"/>
      <c r="I19" s="225"/>
      <c r="J19" s="225"/>
    </row>
    <row r="20" spans="1:10" ht="15">
      <c r="A20" s="225"/>
      <c r="B20" s="225"/>
      <c r="C20" s="225"/>
      <c r="D20" s="225"/>
      <c r="E20" s="225"/>
      <c r="F20" s="225"/>
      <c r="G20" s="225"/>
      <c r="H20" s="225"/>
      <c r="I20" s="225"/>
      <c r="J20" s="225"/>
    </row>
    <row r="21" spans="1:10" ht="15">
      <c r="A21" s="225"/>
      <c r="B21" s="225"/>
      <c r="C21" s="225"/>
      <c r="D21" s="229"/>
      <c r="E21" s="225"/>
      <c r="F21" s="225"/>
      <c r="G21" s="225"/>
      <c r="H21" s="225"/>
      <c r="I21" s="225"/>
      <c r="J21" s="225"/>
    </row>
    <row r="22" spans="1:10" ht="15">
      <c r="A22" s="225"/>
      <c r="B22" s="225"/>
      <c r="C22" s="225"/>
      <c r="D22" s="229"/>
      <c r="E22" s="225"/>
      <c r="F22" s="225"/>
      <c r="G22" s="225"/>
      <c r="H22" s="225"/>
      <c r="I22" s="225"/>
      <c r="J22" s="225"/>
    </row>
    <row r="23" spans="1:10" ht="15">
      <c r="A23" s="225"/>
      <c r="B23" s="225"/>
      <c r="C23" s="225"/>
      <c r="D23" s="229"/>
      <c r="E23" s="225"/>
      <c r="F23" s="225"/>
      <c r="G23" s="225"/>
      <c r="H23" s="225"/>
      <c r="I23" s="225"/>
      <c r="J23" s="225"/>
    </row>
    <row r="24" spans="1:10" ht="15">
      <c r="A24" s="228"/>
      <c r="B24" s="225"/>
      <c r="C24" s="225"/>
      <c r="D24" s="225"/>
      <c r="E24" s="225"/>
      <c r="F24" s="225"/>
      <c r="G24" s="225"/>
      <c r="H24" s="225"/>
      <c r="I24" s="225"/>
      <c r="J24" s="225"/>
    </row>
    <row r="25" spans="1:10">
      <c r="A25" s="32"/>
    </row>
    <row r="26" spans="1:10" ht="15.3">
      <c r="A26" s="129"/>
    </row>
    <row r="27" spans="1:10" ht="15.3">
      <c r="A27" s="129"/>
    </row>
    <row r="28" spans="1:10" ht="15.3">
      <c r="A28" s="129"/>
    </row>
    <row r="33" spans="1:1" ht="12.6">
      <c r="A33" s="221" t="s">
        <v>488</v>
      </c>
    </row>
  </sheetData>
  <pageMargins left="0.87" right="0.75" top="0.38" bottom="0.25" header="0.41" footer="0.26"/>
  <pageSetup scale="77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6">
    <pageSetUpPr fitToPage="1"/>
  </sheetPr>
  <dimension ref="A1:H32"/>
  <sheetViews>
    <sheetView workbookViewId="0">
      <selection activeCell="I19" sqref="I19"/>
    </sheetView>
  </sheetViews>
  <sheetFormatPr defaultRowHeight="12.3"/>
  <cols>
    <col min="1" max="8" width="14.71875" customWidth="1"/>
  </cols>
  <sheetData>
    <row r="1" spans="1:8" ht="15">
      <c r="A1" s="216"/>
      <c r="B1" s="216"/>
      <c r="C1" s="216"/>
      <c r="D1" s="216"/>
      <c r="E1" s="216"/>
      <c r="F1" s="216"/>
      <c r="G1" s="216"/>
      <c r="H1" s="22" t="s">
        <v>646</v>
      </c>
    </row>
    <row r="2" spans="1:8" ht="15">
      <c r="A2" s="216"/>
      <c r="B2" s="216"/>
      <c r="C2" s="216"/>
      <c r="D2" s="216"/>
      <c r="E2" s="216"/>
      <c r="F2" s="216"/>
      <c r="G2" s="216"/>
      <c r="H2" s="1" t="s">
        <v>769</v>
      </c>
    </row>
    <row r="3" spans="1:8" ht="15">
      <c r="A3" s="216"/>
      <c r="B3" s="216"/>
      <c r="C3" s="216"/>
      <c r="D3" s="216"/>
      <c r="E3" s="216"/>
      <c r="F3" s="216"/>
      <c r="G3" s="216"/>
      <c r="H3" s="108" t="s">
        <v>480</v>
      </c>
    </row>
    <row r="4" spans="1:8" ht="15">
      <c r="A4" s="216"/>
      <c r="B4" s="216"/>
      <c r="C4" s="216"/>
      <c r="D4" s="216"/>
      <c r="E4" s="216"/>
      <c r="F4" s="216"/>
      <c r="G4" s="216"/>
      <c r="H4" s="112" t="s">
        <v>202</v>
      </c>
    </row>
    <row r="5" spans="1:8" ht="15">
      <c r="A5" s="216"/>
      <c r="B5" s="216"/>
      <c r="C5" s="216"/>
      <c r="D5" s="216"/>
      <c r="E5" s="216"/>
      <c r="F5" s="216"/>
      <c r="G5" s="216"/>
      <c r="H5" s="112"/>
    </row>
    <row r="6" spans="1:8" ht="15">
      <c r="A6" s="272" t="s">
        <v>481</v>
      </c>
      <c r="B6" s="224"/>
      <c r="C6" s="224"/>
      <c r="D6" s="224"/>
      <c r="E6" s="224"/>
      <c r="F6" s="224"/>
      <c r="G6" s="224"/>
      <c r="H6" s="115"/>
    </row>
    <row r="7" spans="1:8" ht="15">
      <c r="A7" s="272" t="s">
        <v>524</v>
      </c>
      <c r="B7" s="217"/>
      <c r="C7" s="226"/>
      <c r="D7" s="226"/>
      <c r="E7" s="226"/>
      <c r="F7" s="226"/>
      <c r="G7" s="226"/>
      <c r="H7" s="224"/>
    </row>
    <row r="8" spans="1:8" ht="15">
      <c r="A8" s="225"/>
      <c r="B8" s="225"/>
      <c r="C8" s="225"/>
      <c r="D8" s="227"/>
      <c r="E8" s="225"/>
      <c r="F8" s="225"/>
      <c r="G8" s="225"/>
      <c r="H8" s="225"/>
    </row>
    <row r="9" spans="1:8" ht="15">
      <c r="A9" s="225"/>
      <c r="B9" s="225"/>
      <c r="C9" s="225"/>
      <c r="D9" s="227"/>
      <c r="E9" s="225"/>
      <c r="F9" s="225"/>
      <c r="G9" s="225"/>
      <c r="H9" s="225"/>
    </row>
    <row r="10" spans="1:8" ht="15">
      <c r="A10" s="225"/>
      <c r="B10" s="225"/>
      <c r="C10" s="225"/>
      <c r="D10" s="227"/>
      <c r="E10" s="225"/>
      <c r="F10" s="225"/>
      <c r="G10" s="225"/>
      <c r="H10" s="225"/>
    </row>
    <row r="11" spans="1:8" ht="15">
      <c r="A11" s="225"/>
      <c r="B11" s="225"/>
      <c r="C11" s="225"/>
      <c r="D11" s="227"/>
      <c r="E11" s="225"/>
      <c r="F11" s="225"/>
      <c r="G11" s="225"/>
      <c r="H11" s="225"/>
    </row>
    <row r="12" spans="1:8" ht="15">
      <c r="A12" s="225"/>
      <c r="B12" s="225"/>
      <c r="C12" s="225"/>
      <c r="D12" s="227"/>
      <c r="E12" s="225"/>
      <c r="F12" s="225"/>
      <c r="G12" s="225"/>
      <c r="H12" s="225"/>
    </row>
    <row r="13" spans="1:8" ht="15">
      <c r="A13" s="225"/>
      <c r="B13" s="225"/>
      <c r="C13" s="225"/>
      <c r="D13" s="227"/>
      <c r="E13" s="225"/>
      <c r="F13" s="225"/>
      <c r="G13" s="225"/>
      <c r="H13" s="225"/>
    </row>
    <row r="14" spans="1:8" ht="15">
      <c r="A14" s="225"/>
      <c r="B14" s="228"/>
      <c r="C14" s="225"/>
      <c r="D14" s="225"/>
      <c r="E14" s="225"/>
      <c r="F14" s="225"/>
      <c r="G14" s="225"/>
      <c r="H14" s="225"/>
    </row>
    <row r="15" spans="1:8" ht="15">
      <c r="A15" s="225"/>
      <c r="B15" s="224"/>
      <c r="C15" s="224"/>
      <c r="D15" s="224"/>
      <c r="E15" s="225"/>
      <c r="F15" s="225"/>
      <c r="G15" s="225"/>
      <c r="H15" s="225"/>
    </row>
    <row r="16" spans="1:8" ht="15">
      <c r="A16" s="225"/>
      <c r="B16" s="217"/>
      <c r="C16" s="226"/>
      <c r="D16" s="226"/>
      <c r="E16" s="225"/>
      <c r="F16" s="225"/>
      <c r="G16" s="225"/>
      <c r="H16" s="225"/>
    </row>
    <row r="17" spans="1:8" ht="15">
      <c r="A17" s="225"/>
      <c r="B17" s="225"/>
      <c r="C17" s="225"/>
      <c r="D17" s="225"/>
      <c r="E17" s="225"/>
      <c r="F17" s="225"/>
      <c r="G17" s="225"/>
      <c r="H17" s="225"/>
    </row>
    <row r="32" spans="1:8" ht="12.6">
      <c r="A32" s="221" t="s">
        <v>489</v>
      </c>
    </row>
  </sheetData>
  <pageMargins left="0.7" right="0.7" top="0.75" bottom="0.75" header="0.3" footer="0.3"/>
  <pageSetup scale="77" orientation="portrait" horizontalDpi="1200" verticalDpi="12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7">
    <pageSetUpPr fitToPage="1"/>
  </sheetPr>
  <dimension ref="A1:H37"/>
  <sheetViews>
    <sheetView workbookViewId="0">
      <selection activeCell="J4" sqref="J4"/>
    </sheetView>
  </sheetViews>
  <sheetFormatPr defaultRowHeight="12.3"/>
  <cols>
    <col min="1" max="10" width="14.71875" customWidth="1"/>
  </cols>
  <sheetData>
    <row r="1" spans="1:8" ht="15">
      <c r="A1" s="216"/>
      <c r="B1" s="216"/>
      <c r="C1" s="216"/>
      <c r="D1" s="216"/>
      <c r="E1" s="216"/>
      <c r="F1" s="216"/>
      <c r="G1" s="216"/>
      <c r="H1" s="22" t="s">
        <v>646</v>
      </c>
    </row>
    <row r="2" spans="1:8" ht="15">
      <c r="A2" s="216"/>
      <c r="B2" s="216"/>
      <c r="C2" s="216"/>
      <c r="D2" s="216"/>
      <c r="E2" s="216"/>
      <c r="F2" s="216"/>
      <c r="G2" s="216"/>
      <c r="H2" s="1" t="s">
        <v>769</v>
      </c>
    </row>
    <row r="3" spans="1:8" ht="15">
      <c r="A3" s="216"/>
      <c r="B3" s="216"/>
      <c r="C3" s="216"/>
      <c r="D3" s="216"/>
      <c r="E3" s="216"/>
      <c r="F3" s="216"/>
      <c r="G3" s="216"/>
      <c r="H3" s="108" t="s">
        <v>482</v>
      </c>
    </row>
    <row r="4" spans="1:8" ht="15">
      <c r="A4" s="216"/>
      <c r="B4" s="216"/>
      <c r="C4" s="216"/>
      <c r="D4" s="216"/>
      <c r="E4" s="216"/>
      <c r="F4" s="216"/>
      <c r="G4" s="216"/>
      <c r="H4" s="112" t="s">
        <v>203</v>
      </c>
    </row>
    <row r="5" spans="1:8" ht="15">
      <c r="A5" s="216"/>
      <c r="B5" s="216"/>
      <c r="C5" s="216"/>
      <c r="D5" s="216"/>
      <c r="E5" s="216"/>
      <c r="F5" s="216"/>
      <c r="G5" s="216"/>
      <c r="H5" s="112"/>
    </row>
    <row r="6" spans="1:8" ht="15">
      <c r="A6" s="272" t="s">
        <v>483</v>
      </c>
      <c r="B6" s="224"/>
      <c r="C6" s="224"/>
      <c r="D6" s="224"/>
      <c r="E6" s="224"/>
      <c r="F6" s="224"/>
      <c r="G6" s="224"/>
      <c r="H6" s="115"/>
    </row>
    <row r="7" spans="1:8" ht="15">
      <c r="A7" s="272" t="s">
        <v>524</v>
      </c>
      <c r="B7" s="217"/>
      <c r="C7" s="226"/>
      <c r="D7" s="226"/>
      <c r="E7" s="226"/>
      <c r="F7" s="226"/>
      <c r="G7" s="226"/>
      <c r="H7" s="224"/>
    </row>
    <row r="8" spans="1:8">
      <c r="A8" s="132"/>
      <c r="B8" s="132"/>
      <c r="C8" s="132"/>
      <c r="D8" s="132"/>
      <c r="E8" s="132"/>
      <c r="F8" s="132"/>
      <c r="G8" s="132"/>
      <c r="H8" s="132"/>
    </row>
    <row r="9" spans="1:8">
      <c r="A9" s="132"/>
      <c r="B9" s="132"/>
      <c r="C9" s="132"/>
      <c r="D9" s="132"/>
      <c r="E9" s="132"/>
      <c r="F9" s="132"/>
      <c r="G9" s="132"/>
      <c r="H9" s="132"/>
    </row>
    <row r="10" spans="1:8">
      <c r="A10" s="132"/>
      <c r="B10" s="132"/>
      <c r="C10" s="132"/>
      <c r="D10" s="132"/>
      <c r="E10" s="132"/>
      <c r="F10" s="132"/>
      <c r="G10" s="132"/>
      <c r="H10" s="132"/>
    </row>
    <row r="11" spans="1:8">
      <c r="A11" s="132"/>
      <c r="B11" s="132"/>
      <c r="C11" s="132"/>
      <c r="D11" s="132"/>
      <c r="E11" s="132"/>
      <c r="F11" s="132"/>
      <c r="G11" s="132"/>
      <c r="H11" s="132"/>
    </row>
    <row r="12" spans="1:8">
      <c r="A12" s="132"/>
      <c r="B12" s="132"/>
      <c r="C12" s="132"/>
      <c r="D12" s="132"/>
      <c r="E12" s="132"/>
      <c r="F12" s="132"/>
      <c r="G12" s="132"/>
      <c r="H12" s="132"/>
    </row>
    <row r="13" spans="1:8">
      <c r="A13" s="132"/>
      <c r="B13" s="132"/>
      <c r="C13" s="132"/>
      <c r="D13" s="132"/>
      <c r="E13" s="132"/>
      <c r="F13" s="132"/>
      <c r="G13" s="132"/>
      <c r="H13" s="132"/>
    </row>
    <row r="14" spans="1:8">
      <c r="A14" s="132"/>
      <c r="B14" s="132"/>
      <c r="C14" s="132"/>
      <c r="D14" s="132"/>
      <c r="E14" s="132"/>
      <c r="F14" s="132"/>
      <c r="G14" s="132"/>
      <c r="H14" s="132"/>
    </row>
    <row r="15" spans="1:8">
      <c r="A15" s="132"/>
      <c r="B15" s="132"/>
      <c r="C15" s="132"/>
      <c r="D15" s="132"/>
      <c r="E15" s="132"/>
      <c r="F15" s="132"/>
      <c r="G15" s="132"/>
      <c r="H15" s="132"/>
    </row>
    <row r="16" spans="1:8">
      <c r="A16" s="132"/>
      <c r="B16" s="132"/>
      <c r="C16" s="132"/>
      <c r="D16" s="132"/>
      <c r="E16" s="132"/>
      <c r="F16" s="132"/>
      <c r="G16" s="132"/>
      <c r="H16" s="132"/>
    </row>
    <row r="17" spans="1:8">
      <c r="A17" s="132"/>
      <c r="B17" s="132"/>
      <c r="C17" s="132"/>
      <c r="D17" s="132"/>
      <c r="E17" s="132"/>
      <c r="F17" s="132"/>
      <c r="G17" s="132"/>
      <c r="H17" s="132"/>
    </row>
    <row r="18" spans="1:8">
      <c r="A18" s="132"/>
      <c r="B18" s="132"/>
      <c r="C18" s="132"/>
      <c r="D18" s="132"/>
      <c r="E18" s="132"/>
      <c r="F18" s="132"/>
      <c r="G18" s="132"/>
      <c r="H18" s="132"/>
    </row>
    <row r="19" spans="1:8">
      <c r="A19" s="132"/>
      <c r="B19" s="132"/>
      <c r="C19" s="132"/>
      <c r="D19" s="132"/>
      <c r="E19" s="132"/>
      <c r="F19" s="132"/>
      <c r="G19" s="132"/>
      <c r="H19" s="132"/>
    </row>
    <row r="20" spans="1:8">
      <c r="A20" s="132"/>
      <c r="B20" s="132"/>
      <c r="C20" s="132"/>
      <c r="D20" s="132"/>
      <c r="E20" s="132"/>
      <c r="F20" s="132"/>
      <c r="G20" s="132"/>
      <c r="H20" s="132"/>
    </row>
    <row r="21" spans="1:8">
      <c r="A21" s="132"/>
      <c r="B21" s="132"/>
      <c r="C21" s="132"/>
      <c r="D21" s="132"/>
      <c r="E21" s="132"/>
      <c r="F21" s="132"/>
      <c r="G21" s="132"/>
      <c r="H21" s="132"/>
    </row>
    <row r="22" spans="1:8">
      <c r="A22" s="132"/>
      <c r="B22" s="132"/>
      <c r="C22" s="132"/>
      <c r="D22" s="132"/>
      <c r="E22" s="132"/>
      <c r="F22" s="132"/>
      <c r="G22" s="132"/>
      <c r="H22" s="132"/>
    </row>
    <row r="23" spans="1:8">
      <c r="A23" s="132"/>
      <c r="B23" s="132"/>
      <c r="C23" s="132"/>
      <c r="D23" s="132"/>
      <c r="E23" s="132"/>
      <c r="F23" s="132"/>
      <c r="G23" s="132"/>
      <c r="H23" s="132"/>
    </row>
    <row r="24" spans="1:8">
      <c r="A24" s="132"/>
      <c r="B24" s="132"/>
      <c r="C24" s="132"/>
      <c r="D24" s="132"/>
      <c r="E24" s="132"/>
      <c r="F24" s="132"/>
      <c r="G24" s="132"/>
      <c r="H24" s="132"/>
    </row>
    <row r="25" spans="1:8">
      <c r="A25" s="132"/>
      <c r="B25" s="132"/>
      <c r="C25" s="132"/>
      <c r="D25" s="132"/>
      <c r="E25" s="132"/>
      <c r="F25" s="132"/>
      <c r="G25" s="132"/>
      <c r="H25" s="132"/>
    </row>
    <row r="26" spans="1:8">
      <c r="A26" s="132"/>
      <c r="B26" s="132"/>
      <c r="C26" s="132"/>
      <c r="D26" s="132"/>
      <c r="E26" s="132"/>
      <c r="F26" s="132"/>
      <c r="G26" s="132"/>
      <c r="H26" s="132"/>
    </row>
    <row r="27" spans="1:8">
      <c r="A27" s="132"/>
      <c r="B27" s="132"/>
      <c r="C27" s="132"/>
      <c r="D27" s="132"/>
      <c r="E27" s="132"/>
      <c r="F27" s="132"/>
      <c r="G27" s="132"/>
      <c r="H27" s="132"/>
    </row>
    <row r="28" spans="1:8">
      <c r="A28" s="132"/>
      <c r="B28" s="132"/>
      <c r="C28" s="132"/>
      <c r="D28" s="132"/>
      <c r="E28" s="132"/>
      <c r="F28" s="132"/>
      <c r="G28" s="132"/>
      <c r="H28" s="132"/>
    </row>
    <row r="29" spans="1:8">
      <c r="A29" s="132"/>
      <c r="B29" s="132"/>
      <c r="C29" s="132"/>
      <c r="D29" s="132"/>
      <c r="E29" s="132"/>
      <c r="F29" s="132"/>
      <c r="G29" s="132"/>
      <c r="H29" s="132"/>
    </row>
    <row r="30" spans="1:8">
      <c r="A30" s="132"/>
      <c r="B30" s="132"/>
      <c r="C30" s="132"/>
      <c r="D30" s="132"/>
      <c r="E30" s="132"/>
      <c r="F30" s="132"/>
      <c r="G30" s="132"/>
      <c r="H30" s="132"/>
    </row>
    <row r="31" spans="1:8">
      <c r="A31" s="132"/>
      <c r="B31" s="132"/>
      <c r="C31" s="132"/>
      <c r="D31" s="132"/>
      <c r="E31" s="132"/>
      <c r="F31" s="132"/>
      <c r="G31" s="132"/>
      <c r="H31" s="132"/>
    </row>
    <row r="32" spans="1:8">
      <c r="A32" s="132"/>
      <c r="B32" s="132"/>
      <c r="C32" s="132"/>
      <c r="D32" s="132"/>
      <c r="E32" s="132"/>
      <c r="F32" s="132"/>
      <c r="G32" s="132"/>
      <c r="H32" s="132"/>
    </row>
    <row r="33" spans="1:8">
      <c r="A33" s="132"/>
      <c r="B33" s="132"/>
      <c r="C33" s="132"/>
      <c r="D33" s="132"/>
      <c r="E33" s="132"/>
      <c r="F33" s="132"/>
      <c r="G33" s="132"/>
      <c r="H33" s="132"/>
    </row>
    <row r="34" spans="1:8">
      <c r="A34" s="132"/>
      <c r="B34" s="132"/>
      <c r="C34" s="132"/>
      <c r="D34" s="132"/>
      <c r="E34" s="132"/>
      <c r="F34" s="132"/>
      <c r="G34" s="132"/>
      <c r="H34" s="132"/>
    </row>
    <row r="35" spans="1:8">
      <c r="A35" s="132"/>
      <c r="B35" s="132"/>
      <c r="C35" s="132"/>
      <c r="D35" s="132"/>
      <c r="E35" s="132"/>
      <c r="F35" s="132"/>
      <c r="G35" s="132"/>
      <c r="H35" s="132"/>
    </row>
    <row r="36" spans="1:8">
      <c r="A36" s="132"/>
      <c r="B36" s="132"/>
      <c r="C36" s="132"/>
      <c r="D36" s="132"/>
      <c r="E36" s="132"/>
      <c r="F36" s="132"/>
      <c r="G36" s="132"/>
      <c r="H36" s="132"/>
    </row>
    <row r="37" spans="1:8" ht="12.6">
      <c r="A37" s="221" t="s">
        <v>490</v>
      </c>
      <c r="B37" s="132"/>
      <c r="C37" s="132"/>
      <c r="D37" s="132"/>
      <c r="E37" s="132"/>
      <c r="F37" s="132"/>
      <c r="G37" s="132"/>
      <c r="H37" s="132"/>
    </row>
  </sheetData>
  <pageMargins left="0.7" right="0.7" top="0.75" bottom="0.75" header="0.3" footer="0.3"/>
  <pageSetup scale="77" orientation="portrait" horizontalDpi="1200" verticalDpi="12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8">
    <pageSetUpPr fitToPage="1"/>
  </sheetPr>
  <dimension ref="A1:G35"/>
  <sheetViews>
    <sheetView workbookViewId="0">
      <selection activeCell="G19" sqref="G19"/>
    </sheetView>
  </sheetViews>
  <sheetFormatPr defaultRowHeight="12.3"/>
  <cols>
    <col min="1" max="1" width="17.1640625" customWidth="1"/>
    <col min="2" max="2" width="20" customWidth="1"/>
    <col min="3" max="3" width="12.27734375" customWidth="1"/>
    <col min="4" max="4" width="14.44140625" customWidth="1"/>
    <col min="5" max="5" width="5.44140625" customWidth="1"/>
    <col min="7" max="7" width="7.71875" customWidth="1"/>
  </cols>
  <sheetData>
    <row r="1" spans="1:7" ht="15">
      <c r="A1" s="216"/>
      <c r="B1" s="216"/>
      <c r="C1" s="216"/>
      <c r="D1" s="216"/>
      <c r="E1" s="216"/>
      <c r="F1" s="216"/>
      <c r="G1" s="22" t="s">
        <v>646</v>
      </c>
    </row>
    <row r="2" spans="1:7" ht="15">
      <c r="A2" s="216"/>
      <c r="B2" s="216"/>
      <c r="C2" s="216"/>
      <c r="D2" s="216"/>
      <c r="E2" s="216"/>
      <c r="F2" s="216"/>
      <c r="G2" s="1" t="s">
        <v>769</v>
      </c>
    </row>
    <row r="3" spans="1:7" ht="15">
      <c r="A3" s="216"/>
      <c r="B3" s="216"/>
      <c r="C3" s="216"/>
      <c r="D3" s="216"/>
      <c r="E3" s="216"/>
      <c r="F3" s="216"/>
      <c r="G3" s="108" t="s">
        <v>455</v>
      </c>
    </row>
    <row r="4" spans="1:7" ht="15">
      <c r="A4" s="216"/>
      <c r="B4" s="216"/>
      <c r="C4" s="216"/>
      <c r="D4" s="216"/>
      <c r="E4" s="216"/>
      <c r="F4" s="216"/>
      <c r="G4" s="112" t="s">
        <v>207</v>
      </c>
    </row>
    <row r="5" spans="1:7" ht="15">
      <c r="A5" s="216"/>
      <c r="B5" s="224"/>
      <c r="C5" s="224"/>
      <c r="D5" s="224"/>
      <c r="E5" s="216"/>
      <c r="F5" s="216"/>
      <c r="G5" s="112"/>
    </row>
    <row r="6" spans="1:7" ht="15">
      <c r="A6" s="216"/>
      <c r="B6" s="230"/>
      <c r="C6" s="230"/>
      <c r="D6" s="230"/>
      <c r="E6" s="216"/>
      <c r="F6" s="216"/>
      <c r="G6" s="112"/>
    </row>
    <row r="7" spans="1:7" ht="15">
      <c r="A7" s="225"/>
      <c r="B7" s="224" t="s">
        <v>165</v>
      </c>
      <c r="C7" s="224"/>
      <c r="D7" s="224"/>
      <c r="E7" s="225"/>
      <c r="F7" s="216"/>
      <c r="G7" s="112"/>
    </row>
    <row r="8" spans="1:7" ht="15.3" thickBot="1">
      <c r="A8" s="225"/>
      <c r="B8" s="231" t="s">
        <v>456</v>
      </c>
      <c r="C8" s="226"/>
      <c r="D8" s="226"/>
      <c r="E8" s="232"/>
      <c r="F8" s="216"/>
      <c r="G8" s="112"/>
    </row>
    <row r="9" spans="1:7" ht="15">
      <c r="A9" s="225"/>
      <c r="B9" s="233" t="s">
        <v>457</v>
      </c>
      <c r="C9" s="234"/>
      <c r="D9" s="241">
        <f>'JRW-12.1'!C72</f>
        <v>3.3729874606793331E-2</v>
      </c>
      <c r="E9" s="225"/>
      <c r="F9" s="216"/>
      <c r="G9" s="112"/>
    </row>
    <row r="10" spans="1:7" ht="15">
      <c r="A10" s="225"/>
      <c r="B10" s="250" t="s">
        <v>458</v>
      </c>
      <c r="C10" s="251"/>
      <c r="D10" s="252">
        <f>'JRW-12.1'!C73</f>
        <v>4.165812611672437E-2</v>
      </c>
      <c r="E10" s="225"/>
      <c r="F10" s="216"/>
      <c r="G10" s="112"/>
    </row>
    <row r="11" spans="1:7" ht="15">
      <c r="A11" s="225"/>
      <c r="B11" s="250" t="s">
        <v>459</v>
      </c>
      <c r="C11" s="251"/>
      <c r="D11" s="252">
        <f>'JRW-12.1'!C74</f>
        <v>4.6544530455329358E-2</v>
      </c>
      <c r="E11" s="225"/>
      <c r="F11" s="216"/>
      <c r="G11" s="112"/>
    </row>
    <row r="12" spans="1:7" ht="15">
      <c r="A12" s="225"/>
      <c r="B12" s="250" t="s">
        <v>460</v>
      </c>
      <c r="C12" s="251"/>
      <c r="D12" s="252">
        <f>'JRW-12.1'!C75</f>
        <v>5.5626056801304724E-2</v>
      </c>
      <c r="E12" s="225"/>
      <c r="F12" s="216"/>
      <c r="G12" s="112"/>
    </row>
    <row r="13" spans="1:7" ht="15.3" thickBot="1">
      <c r="A13" s="225"/>
      <c r="B13" s="253" t="s">
        <v>461</v>
      </c>
      <c r="C13" s="254"/>
      <c r="D13" s="255">
        <f>'JRW-12.1'!C76</f>
        <v>6.3571708211010991E-2</v>
      </c>
      <c r="E13" s="225"/>
      <c r="F13" s="216"/>
      <c r="G13" s="112"/>
    </row>
    <row r="14" spans="1:7" ht="15">
      <c r="A14" s="225"/>
      <c r="B14" s="221" t="s">
        <v>770</v>
      </c>
      <c r="C14" s="225"/>
      <c r="D14" s="225"/>
      <c r="E14" s="225"/>
      <c r="F14" s="216"/>
      <c r="G14" s="112"/>
    </row>
    <row r="15" spans="1:7" ht="15">
      <c r="A15" s="225"/>
      <c r="B15" s="228"/>
      <c r="C15" s="225"/>
      <c r="D15" s="225"/>
      <c r="E15" s="225"/>
      <c r="F15" s="216"/>
      <c r="G15" s="112"/>
    </row>
    <row r="16" spans="1:7" ht="15">
      <c r="A16" s="225"/>
      <c r="B16" s="224" t="s">
        <v>166</v>
      </c>
      <c r="C16" s="224"/>
      <c r="D16" s="224"/>
      <c r="E16" s="225"/>
      <c r="F16" s="216"/>
      <c r="G16" s="112"/>
    </row>
    <row r="17" spans="1:7" ht="15">
      <c r="A17" s="225"/>
      <c r="B17" s="231" t="s">
        <v>462</v>
      </c>
      <c r="C17" s="226"/>
      <c r="D17" s="226"/>
      <c r="E17" s="225"/>
      <c r="F17" s="216"/>
      <c r="G17" s="112"/>
    </row>
    <row r="18" spans="1:7" ht="15">
      <c r="A18" s="225"/>
      <c r="B18" s="225"/>
      <c r="C18" s="225"/>
      <c r="D18" s="225"/>
      <c r="E18" s="225"/>
      <c r="F18" s="216"/>
      <c r="G18" s="112"/>
    </row>
    <row r="19" spans="1:7" ht="15">
      <c r="A19" s="225"/>
      <c r="B19" s="225"/>
      <c r="C19" s="225"/>
      <c r="D19" s="235" t="s">
        <v>463</v>
      </c>
      <c r="E19" s="225"/>
      <c r="F19" s="225"/>
      <c r="G19" s="225"/>
    </row>
    <row r="20" spans="1:7" ht="15">
      <c r="A20" s="225"/>
      <c r="B20" s="225"/>
      <c r="C20" s="225"/>
      <c r="D20" s="235" t="s">
        <v>464</v>
      </c>
      <c r="E20" s="225"/>
      <c r="F20" s="225"/>
      <c r="G20" s="225"/>
    </row>
    <row r="21" spans="1:7" ht="15.3" thickBot="1">
      <c r="A21" s="225"/>
      <c r="B21" s="225"/>
      <c r="C21" s="225" t="s">
        <v>465</v>
      </c>
      <c r="D21" s="225" t="s">
        <v>466</v>
      </c>
      <c r="E21" s="225"/>
      <c r="F21" s="225"/>
      <c r="G21" s="225"/>
    </row>
    <row r="22" spans="1:7" ht="15">
      <c r="A22" s="236" t="s">
        <v>467</v>
      </c>
      <c r="B22" s="237"/>
      <c r="C22" s="237" t="s">
        <v>757</v>
      </c>
      <c r="D22" s="918">
        <v>4.3999999999999997E-2</v>
      </c>
      <c r="E22" s="225"/>
      <c r="F22" s="225"/>
      <c r="G22" s="225"/>
    </row>
    <row r="23" spans="1:7" ht="15">
      <c r="A23" s="238" t="s">
        <v>468</v>
      </c>
      <c r="B23" s="225"/>
      <c r="C23" s="225" t="s">
        <v>469</v>
      </c>
      <c r="D23" s="919">
        <f>0.022+0.0205</f>
        <v>4.2499999999999996E-2</v>
      </c>
      <c r="E23" s="225"/>
      <c r="F23" s="225"/>
      <c r="G23" s="225"/>
    </row>
    <row r="24" spans="1:7" ht="15">
      <c r="A24" s="238" t="s">
        <v>470</v>
      </c>
      <c r="B24" s="225"/>
      <c r="C24" s="225" t="s">
        <v>500</v>
      </c>
      <c r="D24" s="919">
        <v>4.3499999999999997E-2</v>
      </c>
      <c r="E24" s="221"/>
      <c r="F24" s="225"/>
      <c r="G24" s="225"/>
    </row>
    <row r="25" spans="1:7" ht="15.3" thickBot="1">
      <c r="A25" s="239" t="s">
        <v>471</v>
      </c>
      <c r="B25" s="240"/>
      <c r="C25" s="240" t="s">
        <v>758</v>
      </c>
      <c r="D25" s="920">
        <f>0.019+0.023</f>
        <v>4.1999999999999996E-2</v>
      </c>
      <c r="E25" s="221"/>
      <c r="F25" s="225"/>
      <c r="G25" s="225"/>
    </row>
    <row r="26" spans="1:7" ht="15">
      <c r="A26" s="228" t="s">
        <v>472</v>
      </c>
      <c r="B26" s="225"/>
      <c r="C26" s="225"/>
      <c r="D26" s="225"/>
      <c r="E26" s="221"/>
      <c r="F26" s="221"/>
      <c r="G26" s="216"/>
    </row>
    <row r="27" spans="1:7" ht="12.6">
      <c r="A27" s="277" t="s">
        <v>759</v>
      </c>
      <c r="B27" s="221"/>
      <c r="C27" s="221"/>
      <c r="D27" s="221"/>
      <c r="E27" s="221"/>
      <c r="F27" s="221"/>
      <c r="G27" s="216"/>
    </row>
    <row r="28" spans="1:7" ht="12.6">
      <c r="A28" s="921" t="s">
        <v>760</v>
      </c>
      <c r="B28" s="221"/>
      <c r="C28" s="221"/>
      <c r="D28" s="221"/>
      <c r="E28" s="216"/>
      <c r="F28" s="221"/>
      <c r="G28" s="216"/>
    </row>
    <row r="29" spans="1:7" ht="12.6">
      <c r="A29" s="4" t="s">
        <v>761</v>
      </c>
      <c r="B29" s="221"/>
      <c r="C29" s="221"/>
      <c r="D29" s="221"/>
    </row>
    <row r="30" spans="1:7" ht="12.6">
      <c r="A30" s="291" t="s">
        <v>762</v>
      </c>
      <c r="B30" s="221"/>
      <c r="C30" s="221"/>
      <c r="D30" s="221"/>
    </row>
    <row r="31" spans="1:7" ht="12.6">
      <c r="A31" s="922" t="s">
        <v>763</v>
      </c>
      <c r="B31" s="221"/>
      <c r="C31" s="221"/>
      <c r="D31" s="221"/>
    </row>
    <row r="32" spans="1:7" ht="12.6">
      <c r="A32" s="922" t="s">
        <v>764</v>
      </c>
      <c r="B32" s="221"/>
      <c r="C32" s="221"/>
      <c r="D32" s="221"/>
    </row>
    <row r="33" spans="1:4" ht="12.6">
      <c r="A33" s="32" t="s">
        <v>765</v>
      </c>
      <c r="B33" s="221"/>
      <c r="C33" s="221"/>
      <c r="D33" s="221"/>
    </row>
    <row r="34" spans="1:4" ht="12.6">
      <c r="A34" s="922" t="s">
        <v>766</v>
      </c>
    </row>
    <row r="35" spans="1:4" ht="12.6">
      <c r="A35" s="921" t="s">
        <v>767</v>
      </c>
    </row>
  </sheetData>
  <hyperlinks>
    <hyperlink ref="A31" r:id="rId1" display="https://www.ssa.gov/oact/TR/2017/tr2017.pdf" xr:uid="{F87DCCB9-D896-40AE-A616-BF33039578EA}"/>
    <hyperlink ref="A32" r:id="rId2" display="https://www.ssa.gov/oact/TR/2017/tr2017.pdf" xr:uid="{4BFF405F-7E0F-4387-952A-6847C8827531}"/>
    <hyperlink ref="A34" r:id="rId3" display="https://www.ssa.gov/oact/TR/2017/tr2017.pdf" xr:uid="{66E7D881-DD68-4B8F-8F93-C82D5FC85B48}"/>
    <hyperlink ref="A33" r:id="rId4" location="200732" xr:uid="{E82A4C61-208D-4363-9AC4-4697DFA69129}"/>
    <hyperlink ref="A30" r:id="rId5" xr:uid="{5B180032-596C-4A9E-AA5D-22FD2BEFACFD}"/>
    <hyperlink ref="A35" r:id="rId6" xr:uid="{F1D9EB7C-8FB1-4279-8ADB-3CB8356F24E7}"/>
    <hyperlink ref="A28" r:id="rId7" xr:uid="{F6325633-6C63-47C5-A824-046AEDCD16F2}"/>
  </hyperlinks>
  <pageMargins left="1.45" right="0.7" top="0.75" bottom="0.75" header="0.3" footer="0.3"/>
  <pageSetup scale="95" orientation="portrait" r:id="rId8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9">
    <pageSetUpPr fitToPage="1"/>
  </sheetPr>
  <dimension ref="A1:I35"/>
  <sheetViews>
    <sheetView workbookViewId="0">
      <selection activeCell="H17" sqref="H17"/>
    </sheetView>
  </sheetViews>
  <sheetFormatPr defaultRowHeight="12.3"/>
  <cols>
    <col min="1" max="6" width="16.71875" customWidth="1"/>
    <col min="7" max="7" width="9.27734375" customWidth="1"/>
    <col min="8" max="8" width="7.5546875" customWidth="1"/>
  </cols>
  <sheetData>
    <row r="1" spans="1:9" ht="15">
      <c r="A1" s="216"/>
      <c r="B1" s="216"/>
      <c r="C1" s="216"/>
      <c r="D1" s="216"/>
      <c r="E1" s="216"/>
      <c r="F1" s="216"/>
      <c r="G1" s="216"/>
      <c r="H1" s="22" t="s">
        <v>646</v>
      </c>
      <c r="I1" s="216"/>
    </row>
    <row r="2" spans="1:9" ht="15">
      <c r="A2" s="216"/>
      <c r="B2" s="216"/>
      <c r="C2" s="216"/>
      <c r="D2" s="216"/>
      <c r="E2" s="216"/>
      <c r="F2" s="216"/>
      <c r="G2" s="216"/>
      <c r="H2" s="1" t="s">
        <v>769</v>
      </c>
      <c r="I2" s="216"/>
    </row>
    <row r="3" spans="1:9" ht="15">
      <c r="A3" s="216"/>
      <c r="B3" s="216"/>
      <c r="C3" s="216"/>
      <c r="D3" s="216"/>
      <c r="E3" s="216"/>
      <c r="F3" s="216"/>
      <c r="G3" s="216"/>
      <c r="H3" s="108" t="s">
        <v>448</v>
      </c>
      <c r="I3" s="216"/>
    </row>
    <row r="4" spans="1:9" ht="15">
      <c r="A4" s="216"/>
      <c r="B4" s="216"/>
      <c r="C4" s="216"/>
      <c r="D4" s="216"/>
      <c r="E4" s="216"/>
      <c r="F4" s="216"/>
      <c r="G4" s="216"/>
      <c r="H4" s="112" t="s">
        <v>206</v>
      </c>
      <c r="I4" s="216"/>
    </row>
    <row r="5" spans="1:9" ht="15">
      <c r="A5" s="216"/>
      <c r="B5" s="216"/>
      <c r="C5" s="216"/>
      <c r="D5" s="216"/>
      <c r="E5" s="216"/>
      <c r="F5" s="216"/>
      <c r="G5" s="216"/>
      <c r="H5" s="112"/>
      <c r="I5" s="216"/>
    </row>
    <row r="6" spans="1:9" ht="15">
      <c r="A6" s="224" t="s">
        <v>473</v>
      </c>
      <c r="B6" s="224"/>
      <c r="C6" s="224"/>
      <c r="D6" s="224"/>
      <c r="E6" s="224"/>
      <c r="F6" s="224"/>
      <c r="G6" s="224"/>
      <c r="H6" s="115"/>
      <c r="I6" s="225"/>
    </row>
    <row r="7" spans="1:9" ht="15">
      <c r="A7" s="225"/>
      <c r="B7" s="217"/>
      <c r="C7" s="226"/>
      <c r="D7" s="226"/>
      <c r="E7" s="232"/>
      <c r="F7" s="232"/>
      <c r="G7" s="232"/>
      <c r="H7" s="225"/>
      <c r="I7" s="225"/>
    </row>
    <row r="8" spans="1:9" ht="15">
      <c r="A8" s="225"/>
      <c r="B8" s="225"/>
      <c r="C8" s="225"/>
      <c r="D8" s="227"/>
      <c r="E8" s="225"/>
      <c r="F8" s="225"/>
      <c r="G8" s="225"/>
      <c r="H8" s="225"/>
      <c r="I8" s="225"/>
    </row>
    <row r="9" spans="1:9" ht="15">
      <c r="A9" s="225"/>
      <c r="B9" s="225"/>
      <c r="C9" s="225"/>
      <c r="D9" s="227"/>
      <c r="E9" s="225"/>
      <c r="F9" s="225"/>
      <c r="G9" s="225"/>
      <c r="H9" s="225"/>
      <c r="I9" s="225"/>
    </row>
    <row r="10" spans="1:9" ht="15">
      <c r="A10" s="225"/>
      <c r="B10" s="225"/>
      <c r="C10" s="225"/>
      <c r="D10" s="227"/>
      <c r="E10" s="225"/>
      <c r="F10" s="225"/>
      <c r="G10" s="225"/>
      <c r="H10" s="225"/>
      <c r="I10" s="225"/>
    </row>
    <row r="11" spans="1:9" ht="15">
      <c r="A11" s="225"/>
      <c r="B11" s="225"/>
      <c r="C11" s="225"/>
      <c r="D11" s="227"/>
      <c r="E11" s="225"/>
      <c r="F11" s="225"/>
      <c r="G11" s="225"/>
      <c r="H11" s="225"/>
      <c r="I11" s="225"/>
    </row>
    <row r="12" spans="1:9" ht="15">
      <c r="A12" s="225"/>
      <c r="B12" s="225"/>
      <c r="C12" s="225"/>
      <c r="D12" s="227"/>
      <c r="E12" s="225"/>
      <c r="F12" s="225"/>
      <c r="G12" s="225"/>
      <c r="H12" s="225"/>
      <c r="I12" s="225"/>
    </row>
    <row r="13" spans="1:9" ht="15">
      <c r="A13" s="225"/>
      <c r="B13" s="225"/>
      <c r="C13" s="225"/>
      <c r="D13" s="227"/>
      <c r="E13" s="225"/>
      <c r="F13" s="225"/>
      <c r="G13" s="225"/>
      <c r="H13" s="225"/>
      <c r="I13" s="225"/>
    </row>
    <row r="14" spans="1:9" ht="15">
      <c r="A14" s="225"/>
      <c r="B14" s="225"/>
      <c r="C14" s="225"/>
      <c r="D14" s="227"/>
      <c r="E14" s="225"/>
      <c r="F14" s="225"/>
      <c r="G14" s="225"/>
      <c r="H14" s="225"/>
      <c r="I14" s="225"/>
    </row>
    <row r="15" spans="1:9" ht="15">
      <c r="A15" s="225"/>
      <c r="B15" s="228"/>
      <c r="C15" s="225"/>
      <c r="D15" s="225"/>
      <c r="E15" s="225"/>
      <c r="F15" s="225"/>
      <c r="G15" s="225"/>
      <c r="H15" s="225"/>
      <c r="I15" s="225"/>
    </row>
    <row r="16" spans="1:9" ht="15">
      <c r="A16" s="225"/>
      <c r="B16" s="224"/>
      <c r="C16" s="224"/>
      <c r="D16" s="224"/>
      <c r="E16" s="225"/>
      <c r="F16" s="225"/>
      <c r="G16" s="225"/>
      <c r="H16" s="225"/>
      <c r="I16" s="225"/>
    </row>
    <row r="17" spans="1:9" ht="15">
      <c r="A17" s="225"/>
      <c r="B17" s="217"/>
      <c r="C17" s="226"/>
      <c r="D17" s="226"/>
      <c r="E17" s="225"/>
      <c r="F17" s="225"/>
      <c r="G17" s="225"/>
      <c r="H17" s="225"/>
      <c r="I17" s="225"/>
    </row>
    <row r="18" spans="1:9" ht="15">
      <c r="A18" s="225"/>
      <c r="B18" s="225"/>
      <c r="C18" s="225"/>
      <c r="D18" s="225"/>
      <c r="E18" s="225"/>
      <c r="F18" s="225"/>
      <c r="G18" s="225"/>
      <c r="H18" s="225"/>
      <c r="I18" s="225"/>
    </row>
    <row r="19" spans="1:9" ht="15">
      <c r="A19" s="225"/>
      <c r="B19" s="225"/>
      <c r="C19" s="225"/>
      <c r="D19" s="225"/>
      <c r="E19" s="225"/>
      <c r="F19" s="225"/>
      <c r="G19" s="225"/>
      <c r="H19" s="225"/>
      <c r="I19" s="225"/>
    </row>
    <row r="20" spans="1:9" ht="15">
      <c r="A20" s="225"/>
      <c r="B20" s="225"/>
      <c r="C20" s="225"/>
      <c r="D20" s="225"/>
      <c r="E20" s="225"/>
      <c r="F20" s="225"/>
      <c r="G20" s="225"/>
      <c r="H20" s="225"/>
      <c r="I20" s="225"/>
    </row>
    <row r="21" spans="1:9" ht="15">
      <c r="A21" s="225"/>
      <c r="B21" s="225"/>
      <c r="C21" s="225"/>
      <c r="D21" s="225"/>
      <c r="E21" s="225"/>
      <c r="F21" s="225"/>
      <c r="G21" s="225"/>
      <c r="H21" s="225"/>
      <c r="I21" s="225"/>
    </row>
    <row r="22" spans="1:9" ht="15">
      <c r="A22" s="225"/>
      <c r="B22" s="225"/>
      <c r="C22" s="225"/>
      <c r="D22" s="229"/>
      <c r="E22" s="225"/>
      <c r="F22" s="225"/>
      <c r="G22" s="225"/>
      <c r="H22" s="225"/>
      <c r="I22" s="225"/>
    </row>
    <row r="23" spans="1:9" ht="15">
      <c r="A23" s="225"/>
      <c r="B23" s="225"/>
      <c r="C23" s="225"/>
      <c r="D23" s="229"/>
      <c r="E23" s="225"/>
      <c r="F23" s="225"/>
      <c r="G23" s="225"/>
      <c r="H23" s="225"/>
      <c r="I23" s="225"/>
    </row>
    <row r="24" spans="1:9" ht="15">
      <c r="A24" s="225"/>
      <c r="B24" s="225"/>
      <c r="C24" s="225"/>
      <c r="D24" s="229"/>
      <c r="E24" s="225"/>
      <c r="F24" s="225"/>
      <c r="G24" s="225"/>
      <c r="H24" s="225"/>
      <c r="I24" s="225"/>
    </row>
    <row r="25" spans="1:9" ht="15">
      <c r="A25" s="228"/>
      <c r="B25" s="225"/>
      <c r="C25" s="225"/>
      <c r="D25" s="225"/>
      <c r="E25" s="225"/>
      <c r="F25" s="225"/>
      <c r="G25" s="225"/>
      <c r="H25" s="225"/>
      <c r="I25" s="225"/>
    </row>
    <row r="26" spans="1:9">
      <c r="A26" s="32"/>
      <c r="B26" s="216"/>
      <c r="C26" s="216"/>
      <c r="D26" s="216"/>
      <c r="E26" s="216"/>
      <c r="F26" s="216"/>
      <c r="G26" s="216"/>
      <c r="H26" s="216"/>
      <c r="I26" s="216"/>
    </row>
    <row r="27" spans="1:9" ht="15.6" thickBot="1">
      <c r="A27" s="129"/>
      <c r="B27" s="216"/>
      <c r="C27" s="216"/>
      <c r="D27" s="216"/>
      <c r="E27" s="216"/>
      <c r="F27" s="216"/>
      <c r="G27" s="216"/>
      <c r="H27" s="216"/>
      <c r="I27" s="216"/>
    </row>
    <row r="28" spans="1:9" ht="15">
      <c r="A28" s="216"/>
      <c r="B28" s="233"/>
      <c r="C28" s="242" t="s">
        <v>451</v>
      </c>
      <c r="D28" s="242" t="s">
        <v>452</v>
      </c>
      <c r="E28" s="242" t="s">
        <v>474</v>
      </c>
      <c r="F28" s="243" t="s">
        <v>475</v>
      </c>
      <c r="G28" s="216"/>
      <c r="H28" s="216"/>
      <c r="I28" s="216"/>
    </row>
    <row r="29" spans="1:9" ht="15.3" thickBot="1">
      <c r="A29" s="216"/>
      <c r="B29" s="253" t="s">
        <v>449</v>
      </c>
      <c r="C29" s="249">
        <v>6.4722070148369504</v>
      </c>
      <c r="D29" s="249">
        <v>6.948022209244642</v>
      </c>
      <c r="E29" s="249">
        <v>6.6980063511698607</v>
      </c>
      <c r="F29" s="249">
        <v>5.816798467157569</v>
      </c>
      <c r="G29" s="216"/>
      <c r="H29" s="216"/>
      <c r="I29" s="216"/>
    </row>
    <row r="30" spans="1:9">
      <c r="A30" s="216"/>
      <c r="B30" s="216"/>
      <c r="C30" s="216"/>
      <c r="D30" s="216"/>
      <c r="E30" s="216"/>
      <c r="F30" s="216"/>
      <c r="G30" s="216"/>
      <c r="H30" s="216"/>
      <c r="I30" s="216"/>
    </row>
    <row r="31" spans="1:9">
      <c r="A31" s="216"/>
      <c r="B31" s="216"/>
      <c r="C31" s="216"/>
      <c r="D31" s="216"/>
      <c r="E31" s="216"/>
      <c r="F31" s="216"/>
      <c r="G31" s="216"/>
      <c r="H31" s="216"/>
      <c r="I31" s="216"/>
    </row>
    <row r="32" spans="1:9">
      <c r="A32" s="216"/>
      <c r="B32" s="216"/>
      <c r="C32" s="216"/>
      <c r="D32" s="216"/>
      <c r="E32" s="216"/>
      <c r="F32" s="216"/>
      <c r="G32" s="216"/>
      <c r="H32" s="216"/>
      <c r="I32" s="216"/>
    </row>
    <row r="33" spans="1:9">
      <c r="A33" s="216"/>
      <c r="B33" s="216"/>
      <c r="C33" s="216"/>
      <c r="D33" s="216"/>
      <c r="E33" s="216"/>
      <c r="F33" s="216"/>
      <c r="G33" s="216"/>
      <c r="H33" s="216"/>
      <c r="I33" s="216"/>
    </row>
    <row r="34" spans="1:9">
      <c r="A34" s="216"/>
      <c r="B34" s="216"/>
      <c r="C34" s="216"/>
      <c r="D34" s="216"/>
      <c r="E34" s="216"/>
      <c r="F34" s="216"/>
      <c r="G34" s="216"/>
      <c r="H34" s="216"/>
      <c r="I34" s="216"/>
    </row>
    <row r="35" spans="1:9">
      <c r="A35" s="216"/>
      <c r="B35" s="216"/>
      <c r="C35" s="216"/>
      <c r="D35" s="216"/>
      <c r="E35" s="216"/>
      <c r="F35" s="216"/>
      <c r="G35" s="216"/>
      <c r="H35" s="216"/>
      <c r="I35" s="216"/>
    </row>
  </sheetData>
  <pageMargins left="0.7" right="0.7" top="0.75" bottom="0.75" header="0.3" footer="0.3"/>
  <pageSetup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2019-12-02T08:00:00+00:00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4C1550E-22F8-4393-A5B0-D2FF756D5A8E}"/>
</file>

<file path=customXml/itemProps2.xml><?xml version="1.0" encoding="utf-8"?>
<ds:datastoreItem xmlns:ds="http://schemas.openxmlformats.org/officeDocument/2006/customXml" ds:itemID="{410BB244-E314-4B65-9D5B-FC937556FC20}"/>
</file>

<file path=customXml/itemProps3.xml><?xml version="1.0" encoding="utf-8"?>
<ds:datastoreItem xmlns:ds="http://schemas.openxmlformats.org/officeDocument/2006/customXml" ds:itemID="{D00F4AD0-6B97-4F6B-90D8-91BBF57230E8}"/>
</file>

<file path=customXml/itemProps4.xml><?xml version="1.0" encoding="utf-8"?>
<ds:datastoreItem xmlns:ds="http://schemas.openxmlformats.org/officeDocument/2006/customXml" ds:itemID="{D2CF7D5E-7FD3-41CB-B93D-B02D3D2344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36</vt:i4>
      </vt:variant>
    </vt:vector>
  </HeadingPairs>
  <TitlesOfParts>
    <vt:vector size="72" baseType="lpstr">
      <vt:lpstr>jrw-3.1</vt:lpstr>
      <vt:lpstr>JRW-4.1</vt:lpstr>
      <vt:lpstr>JRW-4.2</vt:lpstr>
      <vt:lpstr>JRW-4.3</vt:lpstr>
      <vt:lpstr>JRW-5.1</vt:lpstr>
      <vt:lpstr>JRW-5.2</vt:lpstr>
      <vt:lpstr>JRW-5.3</vt:lpstr>
      <vt:lpstr>JRW-6.1</vt:lpstr>
      <vt:lpstr>JRW-7.1 </vt:lpstr>
      <vt:lpstr>JRW-7.2</vt:lpstr>
      <vt:lpstr>JRW-7.3</vt:lpstr>
      <vt:lpstr>JRW-7.4</vt:lpstr>
      <vt:lpstr>JRW-8.1 (2)</vt:lpstr>
      <vt:lpstr>JRW-9.1</vt:lpstr>
      <vt:lpstr>JRW-9.2</vt:lpstr>
      <vt:lpstr>JRW-9.3</vt:lpstr>
      <vt:lpstr>JRW-9.4</vt:lpstr>
      <vt:lpstr>JRW-9.5</vt:lpstr>
      <vt:lpstr>JRW-9.6</vt:lpstr>
      <vt:lpstr>JRW-10.1</vt:lpstr>
      <vt:lpstr>JRW-10.2</vt:lpstr>
      <vt:lpstr>JRW-10.3</vt:lpstr>
      <vt:lpstr>JRW-10.4</vt:lpstr>
      <vt:lpstr>JRW-10.5 </vt:lpstr>
      <vt:lpstr>JRW-10.6</vt:lpstr>
      <vt:lpstr>JRW-10.7</vt:lpstr>
      <vt:lpstr>JRW-10.8</vt:lpstr>
      <vt:lpstr>JRW-11.1</vt:lpstr>
      <vt:lpstr>JRW-11.2</vt:lpstr>
      <vt:lpstr>JRW-11.3</vt:lpstr>
      <vt:lpstr>JRW-12.1</vt:lpstr>
      <vt:lpstr>JRW-12.2 (2)</vt:lpstr>
      <vt:lpstr>JRW-12.3</vt:lpstr>
      <vt:lpstr>JRW-12.4</vt:lpstr>
      <vt:lpstr>JRW-12.5</vt:lpstr>
      <vt:lpstr>JRW-12.6</vt:lpstr>
      <vt:lpstr>'JRW-10.1'!Print_Area</vt:lpstr>
      <vt:lpstr>'JRW-10.2'!Print_Area</vt:lpstr>
      <vt:lpstr>'JRW-10.3'!Print_Area</vt:lpstr>
      <vt:lpstr>'JRW-10.4'!Print_Area</vt:lpstr>
      <vt:lpstr>'JRW-10.5 '!Print_Area</vt:lpstr>
      <vt:lpstr>'JRW-10.6'!Print_Area</vt:lpstr>
      <vt:lpstr>'JRW-10.7'!Print_Area</vt:lpstr>
      <vt:lpstr>'JRW-10.8'!Print_Area</vt:lpstr>
      <vt:lpstr>'JRW-11.1'!Print_Area</vt:lpstr>
      <vt:lpstr>'JRW-11.2'!Print_Area</vt:lpstr>
      <vt:lpstr>'JRW-11.3'!Print_Area</vt:lpstr>
      <vt:lpstr>'JRW-12.1'!Print_Area</vt:lpstr>
      <vt:lpstr>'JRW-12.2 (2)'!Print_Area</vt:lpstr>
      <vt:lpstr>'JRW-12.3'!Print_Area</vt:lpstr>
      <vt:lpstr>'JRW-12.4'!Print_Area</vt:lpstr>
      <vt:lpstr>'JRW-12.5'!Print_Area</vt:lpstr>
      <vt:lpstr>'JRW-12.6'!Print_Area</vt:lpstr>
      <vt:lpstr>'jrw-3.1'!Print_Area</vt:lpstr>
      <vt:lpstr>'JRW-4.1'!Print_Area</vt:lpstr>
      <vt:lpstr>'JRW-4.2'!Print_Area</vt:lpstr>
      <vt:lpstr>'JRW-5.1'!Print_Area</vt:lpstr>
      <vt:lpstr>'JRW-5.2'!Print_Area</vt:lpstr>
      <vt:lpstr>'JRW-5.3'!Print_Area</vt:lpstr>
      <vt:lpstr>'JRW-6.1'!Print_Area</vt:lpstr>
      <vt:lpstr>'JRW-7.1 '!Print_Area</vt:lpstr>
      <vt:lpstr>'JRW-7.2'!Print_Area</vt:lpstr>
      <vt:lpstr>'JRW-7.3'!Print_Area</vt:lpstr>
      <vt:lpstr>'JRW-7.4'!Print_Area</vt:lpstr>
      <vt:lpstr>'JRW-8.1 (2)'!Print_Area</vt:lpstr>
      <vt:lpstr>'JRW-9.1'!Print_Area</vt:lpstr>
      <vt:lpstr>'JRW-9.2'!Print_Area</vt:lpstr>
      <vt:lpstr>'JRW-9.3'!Print_Area</vt:lpstr>
      <vt:lpstr>'JRW-9.4'!Print_Area</vt:lpstr>
      <vt:lpstr>'JRW-9.5'!Print_Area</vt:lpstr>
      <vt:lpstr>'JRW-9.6'!Print_Area</vt:lpstr>
      <vt:lpstr>'jrw-3.1'!Print_Area_MI</vt:lpstr>
    </vt:vector>
  </TitlesOfParts>
  <Company>Pennsylvannia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Woolridge</dc:creator>
  <cp:lastModifiedBy>J. Randall Woolridge</cp:lastModifiedBy>
  <cp:lastPrinted>2019-11-18T18:49:47Z</cp:lastPrinted>
  <dcterms:created xsi:type="dcterms:W3CDTF">2004-07-08T15:39:03Z</dcterms:created>
  <dcterms:modified xsi:type="dcterms:W3CDTF">2019-11-18T18:54:38Z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{C4D6D47F-925A-4E07-91C0-FAFB190145AE}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