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Financials\Versions for filing\"/>
    </mc:Choice>
  </mc:AlternateContent>
  <bookViews>
    <workbookView xWindow="0" yWindow="0" windowWidth="19200" windowHeight="6150"/>
  </bookViews>
  <sheets>
    <sheet name="Rate Impact" sheetId="87" r:id="rId1"/>
    <sheet name="Elec GasData" sheetId="41" r:id="rId2"/>
    <sheet name="Scen 1 Total Costs" sheetId="16" r:id="rId3"/>
    <sheet name="Scen 2 Total Costs" sheetId="84" r:id="rId4"/>
    <sheet name="Scen 3 Total Costs" sheetId="83" r:id="rId5"/>
    <sheet name="Scen 4 Total Costs" sheetId="82" r:id="rId6"/>
    <sheet name="%  Rate increase" sheetId="1" r:id="rId7"/>
  </sheets>
  <definedNames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www1" hidden="1">{#N/A,#N/A,FALSE,"schA"}</definedName>
    <definedName name="AAAAAAAAAAAAAA" hidden="1">{#N/A,#N/A,FALSE,"Coversheet";#N/A,#N/A,FALSE,"QA"}</definedName>
    <definedName name="adASD" localSheetId="3" hidden="1">#REF!</definedName>
    <definedName name="adASD" localSheetId="4" hidden="1">#REF!</definedName>
    <definedName name="adASD" localSheetId="5" hidden="1">#REF!</definedName>
    <definedName name="adASD" hidden="1">#REF!</definedName>
    <definedName name="ads" hidden="1">{#N/A,#N/A,FALSE,"schA"}</definedName>
    <definedName name="b" hidden="1">{#N/A,#N/A,FALSE,"Coversheet";#N/A,#N/A,FALSE,"QA"}</definedName>
    <definedName name="CBWorkbookPriority" hidden="1">-1894858854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fasdfasdf" localSheetId="1" hidden="1">#REF!</definedName>
    <definedName name="fasdfasdf" localSheetId="3" hidden="1">#REF!</definedName>
    <definedName name="fasdfasdf" localSheetId="4" hidden="1">#REF!</definedName>
    <definedName name="fasdfasdf" localSheetId="5" hidden="1">#REF!</definedName>
    <definedName name="fasdfasdf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hidden="1">{#N/A,#N/A,FALSE,"Expenditures";#N/A,#N/A,FALSE,"Property Placed In-Service";#N/A,#N/A,FALSE,"CWIP Balances"}</definedName>
    <definedName name="qqq" hidden="1">{#N/A,#N/A,FALSE,"schA"}</definedName>
    <definedName name="RENAME" localSheetId="1" hidden="1">#REF!</definedName>
    <definedName name="RENAME" localSheetId="3" hidden="1">#REF!</definedName>
    <definedName name="RENAME" localSheetId="4" hidden="1">#REF!</definedName>
    <definedName name="RENAME" localSheetId="5" hidden="1">#REF!</definedName>
    <definedName name="RENAME" hidden="1">#REF!</definedName>
    <definedName name="RENAME2" localSheetId="1" hidden="1">#REF!</definedName>
    <definedName name="RENAME2" localSheetId="3" hidden="1">#REF!</definedName>
    <definedName name="RENAME2" localSheetId="4" hidden="1">#REF!</definedName>
    <definedName name="RENAME2" localSheetId="5" hidden="1">#REF!</definedName>
    <definedName name="RENAME2" hidden="1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wrn.ECR." hidden="1">{#N/A,#N/A,FALSE,"schA"}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82" l="1"/>
  <c r="D30" i="82"/>
  <c r="J30" i="82"/>
  <c r="K30" i="82"/>
  <c r="L30" i="82"/>
  <c r="N30" i="84"/>
  <c r="N30" i="83" s="1"/>
  <c r="P30" i="84"/>
  <c r="P30" i="83" s="1"/>
  <c r="R30" i="82"/>
  <c r="S30" i="82"/>
  <c r="T30" i="82"/>
  <c r="V30" i="82"/>
  <c r="B30" i="82"/>
  <c r="E30" i="82"/>
  <c r="F30" i="82"/>
  <c r="G30" i="82"/>
  <c r="H30" i="82"/>
  <c r="I30" i="82"/>
  <c r="M30" i="82"/>
  <c r="N30" i="82"/>
  <c r="O30" i="82"/>
  <c r="P30" i="82"/>
  <c r="Q30" i="82"/>
  <c r="U30" i="82"/>
  <c r="W30" i="82"/>
  <c r="C30" i="84"/>
  <c r="C30" i="83" s="1"/>
  <c r="D30" i="84"/>
  <c r="D30" i="83" s="1"/>
  <c r="E30" i="84"/>
  <c r="E30" i="83" s="1"/>
  <c r="F30" i="84"/>
  <c r="F30" i="83" s="1"/>
  <c r="G30" i="84"/>
  <c r="G30" i="83" s="1"/>
  <c r="H30" i="84"/>
  <c r="H30" i="83" s="1"/>
  <c r="I30" i="84"/>
  <c r="I30" i="83" s="1"/>
  <c r="L30" i="84"/>
  <c r="L30" i="83" s="1"/>
  <c r="M30" i="84"/>
  <c r="M30" i="83" s="1"/>
  <c r="O30" i="84"/>
  <c r="O30" i="83" s="1"/>
  <c r="Q30" i="84"/>
  <c r="Q30" i="83" s="1"/>
  <c r="T30" i="84"/>
  <c r="T30" i="83" s="1"/>
  <c r="U30" i="84"/>
  <c r="U30" i="83" s="1"/>
  <c r="W30" i="84"/>
  <c r="W30" i="83" s="1"/>
  <c r="S30" i="84" l="1"/>
  <c r="S30" i="83" s="1"/>
  <c r="K30" i="84"/>
  <c r="K30" i="83" s="1"/>
  <c r="V30" i="84"/>
  <c r="V30" i="83" s="1"/>
  <c r="R30" i="84"/>
  <c r="R30" i="83" s="1"/>
  <c r="J30" i="84"/>
  <c r="J30" i="83" s="1"/>
  <c r="B30" i="84"/>
  <c r="B30" i="83" s="1"/>
  <c r="C11" i="83" l="1"/>
  <c r="D11" i="83"/>
  <c r="E11" i="83"/>
  <c r="F11" i="83"/>
  <c r="G11" i="83"/>
  <c r="H11" i="83"/>
  <c r="I11" i="83"/>
  <c r="J11" i="83"/>
  <c r="K11" i="83"/>
  <c r="L11" i="83"/>
  <c r="M11" i="83"/>
  <c r="N11" i="83"/>
  <c r="O11" i="83"/>
  <c r="P11" i="83"/>
  <c r="Q11" i="83"/>
  <c r="R11" i="83"/>
  <c r="S11" i="83"/>
  <c r="T11" i="83"/>
  <c r="U11" i="83"/>
  <c r="V11" i="83"/>
  <c r="W11" i="83"/>
  <c r="C11" i="82"/>
  <c r="D11" i="82"/>
  <c r="E11" i="82"/>
  <c r="F11" i="82"/>
  <c r="G11" i="82"/>
  <c r="H11" i="82"/>
  <c r="I11" i="82"/>
  <c r="J11" i="82"/>
  <c r="K11" i="82"/>
  <c r="L11" i="82"/>
  <c r="M11" i="82"/>
  <c r="N11" i="82"/>
  <c r="O11" i="82"/>
  <c r="P11" i="82"/>
  <c r="Q11" i="82"/>
  <c r="R11" i="82"/>
  <c r="S11" i="82"/>
  <c r="T11" i="82"/>
  <c r="U11" i="82"/>
  <c r="V11" i="82"/>
  <c r="W11" i="82"/>
  <c r="C11" i="84"/>
  <c r="D11" i="84"/>
  <c r="E11" i="84"/>
  <c r="F11" i="84"/>
  <c r="G11" i="84"/>
  <c r="H11" i="84"/>
  <c r="I11" i="84"/>
  <c r="J11" i="84"/>
  <c r="K11" i="84"/>
  <c r="L11" i="84"/>
  <c r="M11" i="84"/>
  <c r="N11" i="84"/>
  <c r="O11" i="84"/>
  <c r="P11" i="84"/>
  <c r="Q11" i="84"/>
  <c r="R11" i="84"/>
  <c r="S11" i="84"/>
  <c r="T11" i="84"/>
  <c r="U11" i="84"/>
  <c r="V11" i="84"/>
  <c r="W11" i="84"/>
  <c r="B11" i="83"/>
  <c r="B11" i="82"/>
  <c r="B11" i="84"/>
  <c r="W42" i="84"/>
  <c r="J6" i="41" s="1"/>
  <c r="P42" i="84"/>
  <c r="O42" i="84"/>
  <c r="H42" i="84"/>
  <c r="E6" i="41" s="1"/>
  <c r="G42" i="84"/>
  <c r="W34" i="84"/>
  <c r="V34" i="84"/>
  <c r="U34" i="84"/>
  <c r="T34" i="84"/>
  <c r="S34" i="84"/>
  <c r="R34" i="84"/>
  <c r="Q34" i="84"/>
  <c r="P34" i="84"/>
  <c r="O34" i="84"/>
  <c r="N34" i="84"/>
  <c r="M34" i="84"/>
  <c r="L34" i="84"/>
  <c r="K34" i="84"/>
  <c r="J34" i="84"/>
  <c r="I34" i="84"/>
  <c r="H34" i="84"/>
  <c r="G34" i="84"/>
  <c r="F34" i="84"/>
  <c r="E34" i="84"/>
  <c r="D34" i="84"/>
  <c r="C34" i="84"/>
  <c r="B34" i="84"/>
  <c r="W33" i="84"/>
  <c r="V33" i="84"/>
  <c r="U33" i="84"/>
  <c r="T33" i="84"/>
  <c r="S33" i="84"/>
  <c r="R33" i="84"/>
  <c r="Q33" i="84"/>
  <c r="P33" i="84"/>
  <c r="O33" i="84"/>
  <c r="N33" i="84"/>
  <c r="M33" i="84"/>
  <c r="L33" i="84"/>
  <c r="K33" i="84"/>
  <c r="J33" i="84"/>
  <c r="I33" i="84"/>
  <c r="H33" i="84"/>
  <c r="G33" i="84"/>
  <c r="F33" i="84"/>
  <c r="E33" i="84"/>
  <c r="D33" i="84"/>
  <c r="C33" i="84"/>
  <c r="B33" i="84"/>
  <c r="V42" i="84"/>
  <c r="U42" i="84"/>
  <c r="T42" i="84"/>
  <c r="S42" i="84"/>
  <c r="R42" i="84"/>
  <c r="Q42" i="84"/>
  <c r="N42" i="84"/>
  <c r="M42" i="84"/>
  <c r="L42" i="84"/>
  <c r="K42" i="84"/>
  <c r="J42" i="84"/>
  <c r="I42" i="84"/>
  <c r="F42" i="84"/>
  <c r="E42" i="84"/>
  <c r="D42" i="84"/>
  <c r="C42" i="84"/>
  <c r="B42" i="84"/>
  <c r="W21" i="84"/>
  <c r="V21" i="84"/>
  <c r="U21" i="84"/>
  <c r="T21" i="84"/>
  <c r="S21" i="84"/>
  <c r="R21" i="84"/>
  <c r="Q21" i="84"/>
  <c r="P21" i="84"/>
  <c r="O21" i="84"/>
  <c r="N21" i="84"/>
  <c r="M21" i="84"/>
  <c r="L21" i="84"/>
  <c r="K21" i="84"/>
  <c r="J21" i="84"/>
  <c r="I21" i="84"/>
  <c r="H21" i="84"/>
  <c r="G21" i="84"/>
  <c r="F21" i="84"/>
  <c r="E21" i="84"/>
  <c r="D21" i="84"/>
  <c r="C21" i="84"/>
  <c r="B21" i="84"/>
  <c r="V42" i="83"/>
  <c r="U42" i="83"/>
  <c r="N42" i="83"/>
  <c r="M42" i="83"/>
  <c r="F42" i="83"/>
  <c r="E42" i="83"/>
  <c r="W34" i="83"/>
  <c r="V34" i="83"/>
  <c r="U34" i="83"/>
  <c r="T34" i="83"/>
  <c r="S34" i="83"/>
  <c r="R34" i="83"/>
  <c r="Q34" i="83"/>
  <c r="P34" i="83"/>
  <c r="O34" i="83"/>
  <c r="N34" i="83"/>
  <c r="M34" i="83"/>
  <c r="L34" i="83"/>
  <c r="K34" i="83"/>
  <c r="J34" i="83"/>
  <c r="I34" i="83"/>
  <c r="H34" i="83"/>
  <c r="G34" i="83"/>
  <c r="F34" i="83"/>
  <c r="E34" i="83"/>
  <c r="D34" i="83"/>
  <c r="C34" i="83"/>
  <c r="B34" i="83"/>
  <c r="W33" i="83"/>
  <c r="V33" i="83"/>
  <c r="U33" i="83"/>
  <c r="T33" i="83"/>
  <c r="S33" i="83"/>
  <c r="R33" i="83"/>
  <c r="Q33" i="83"/>
  <c r="P33" i="83"/>
  <c r="O33" i="83"/>
  <c r="N33" i="83"/>
  <c r="M33" i="83"/>
  <c r="L33" i="83"/>
  <c r="K33" i="83"/>
  <c r="J33" i="83"/>
  <c r="I33" i="83"/>
  <c r="H33" i="83"/>
  <c r="G33" i="83"/>
  <c r="F33" i="83"/>
  <c r="E33" i="83"/>
  <c r="D33" i="83"/>
  <c r="C33" i="83"/>
  <c r="B33" i="83"/>
  <c r="W42" i="83"/>
  <c r="K6" i="41" s="1"/>
  <c r="T42" i="83"/>
  <c r="S42" i="83"/>
  <c r="R42" i="83"/>
  <c r="Q42" i="83"/>
  <c r="P42" i="83"/>
  <c r="O42" i="83"/>
  <c r="L42" i="83"/>
  <c r="K42" i="83"/>
  <c r="J42" i="83"/>
  <c r="I42" i="83"/>
  <c r="H42" i="83"/>
  <c r="F6" i="41" s="1"/>
  <c r="G42" i="83"/>
  <c r="D42" i="83"/>
  <c r="C42" i="83"/>
  <c r="B42" i="83"/>
  <c r="W21" i="83"/>
  <c r="V21" i="83"/>
  <c r="U21" i="83"/>
  <c r="T21" i="83"/>
  <c r="S21" i="83"/>
  <c r="R21" i="83"/>
  <c r="Q21" i="83"/>
  <c r="P21" i="83"/>
  <c r="O21" i="83"/>
  <c r="N21" i="83"/>
  <c r="M21" i="83"/>
  <c r="L21" i="83"/>
  <c r="K21" i="83"/>
  <c r="J21" i="83"/>
  <c r="I21" i="83"/>
  <c r="H21" i="83"/>
  <c r="G21" i="83"/>
  <c r="F21" i="83"/>
  <c r="E21" i="83"/>
  <c r="D21" i="83"/>
  <c r="C21" i="83"/>
  <c r="B21" i="83"/>
  <c r="T42" i="82"/>
  <c r="S42" i="82"/>
  <c r="L42" i="82"/>
  <c r="K42" i="82"/>
  <c r="D42" i="82"/>
  <c r="C42" i="82"/>
  <c r="W34" i="82"/>
  <c r="V34" i="82"/>
  <c r="U34" i="82"/>
  <c r="T34" i="82"/>
  <c r="S34" i="82"/>
  <c r="R34" i="82"/>
  <c r="Q34" i="82"/>
  <c r="P34" i="82"/>
  <c r="O34" i="82"/>
  <c r="N34" i="82"/>
  <c r="M34" i="82"/>
  <c r="L34" i="82"/>
  <c r="K34" i="82"/>
  <c r="J34" i="82"/>
  <c r="I34" i="82"/>
  <c r="H34" i="82"/>
  <c r="G34" i="82"/>
  <c r="F34" i="82"/>
  <c r="E34" i="82"/>
  <c r="D34" i="82"/>
  <c r="C34" i="82"/>
  <c r="B34" i="82"/>
  <c r="W33" i="82"/>
  <c r="V33" i="82"/>
  <c r="U33" i="82"/>
  <c r="T33" i="82"/>
  <c r="S33" i="82"/>
  <c r="R33" i="82"/>
  <c r="Q33" i="82"/>
  <c r="P33" i="82"/>
  <c r="O33" i="82"/>
  <c r="N33" i="82"/>
  <c r="M33" i="82"/>
  <c r="L33" i="82"/>
  <c r="K33" i="82"/>
  <c r="J33" i="82"/>
  <c r="I33" i="82"/>
  <c r="H33" i="82"/>
  <c r="G33" i="82"/>
  <c r="F33" i="82"/>
  <c r="E33" i="82"/>
  <c r="D33" i="82"/>
  <c r="C33" i="82"/>
  <c r="B33" i="82"/>
  <c r="W42" i="82"/>
  <c r="L6" i="41" s="1"/>
  <c r="V42" i="82"/>
  <c r="U42" i="82"/>
  <c r="R42" i="82"/>
  <c r="Q42" i="82"/>
  <c r="P42" i="82"/>
  <c r="O42" i="82"/>
  <c r="N42" i="82"/>
  <c r="M42" i="82"/>
  <c r="J42" i="82"/>
  <c r="I42" i="82"/>
  <c r="H42" i="82"/>
  <c r="G6" i="41" s="1"/>
  <c r="G42" i="82"/>
  <c r="F42" i="82"/>
  <c r="E42" i="82"/>
  <c r="B42" i="82"/>
  <c r="W21" i="82"/>
  <c r="V21" i="82"/>
  <c r="U21" i="82"/>
  <c r="T21" i="82"/>
  <c r="S21" i="82"/>
  <c r="R21" i="82"/>
  <c r="Q21" i="82"/>
  <c r="P21" i="82"/>
  <c r="O21" i="82"/>
  <c r="N21" i="82"/>
  <c r="M21" i="82"/>
  <c r="L21" i="82"/>
  <c r="K21" i="82"/>
  <c r="J21" i="82"/>
  <c r="I21" i="82"/>
  <c r="H21" i="82"/>
  <c r="G21" i="82"/>
  <c r="F21" i="82"/>
  <c r="E21" i="82"/>
  <c r="D21" i="82"/>
  <c r="C21" i="82"/>
  <c r="B21" i="82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B33" i="16"/>
  <c r="W18" i="83" l="1"/>
  <c r="W22" i="83" s="1"/>
  <c r="W24" i="83" s="1"/>
  <c r="V18" i="83"/>
  <c r="V22" i="83" s="1"/>
  <c r="V24" i="83" s="1"/>
  <c r="U18" i="83"/>
  <c r="U22" i="83" s="1"/>
  <c r="U24" i="83" s="1"/>
  <c r="T18" i="83"/>
  <c r="T22" i="83" s="1"/>
  <c r="T24" i="83" s="1"/>
  <c r="S18" i="83"/>
  <c r="S22" i="83" s="1"/>
  <c r="S24" i="83" s="1"/>
  <c r="R18" i="83"/>
  <c r="R22" i="83" s="1"/>
  <c r="R24" i="83" s="1"/>
  <c r="Q18" i="83"/>
  <c r="Q22" i="83" s="1"/>
  <c r="Q24" i="83" s="1"/>
  <c r="P18" i="83"/>
  <c r="P22" i="83" s="1"/>
  <c r="P24" i="83" s="1"/>
  <c r="O18" i="83"/>
  <c r="O22" i="83" s="1"/>
  <c r="O24" i="83" s="1"/>
  <c r="N18" i="83"/>
  <c r="N22" i="83" s="1"/>
  <c r="N24" i="83" s="1"/>
  <c r="M18" i="83"/>
  <c r="M22" i="83" s="1"/>
  <c r="M24" i="83" s="1"/>
  <c r="L18" i="83"/>
  <c r="L22" i="83" s="1"/>
  <c r="L24" i="83" s="1"/>
  <c r="K18" i="83"/>
  <c r="K22" i="83" s="1"/>
  <c r="K24" i="83" s="1"/>
  <c r="J18" i="83"/>
  <c r="J22" i="83" s="1"/>
  <c r="J24" i="83" s="1"/>
  <c r="I18" i="83"/>
  <c r="I22" i="83" s="1"/>
  <c r="I24" i="83" s="1"/>
  <c r="H18" i="83"/>
  <c r="H22" i="83" s="1"/>
  <c r="H24" i="83" s="1"/>
  <c r="G18" i="83"/>
  <c r="G22" i="83" s="1"/>
  <c r="G24" i="83" s="1"/>
  <c r="F18" i="83"/>
  <c r="F22" i="83" s="1"/>
  <c r="F24" i="83" s="1"/>
  <c r="E18" i="83"/>
  <c r="E22" i="83" s="1"/>
  <c r="E24" i="83" s="1"/>
  <c r="D18" i="83"/>
  <c r="D22" i="83" s="1"/>
  <c r="D24" i="83" s="1"/>
  <c r="C18" i="83"/>
  <c r="C22" i="83" s="1"/>
  <c r="C24" i="83" s="1"/>
  <c r="B18" i="83"/>
  <c r="B22" i="83" s="1"/>
  <c r="B24" i="83" s="1"/>
  <c r="I35" i="83" l="1"/>
  <c r="I36" i="83" s="1"/>
  <c r="I39" i="83" s="1"/>
  <c r="I41" i="83"/>
  <c r="I43" i="83" s="1"/>
  <c r="Q35" i="83"/>
  <c r="Q36" i="83" s="1"/>
  <c r="Q39" i="83" s="1"/>
  <c r="Q41" i="83"/>
  <c r="Q43" i="83" s="1"/>
  <c r="B41" i="83"/>
  <c r="B43" i="83" s="1"/>
  <c r="B35" i="83"/>
  <c r="B36" i="83" s="1"/>
  <c r="B39" i="83" s="1"/>
  <c r="J35" i="83"/>
  <c r="J36" i="83" s="1"/>
  <c r="J39" i="83" s="1"/>
  <c r="J41" i="83"/>
  <c r="J43" i="83" s="1"/>
  <c r="R35" i="83"/>
  <c r="R36" i="83" s="1"/>
  <c r="R39" i="83" s="1"/>
  <c r="R41" i="83"/>
  <c r="R43" i="83" s="1"/>
  <c r="C35" i="83"/>
  <c r="C36" i="83" s="1"/>
  <c r="C39" i="83" s="1"/>
  <c r="C41" i="83"/>
  <c r="C43" i="83" s="1"/>
  <c r="K35" i="83"/>
  <c r="K36" i="83" s="1"/>
  <c r="K39" i="83" s="1"/>
  <c r="K41" i="83"/>
  <c r="K43" i="83" s="1"/>
  <c r="S35" i="83"/>
  <c r="S36" i="83" s="1"/>
  <c r="S39" i="83" s="1"/>
  <c r="S41" i="83"/>
  <c r="S43" i="83" s="1"/>
  <c r="D35" i="83"/>
  <c r="D36" i="83" s="1"/>
  <c r="D39" i="83" s="1"/>
  <c r="D41" i="83"/>
  <c r="D43" i="83" s="1"/>
  <c r="L35" i="83"/>
  <c r="L36" i="83" s="1"/>
  <c r="L39" i="83" s="1"/>
  <c r="L41" i="83"/>
  <c r="L43" i="83" s="1"/>
  <c r="T35" i="83"/>
  <c r="T36" i="83" s="1"/>
  <c r="T39" i="83" s="1"/>
  <c r="T41" i="83"/>
  <c r="T43" i="83" s="1"/>
  <c r="P35" i="83"/>
  <c r="P36" i="83" s="1"/>
  <c r="P39" i="83" s="1"/>
  <c r="P41" i="83"/>
  <c r="P43" i="83" s="1"/>
  <c r="E35" i="83"/>
  <c r="E36" i="83" s="1"/>
  <c r="E39" i="83" s="1"/>
  <c r="E41" i="83"/>
  <c r="E43" i="83" s="1"/>
  <c r="M41" i="83"/>
  <c r="M43" i="83" s="1"/>
  <c r="M35" i="83"/>
  <c r="M36" i="83" s="1"/>
  <c r="M39" i="83" s="1"/>
  <c r="U35" i="83"/>
  <c r="U36" i="83" s="1"/>
  <c r="U39" i="83" s="1"/>
  <c r="U41" i="83"/>
  <c r="U43" i="83" s="1"/>
  <c r="H41" i="83"/>
  <c r="H35" i="83"/>
  <c r="H36" i="83" s="1"/>
  <c r="H39" i="83" s="1"/>
  <c r="F41" i="83"/>
  <c r="F43" i="83" s="1"/>
  <c r="F35" i="83"/>
  <c r="F36" i="83" s="1"/>
  <c r="F39" i="83" s="1"/>
  <c r="N35" i="83"/>
  <c r="N36" i="83" s="1"/>
  <c r="N39" i="83" s="1"/>
  <c r="N41" i="83"/>
  <c r="N43" i="83" s="1"/>
  <c r="V41" i="83"/>
  <c r="V43" i="83" s="1"/>
  <c r="V35" i="83"/>
  <c r="V36" i="83" s="1"/>
  <c r="V39" i="83" s="1"/>
  <c r="G35" i="83"/>
  <c r="G36" i="83" s="1"/>
  <c r="G39" i="83" s="1"/>
  <c r="G41" i="83"/>
  <c r="G43" i="83" s="1"/>
  <c r="O35" i="83"/>
  <c r="O36" i="83" s="1"/>
  <c r="O39" i="83" s="1"/>
  <c r="O41" i="83"/>
  <c r="O43" i="83" s="1"/>
  <c r="W35" i="83"/>
  <c r="W36" i="83" s="1"/>
  <c r="W39" i="83" s="1"/>
  <c r="W41" i="83"/>
  <c r="P49" i="83" l="1"/>
  <c r="P45" i="83"/>
  <c r="F5" i="41"/>
  <c r="H43" i="83"/>
  <c r="U49" i="83"/>
  <c r="U45" i="83"/>
  <c r="T49" i="83"/>
  <c r="T45" i="83"/>
  <c r="K49" i="83"/>
  <c r="K45" i="83"/>
  <c r="J49" i="83"/>
  <c r="J45" i="83"/>
  <c r="K5" i="41"/>
  <c r="W43" i="83"/>
  <c r="N49" i="83"/>
  <c r="N45" i="83"/>
  <c r="L45" i="83"/>
  <c r="L49" i="83"/>
  <c r="C49" i="83"/>
  <c r="C45" i="83"/>
  <c r="Q45" i="83"/>
  <c r="Q49" i="83"/>
  <c r="G49" i="83"/>
  <c r="G45" i="83"/>
  <c r="M45" i="83"/>
  <c r="M49" i="83"/>
  <c r="V45" i="83"/>
  <c r="V49" i="83"/>
  <c r="O49" i="83"/>
  <c r="O45" i="83"/>
  <c r="E45" i="83"/>
  <c r="E49" i="83"/>
  <c r="D45" i="83"/>
  <c r="D49" i="83"/>
  <c r="R45" i="83"/>
  <c r="R49" i="83"/>
  <c r="I45" i="83"/>
  <c r="I49" i="83"/>
  <c r="S45" i="83"/>
  <c r="S49" i="83"/>
  <c r="B49" i="83"/>
  <c r="B45" i="83"/>
  <c r="F45" i="83"/>
  <c r="F49" i="83"/>
  <c r="W18" i="82"/>
  <c r="W22" i="82" s="1"/>
  <c r="W24" i="82" s="1"/>
  <c r="V18" i="82"/>
  <c r="V22" i="82" s="1"/>
  <c r="V24" i="82" s="1"/>
  <c r="U18" i="82"/>
  <c r="U22" i="82" s="1"/>
  <c r="U24" i="82" s="1"/>
  <c r="T18" i="82"/>
  <c r="T22" i="82" s="1"/>
  <c r="T24" i="82" s="1"/>
  <c r="S18" i="82"/>
  <c r="S22" i="82" s="1"/>
  <c r="S24" i="82" s="1"/>
  <c r="R18" i="82"/>
  <c r="R22" i="82" s="1"/>
  <c r="R24" i="82" s="1"/>
  <c r="Q18" i="82"/>
  <c r="Q22" i="82" s="1"/>
  <c r="Q24" i="82" s="1"/>
  <c r="P18" i="82"/>
  <c r="P22" i="82" s="1"/>
  <c r="P24" i="82" s="1"/>
  <c r="O18" i="82"/>
  <c r="O22" i="82" s="1"/>
  <c r="O24" i="82" s="1"/>
  <c r="N18" i="82"/>
  <c r="N22" i="82" s="1"/>
  <c r="N24" i="82" s="1"/>
  <c r="M18" i="82"/>
  <c r="M22" i="82" s="1"/>
  <c r="M24" i="82" s="1"/>
  <c r="L18" i="82"/>
  <c r="L22" i="82" s="1"/>
  <c r="L24" i="82" s="1"/>
  <c r="K18" i="82"/>
  <c r="K22" i="82" s="1"/>
  <c r="K24" i="82" s="1"/>
  <c r="J18" i="82"/>
  <c r="J22" i="82" s="1"/>
  <c r="J24" i="82" s="1"/>
  <c r="I18" i="82"/>
  <c r="I22" i="82" s="1"/>
  <c r="I24" i="82" s="1"/>
  <c r="H18" i="82"/>
  <c r="H22" i="82" s="1"/>
  <c r="H24" i="82" s="1"/>
  <c r="G18" i="82"/>
  <c r="G22" i="82" s="1"/>
  <c r="G24" i="82" s="1"/>
  <c r="F18" i="82"/>
  <c r="F22" i="82" s="1"/>
  <c r="F24" i="82" s="1"/>
  <c r="E18" i="82"/>
  <c r="E22" i="82" s="1"/>
  <c r="E24" i="82" s="1"/>
  <c r="D18" i="82"/>
  <c r="D22" i="82" s="1"/>
  <c r="D24" i="82" s="1"/>
  <c r="C18" i="82"/>
  <c r="C22" i="82" s="1"/>
  <c r="C24" i="82" s="1"/>
  <c r="B18" i="82"/>
  <c r="B22" i="82" s="1"/>
  <c r="B24" i="82" s="1"/>
  <c r="K35" i="82" l="1"/>
  <c r="K36" i="82" s="1"/>
  <c r="K39" i="82" s="1"/>
  <c r="K41" i="82"/>
  <c r="K43" i="82" s="1"/>
  <c r="S35" i="82"/>
  <c r="S36" i="82" s="1"/>
  <c r="S39" i="82" s="1"/>
  <c r="S41" i="82"/>
  <c r="S43" i="82" s="1"/>
  <c r="D35" i="82"/>
  <c r="D36" i="82" s="1"/>
  <c r="D39" i="82" s="1"/>
  <c r="D41" i="82"/>
  <c r="D43" i="82" s="1"/>
  <c r="L41" i="82"/>
  <c r="L43" i="82" s="1"/>
  <c r="L35" i="82"/>
  <c r="L36" i="82" s="1"/>
  <c r="L39" i="82" s="1"/>
  <c r="T41" i="82"/>
  <c r="T43" i="82" s="1"/>
  <c r="T35" i="82"/>
  <c r="T36" i="82" s="1"/>
  <c r="T39" i="82" s="1"/>
  <c r="K7" i="41"/>
  <c r="W45" i="83"/>
  <c r="W49" i="83"/>
  <c r="B41" i="82"/>
  <c r="B43" i="82" s="1"/>
  <c r="B35" i="82"/>
  <c r="B36" i="82" s="1"/>
  <c r="B39" i="82" s="1"/>
  <c r="C35" i="82"/>
  <c r="C36" i="82" s="1"/>
  <c r="C39" i="82" s="1"/>
  <c r="C41" i="82"/>
  <c r="C43" i="82" s="1"/>
  <c r="U41" i="82"/>
  <c r="U43" i="82" s="1"/>
  <c r="U35" i="82"/>
  <c r="U36" i="82" s="1"/>
  <c r="U39" i="82" s="1"/>
  <c r="R35" i="82"/>
  <c r="R36" i="82" s="1"/>
  <c r="R39" i="82" s="1"/>
  <c r="R41" i="82"/>
  <c r="R43" i="82" s="1"/>
  <c r="F35" i="82"/>
  <c r="F36" i="82" s="1"/>
  <c r="F39" i="82" s="1"/>
  <c r="F41" i="82"/>
  <c r="F43" i="82" s="1"/>
  <c r="N41" i="82"/>
  <c r="N43" i="82" s="1"/>
  <c r="N35" i="82"/>
  <c r="N36" i="82" s="1"/>
  <c r="N39" i="82" s="1"/>
  <c r="V35" i="82"/>
  <c r="V36" i="82" s="1"/>
  <c r="V39" i="82" s="1"/>
  <c r="V41" i="82"/>
  <c r="V43" i="82" s="1"/>
  <c r="F7" i="41"/>
  <c r="H45" i="83"/>
  <c r="H49" i="83"/>
  <c r="X49" i="83" s="1"/>
  <c r="E35" i="82"/>
  <c r="E36" i="82" s="1"/>
  <c r="E39" i="82" s="1"/>
  <c r="E41" i="82"/>
  <c r="E43" i="82" s="1"/>
  <c r="W35" i="82"/>
  <c r="W36" i="82" s="1"/>
  <c r="W39" i="82" s="1"/>
  <c r="W41" i="82"/>
  <c r="J41" i="82"/>
  <c r="J43" i="82" s="1"/>
  <c r="J35" i="82"/>
  <c r="J36" i="82" s="1"/>
  <c r="J39" i="82" s="1"/>
  <c r="G35" i="82"/>
  <c r="G36" i="82" s="1"/>
  <c r="G39" i="82" s="1"/>
  <c r="G41" i="82"/>
  <c r="G43" i="82" s="1"/>
  <c r="H41" i="82"/>
  <c r="H35" i="82"/>
  <c r="H36" i="82" s="1"/>
  <c r="H39" i="82" s="1"/>
  <c r="P41" i="82"/>
  <c r="P43" i="82" s="1"/>
  <c r="P35" i="82"/>
  <c r="P36" i="82" s="1"/>
  <c r="P39" i="82" s="1"/>
  <c r="M35" i="82"/>
  <c r="M36" i="82" s="1"/>
  <c r="M39" i="82" s="1"/>
  <c r="M41" i="82"/>
  <c r="M43" i="82" s="1"/>
  <c r="O35" i="82"/>
  <c r="O36" i="82" s="1"/>
  <c r="O39" i="82" s="1"/>
  <c r="O41" i="82"/>
  <c r="O43" i="82" s="1"/>
  <c r="I41" i="82"/>
  <c r="I43" i="82" s="1"/>
  <c r="I35" i="82"/>
  <c r="I36" i="82" s="1"/>
  <c r="I39" i="82" s="1"/>
  <c r="Q41" i="82"/>
  <c r="Q43" i="82" s="1"/>
  <c r="Q35" i="82"/>
  <c r="Q36" i="82" s="1"/>
  <c r="Q39" i="82" s="1"/>
  <c r="I45" i="82" l="1"/>
  <c r="I49" i="82"/>
  <c r="G45" i="82"/>
  <c r="G49" i="82"/>
  <c r="R45" i="82"/>
  <c r="R49" i="82"/>
  <c r="D49" i="82"/>
  <c r="D45" i="82"/>
  <c r="B45" i="82"/>
  <c r="B49" i="82"/>
  <c r="M45" i="82"/>
  <c r="M49" i="82"/>
  <c r="L49" i="82"/>
  <c r="L45" i="82"/>
  <c r="J45" i="82"/>
  <c r="J49" i="82"/>
  <c r="V49" i="82"/>
  <c r="V45" i="82"/>
  <c r="S45" i="82"/>
  <c r="S49" i="82"/>
  <c r="O45" i="82"/>
  <c r="O49" i="82"/>
  <c r="L5" i="41"/>
  <c r="W43" i="82"/>
  <c r="U45" i="82"/>
  <c r="U49" i="82"/>
  <c r="F49" i="82"/>
  <c r="F45" i="82"/>
  <c r="Q45" i="82"/>
  <c r="Q49" i="82"/>
  <c r="P45" i="82"/>
  <c r="P49" i="82"/>
  <c r="C45" i="82"/>
  <c r="C49" i="82"/>
  <c r="K45" i="82"/>
  <c r="K49" i="82"/>
  <c r="H43" i="82"/>
  <c r="G5" i="41"/>
  <c r="E45" i="82"/>
  <c r="E49" i="82"/>
  <c r="N45" i="82"/>
  <c r="N49" i="82"/>
  <c r="T45" i="82"/>
  <c r="T49" i="82"/>
  <c r="G7" i="41" l="1"/>
  <c r="H49" i="82"/>
  <c r="X49" i="82" s="1"/>
  <c r="H45" i="82"/>
  <c r="L7" i="41"/>
  <c r="W49" i="82"/>
  <c r="W45" i="82"/>
  <c r="B42" i="16" l="1"/>
  <c r="B6" i="41" s="1"/>
  <c r="H42" i="16"/>
  <c r="D6" i="41" s="1"/>
  <c r="P33" i="16" l="1"/>
  <c r="H33" i="16"/>
  <c r="Q33" i="16"/>
  <c r="I33" i="16"/>
  <c r="R33" i="16"/>
  <c r="J33" i="16"/>
  <c r="S33" i="16"/>
  <c r="K33" i="16"/>
  <c r="C33" i="16"/>
  <c r="W33" i="16"/>
  <c r="O33" i="16"/>
  <c r="G33" i="16"/>
  <c r="V33" i="16"/>
  <c r="N33" i="16"/>
  <c r="F33" i="16"/>
  <c r="U33" i="16"/>
  <c r="M33" i="16"/>
  <c r="E33" i="16"/>
  <c r="T33" i="16"/>
  <c r="L33" i="16"/>
  <c r="D33" i="16"/>
  <c r="P34" i="16"/>
  <c r="H34" i="16"/>
  <c r="W34" i="16"/>
  <c r="O34" i="16"/>
  <c r="Q34" i="16"/>
  <c r="G34" i="16"/>
  <c r="N34" i="16"/>
  <c r="R34" i="16"/>
  <c r="J34" i="16"/>
  <c r="U34" i="16"/>
  <c r="M34" i="16"/>
  <c r="E34" i="16"/>
  <c r="T34" i="16"/>
  <c r="L34" i="16"/>
  <c r="D34" i="16"/>
  <c r="F34" i="16"/>
  <c r="B34" i="16"/>
  <c r="K34" i="16"/>
  <c r="C34" i="16"/>
  <c r="V34" i="16"/>
  <c r="S34" i="16"/>
  <c r="I34" i="16"/>
  <c r="L42" i="16" l="1"/>
  <c r="F42" i="16" l="1"/>
  <c r="R42" i="16"/>
  <c r="J42" i="16"/>
  <c r="W42" i="16"/>
  <c r="I6" i="41" s="1"/>
  <c r="M42" i="16"/>
  <c r="D42" i="16"/>
  <c r="C42" i="16"/>
  <c r="Q42" i="16"/>
  <c r="I42" i="16"/>
  <c r="V42" i="16"/>
  <c r="N42" i="16"/>
  <c r="E42" i="16"/>
  <c r="K42" i="16"/>
  <c r="P42" i="16"/>
  <c r="U42" i="16"/>
  <c r="S42" i="16"/>
  <c r="O42" i="16"/>
  <c r="G42" i="16"/>
  <c r="T42" i="16"/>
  <c r="B18" i="84" l="1"/>
  <c r="B22" i="84" s="1"/>
  <c r="B24" i="84" s="1"/>
  <c r="B35" i="84" l="1"/>
  <c r="B36" i="84" s="1"/>
  <c r="B39" i="84" s="1"/>
  <c r="B41" i="84"/>
  <c r="B43" i="84" s="1"/>
  <c r="G18" i="84"/>
  <c r="G22" i="84" s="1"/>
  <c r="G24" i="84" s="1"/>
  <c r="D18" i="84"/>
  <c r="D22" i="84" s="1"/>
  <c r="D24" i="84" s="1"/>
  <c r="J18" i="84"/>
  <c r="J22" i="84" s="1"/>
  <c r="J24" i="84" s="1"/>
  <c r="V18" i="84"/>
  <c r="V22" i="84" s="1"/>
  <c r="V24" i="84" s="1"/>
  <c r="S18" i="84"/>
  <c r="S22" i="84" s="1"/>
  <c r="S24" i="84" s="1"/>
  <c r="T18" i="84"/>
  <c r="T22" i="84" s="1"/>
  <c r="T24" i="84" s="1"/>
  <c r="K18" i="84"/>
  <c r="K22" i="84" s="1"/>
  <c r="K24" i="84" s="1"/>
  <c r="I18" i="84"/>
  <c r="I22" i="84" s="1"/>
  <c r="I24" i="84" s="1"/>
  <c r="P18" i="84"/>
  <c r="P22" i="84" s="1"/>
  <c r="P24" i="84" s="1"/>
  <c r="C18" i="84"/>
  <c r="C22" i="84" s="1"/>
  <c r="C24" i="84" s="1"/>
  <c r="N18" i="84"/>
  <c r="N22" i="84" s="1"/>
  <c r="N24" i="84" s="1"/>
  <c r="F18" i="84"/>
  <c r="F22" i="84" s="1"/>
  <c r="F24" i="84" s="1"/>
  <c r="H18" i="84"/>
  <c r="H22" i="84" s="1"/>
  <c r="H24" i="84" s="1"/>
  <c r="E18" i="84"/>
  <c r="E22" i="84" s="1"/>
  <c r="E24" i="84" s="1"/>
  <c r="V35" i="84" l="1"/>
  <c r="V36" i="84" s="1"/>
  <c r="V39" i="84" s="1"/>
  <c r="V41" i="84"/>
  <c r="V43" i="84" s="1"/>
  <c r="E41" i="84"/>
  <c r="E43" i="84" s="1"/>
  <c r="E35" i="84"/>
  <c r="E36" i="84" s="1"/>
  <c r="E39" i="84" s="1"/>
  <c r="S35" i="84"/>
  <c r="S36" i="84" s="1"/>
  <c r="S39" i="84" s="1"/>
  <c r="S41" i="84"/>
  <c r="S43" i="84" s="1"/>
  <c r="N35" i="84"/>
  <c r="N36" i="84" s="1"/>
  <c r="N39" i="84" s="1"/>
  <c r="N41" i="84"/>
  <c r="N43" i="84" s="1"/>
  <c r="C35" i="84"/>
  <c r="C36" i="84" s="1"/>
  <c r="C39" i="84" s="1"/>
  <c r="C41" i="84"/>
  <c r="C43" i="84" s="1"/>
  <c r="P35" i="84"/>
  <c r="P36" i="84" s="1"/>
  <c r="P39" i="84" s="1"/>
  <c r="P41" i="84"/>
  <c r="P43" i="84" s="1"/>
  <c r="G41" i="84"/>
  <c r="G43" i="84" s="1"/>
  <c r="G35" i="84"/>
  <c r="G36" i="84" s="1"/>
  <c r="G39" i="84" s="1"/>
  <c r="H35" i="84"/>
  <c r="H36" i="84" s="1"/>
  <c r="H39" i="84" s="1"/>
  <c r="H41" i="84"/>
  <c r="F35" i="84"/>
  <c r="F36" i="84" s="1"/>
  <c r="F39" i="84" s="1"/>
  <c r="F41" i="84"/>
  <c r="F43" i="84" s="1"/>
  <c r="J41" i="84"/>
  <c r="J43" i="84" s="1"/>
  <c r="J35" i="84"/>
  <c r="J36" i="84" s="1"/>
  <c r="J39" i="84" s="1"/>
  <c r="D35" i="84"/>
  <c r="D36" i="84" s="1"/>
  <c r="D39" i="84" s="1"/>
  <c r="D41" i="84"/>
  <c r="D43" i="84" s="1"/>
  <c r="I35" i="84"/>
  <c r="I36" i="84" s="1"/>
  <c r="I39" i="84" s="1"/>
  <c r="I41" i="84"/>
  <c r="I43" i="84" s="1"/>
  <c r="B49" i="84"/>
  <c r="B45" i="84"/>
  <c r="T41" i="84"/>
  <c r="T43" i="84" s="1"/>
  <c r="T35" i="84"/>
  <c r="T36" i="84" s="1"/>
  <c r="T39" i="84" s="1"/>
  <c r="K35" i="84"/>
  <c r="K36" i="84" s="1"/>
  <c r="K39" i="84" s="1"/>
  <c r="K41" i="84"/>
  <c r="K43" i="84" s="1"/>
  <c r="H43" i="84" l="1"/>
  <c r="E5" i="41"/>
  <c r="S49" i="84"/>
  <c r="S45" i="84"/>
  <c r="E45" i="84"/>
  <c r="E49" i="84"/>
  <c r="N49" i="84"/>
  <c r="N45" i="84"/>
  <c r="K49" i="84"/>
  <c r="K45" i="84"/>
  <c r="J49" i="84"/>
  <c r="J45" i="84"/>
  <c r="F45" i="84"/>
  <c r="F49" i="84"/>
  <c r="V49" i="84"/>
  <c r="V45" i="84"/>
  <c r="I49" i="84"/>
  <c r="I45" i="84"/>
  <c r="D45" i="84"/>
  <c r="D49" i="84"/>
  <c r="G45" i="84"/>
  <c r="G49" i="84"/>
  <c r="P45" i="84"/>
  <c r="P49" i="84"/>
  <c r="T45" i="84"/>
  <c r="T49" i="84"/>
  <c r="C49" i="84"/>
  <c r="C45" i="84"/>
  <c r="W18" i="84"/>
  <c r="W22" i="84" s="1"/>
  <c r="W24" i="84" s="1"/>
  <c r="W41" i="84" l="1"/>
  <c r="W35" i="84"/>
  <c r="W36" i="84" s="1"/>
  <c r="W39" i="84" s="1"/>
  <c r="E7" i="41"/>
  <c r="H45" i="84"/>
  <c r="H49" i="84"/>
  <c r="W43" i="84" l="1"/>
  <c r="J5" i="41"/>
  <c r="J7" i="41" l="1"/>
  <c r="W49" i="84"/>
  <c r="W45" i="84"/>
  <c r="O18" i="84"/>
  <c r="O22" i="84" s="1"/>
  <c r="O24" i="84" s="1"/>
  <c r="O35" i="84" l="1"/>
  <c r="O36" i="84" s="1"/>
  <c r="O39" i="84" s="1"/>
  <c r="O41" i="84"/>
  <c r="O43" i="84" s="1"/>
  <c r="L18" i="84"/>
  <c r="L22" i="84" s="1"/>
  <c r="L24" i="84" s="1"/>
  <c r="L41" i="84" l="1"/>
  <c r="L43" i="84" s="1"/>
  <c r="L35" i="84"/>
  <c r="L36" i="84" s="1"/>
  <c r="L39" i="84" s="1"/>
  <c r="O45" i="84"/>
  <c r="O49" i="84"/>
  <c r="Q18" i="84"/>
  <c r="Q22" i="84" s="1"/>
  <c r="Q24" i="84" s="1"/>
  <c r="Q35" i="84" l="1"/>
  <c r="Q36" i="84" s="1"/>
  <c r="Q39" i="84" s="1"/>
  <c r="Q41" i="84"/>
  <c r="Q43" i="84" s="1"/>
  <c r="L45" i="84"/>
  <c r="L49" i="84"/>
  <c r="Q49" i="84" l="1"/>
  <c r="Q45" i="84"/>
  <c r="M18" i="84" l="1"/>
  <c r="M22" i="84" s="1"/>
  <c r="M24" i="84" s="1"/>
  <c r="U18" i="84"/>
  <c r="U22" i="84" s="1"/>
  <c r="U24" i="84" s="1"/>
  <c r="U35" i="84" l="1"/>
  <c r="U36" i="84" s="1"/>
  <c r="U39" i="84" s="1"/>
  <c r="U41" i="84"/>
  <c r="U43" i="84" s="1"/>
  <c r="M41" i="84"/>
  <c r="M43" i="84" s="1"/>
  <c r="M35" i="84"/>
  <c r="M36" i="84" s="1"/>
  <c r="M39" i="84" s="1"/>
  <c r="R18" i="84"/>
  <c r="R22" i="84" s="1"/>
  <c r="R24" i="84" s="1"/>
  <c r="R41" i="84" l="1"/>
  <c r="R43" i="84" s="1"/>
  <c r="R35" i="84"/>
  <c r="R36" i="84" s="1"/>
  <c r="R39" i="84" s="1"/>
  <c r="U49" i="84"/>
  <c r="U45" i="84"/>
  <c r="M45" i="84"/>
  <c r="M49" i="84"/>
  <c r="R49" i="84" l="1"/>
  <c r="X49" i="84" s="1"/>
  <c r="R45" i="84"/>
  <c r="B18" i="16"/>
  <c r="B22" i="16" l="1"/>
  <c r="G18" i="16"/>
  <c r="G22" i="16" s="1"/>
  <c r="G24" i="16" s="1"/>
  <c r="D18" i="16"/>
  <c r="D22" i="16" s="1"/>
  <c r="D24" i="16" s="1"/>
  <c r="V18" i="16"/>
  <c r="V22" i="16" s="1"/>
  <c r="V24" i="16" s="1"/>
  <c r="S18" i="16"/>
  <c r="S22" i="16" s="1"/>
  <c r="S24" i="16" s="1"/>
  <c r="T18" i="16"/>
  <c r="T22" i="16" s="1"/>
  <c r="T24" i="16" s="1"/>
  <c r="K18" i="16"/>
  <c r="K22" i="16" s="1"/>
  <c r="K24" i="16" s="1"/>
  <c r="I18" i="16"/>
  <c r="I22" i="16" s="1"/>
  <c r="I24" i="16" s="1"/>
  <c r="P18" i="16"/>
  <c r="P22" i="16" s="1"/>
  <c r="P24" i="16" s="1"/>
  <c r="C18" i="16"/>
  <c r="C22" i="16" s="1"/>
  <c r="C24" i="16" s="1"/>
  <c r="N18" i="16"/>
  <c r="N22" i="16" s="1"/>
  <c r="N24" i="16" s="1"/>
  <c r="F18" i="16"/>
  <c r="F22" i="16" s="1"/>
  <c r="F24" i="16" s="1"/>
  <c r="H18" i="16"/>
  <c r="H22" i="16" s="1"/>
  <c r="H24" i="16" s="1"/>
  <c r="B24" i="16" l="1"/>
  <c r="B41" i="16" s="1"/>
  <c r="B5" i="41" s="1"/>
  <c r="B35" i="16"/>
  <c r="B36" i="16" s="1"/>
  <c r="B39" i="16" s="1"/>
  <c r="V35" i="16"/>
  <c r="V36" i="16" s="1"/>
  <c r="V39" i="16" s="1"/>
  <c r="V41" i="16"/>
  <c r="K41" i="16"/>
  <c r="K35" i="16"/>
  <c r="K36" i="16" s="1"/>
  <c r="K39" i="16" s="1"/>
  <c r="F35" i="16"/>
  <c r="F36" i="16" s="1"/>
  <c r="F39" i="16" s="1"/>
  <c r="F41" i="16"/>
  <c r="D35" i="16"/>
  <c r="D36" i="16" s="1"/>
  <c r="D39" i="16" s="1"/>
  <c r="D41" i="16"/>
  <c r="S41" i="16"/>
  <c r="S35" i="16"/>
  <c r="S36" i="16" s="1"/>
  <c r="S39" i="16" s="1"/>
  <c r="G35" i="16"/>
  <c r="G36" i="16" s="1"/>
  <c r="G39" i="16" s="1"/>
  <c r="G41" i="16"/>
  <c r="T35" i="16"/>
  <c r="T36" i="16" s="1"/>
  <c r="T39" i="16" s="1"/>
  <c r="T41" i="16"/>
  <c r="N35" i="16"/>
  <c r="N36" i="16" s="1"/>
  <c r="N39" i="16" s="1"/>
  <c r="N41" i="16"/>
  <c r="P35" i="16"/>
  <c r="P41" i="16"/>
  <c r="H35" i="16"/>
  <c r="H41" i="16"/>
  <c r="D5" i="41" s="1"/>
  <c r="C41" i="16"/>
  <c r="C35" i="16"/>
  <c r="C36" i="16" s="1"/>
  <c r="I35" i="16"/>
  <c r="I36" i="16" s="1"/>
  <c r="I39" i="16" s="1"/>
  <c r="I41" i="16"/>
  <c r="B43" i="16" l="1"/>
  <c r="B45" i="16" s="1"/>
  <c r="C39" i="16"/>
  <c r="B49" i="16"/>
  <c r="N43" i="16"/>
  <c r="N45" i="16" s="1"/>
  <c r="I43" i="16"/>
  <c r="I45" i="16" s="1"/>
  <c r="T43" i="16"/>
  <c r="T45" i="16" s="1"/>
  <c r="G43" i="16"/>
  <c r="G45" i="16" s="1"/>
  <c r="F43" i="16"/>
  <c r="F45" i="16" s="1"/>
  <c r="H43" i="16"/>
  <c r="D7" i="41" s="1"/>
  <c r="H36" i="16"/>
  <c r="K43" i="16"/>
  <c r="K45" i="16" s="1"/>
  <c r="D43" i="16"/>
  <c r="D45" i="16" s="1"/>
  <c r="P43" i="16"/>
  <c r="V43" i="16"/>
  <c r="V45" i="16" s="1"/>
  <c r="C43" i="16"/>
  <c r="C45" i="16" s="1"/>
  <c r="P36" i="16"/>
  <c r="P39" i="16" s="1"/>
  <c r="S43" i="16"/>
  <c r="S45" i="16" s="1"/>
  <c r="W18" i="16"/>
  <c r="W22" i="16" s="1"/>
  <c r="W24" i="16" s="1"/>
  <c r="B7" i="41" l="1"/>
  <c r="P45" i="16"/>
  <c r="H45" i="16"/>
  <c r="H39" i="16"/>
  <c r="F49" i="16"/>
  <c r="C49" i="16"/>
  <c r="S49" i="16"/>
  <c r="N49" i="16"/>
  <c r="D49" i="16"/>
  <c r="K49" i="16"/>
  <c r="T49" i="16"/>
  <c r="G49" i="16"/>
  <c r="V49" i="16"/>
  <c r="I49" i="16"/>
  <c r="P49" i="16"/>
  <c r="H49" i="16"/>
  <c r="W41" i="16"/>
  <c r="I5" i="41" s="1"/>
  <c r="W35" i="16"/>
  <c r="W36" i="16" l="1"/>
  <c r="W43" i="16"/>
  <c r="I7" i="41" s="1"/>
  <c r="W45" i="16" l="1"/>
  <c r="W39" i="16"/>
  <c r="W49" i="16"/>
  <c r="E18" i="16" l="1"/>
  <c r="E22" i="16" s="1"/>
  <c r="E24" i="16" s="1"/>
  <c r="O18" i="16" l="1"/>
  <c r="O22" i="16" s="1"/>
  <c r="O24" i="16" s="1"/>
  <c r="E35" i="16"/>
  <c r="E36" i="16" s="1"/>
  <c r="E39" i="16" s="1"/>
  <c r="E41" i="16"/>
  <c r="J18" i="16"/>
  <c r="J22" i="16" s="1"/>
  <c r="J24" i="16" s="1"/>
  <c r="J35" i="16" l="1"/>
  <c r="J36" i="16" s="1"/>
  <c r="J39" i="16" s="1"/>
  <c r="J41" i="16"/>
  <c r="E43" i="16"/>
  <c r="E45" i="16" s="1"/>
  <c r="O41" i="16"/>
  <c r="O35" i="16"/>
  <c r="O36" i="16" s="1"/>
  <c r="O39" i="16" s="1"/>
  <c r="E49" i="16" l="1"/>
  <c r="O43" i="16"/>
  <c r="O45" i="16" s="1"/>
  <c r="J43" i="16"/>
  <c r="J45" i="16" s="1"/>
  <c r="O49" i="16" l="1"/>
  <c r="J49" i="16"/>
  <c r="L18" i="16"/>
  <c r="L22" i="16" s="1"/>
  <c r="L24" i="16" s="1"/>
  <c r="L35" i="16" l="1"/>
  <c r="L36" i="16" s="1"/>
  <c r="L39" i="16" s="1"/>
  <c r="L41" i="16"/>
  <c r="Q18" i="16"/>
  <c r="Q22" i="16" s="1"/>
  <c r="Q24" i="16" s="1"/>
  <c r="Q41" i="16" l="1"/>
  <c r="Q35" i="16"/>
  <c r="Q36" i="16" s="1"/>
  <c r="Q39" i="16" s="1"/>
  <c r="L43" i="16"/>
  <c r="L45" i="16" s="1"/>
  <c r="L49" i="16" l="1"/>
  <c r="Q43" i="16"/>
  <c r="Q45" i="16" s="1"/>
  <c r="Q49" i="16" l="1"/>
  <c r="M18" i="16"/>
  <c r="M22" i="16" s="1"/>
  <c r="M24" i="16" s="1"/>
  <c r="U18" i="16"/>
  <c r="U22" i="16" s="1"/>
  <c r="U24" i="16" s="1"/>
  <c r="U35" i="16" l="1"/>
  <c r="U36" i="16" s="1"/>
  <c r="U39" i="16" s="1"/>
  <c r="U41" i="16"/>
  <c r="M41" i="16"/>
  <c r="M35" i="16"/>
  <c r="R18" i="16"/>
  <c r="R22" i="16" s="1"/>
  <c r="R24" i="16" s="1"/>
  <c r="R41" i="16" l="1"/>
  <c r="R35" i="16"/>
  <c r="M36" i="16"/>
  <c r="M43" i="16"/>
  <c r="U43" i="16"/>
  <c r="U45" i="16" s="1"/>
  <c r="M45" i="16" l="1"/>
  <c r="M39" i="16"/>
  <c r="U49" i="16"/>
  <c r="R36" i="16"/>
  <c r="M49" i="16"/>
  <c r="R43" i="16"/>
  <c r="R45" i="16" l="1"/>
  <c r="R39" i="16"/>
  <c r="R49" i="16"/>
  <c r="X49" i="16" s="1"/>
</calcChain>
</file>

<file path=xl/sharedStrings.xml><?xml version="1.0" encoding="utf-8"?>
<sst xmlns="http://schemas.openxmlformats.org/spreadsheetml/2006/main" count="166" uniqueCount="49">
  <si>
    <t>Scenario 1 ASHP</t>
  </si>
  <si>
    <t xml:space="preserve">Electric </t>
  </si>
  <si>
    <t>Scenario 2 CCHP</t>
  </si>
  <si>
    <t>Scenario 4 Hybrid CCHP</t>
  </si>
  <si>
    <t>Reference Portfolio</t>
  </si>
  <si>
    <t>Reference</t>
  </si>
  <si>
    <t>Total</t>
  </si>
  <si>
    <t>Scenario 1 ASHP with Equipment Costs</t>
  </si>
  <si>
    <t>Scenario 2 CCHP with Equipment Costs</t>
  </si>
  <si>
    <t>Scenario 4 Hybrid CCHP with Equipment Costs</t>
  </si>
  <si>
    <t>Scenario 3 HHP</t>
  </si>
  <si>
    <t>Scenario 3 HHP with Equipment Costs</t>
  </si>
  <si>
    <t xml:space="preserve">Gas </t>
  </si>
  <si>
    <t>Cold Climate Heat Pump</t>
  </si>
  <si>
    <t>Scenario 1</t>
  </si>
  <si>
    <t>Electric Use MWh</t>
  </si>
  <si>
    <t>Gas Use Therms</t>
  </si>
  <si>
    <t>Base Rate</t>
  </si>
  <si>
    <t>Electric $/KWh</t>
  </si>
  <si>
    <t>Gas Use $/Therm</t>
  </si>
  <si>
    <t>% Elec Rate Increase</t>
  </si>
  <si>
    <t>% Gas Rate Increase</t>
  </si>
  <si>
    <t xml:space="preserve">Projected  </t>
  </si>
  <si>
    <t>Electric Rate $/KWh</t>
  </si>
  <si>
    <t xml:space="preserve">Costs </t>
  </si>
  <si>
    <t>Financing Rate for Conversion</t>
  </si>
  <si>
    <t xml:space="preserve">Financing Term </t>
  </si>
  <si>
    <t>Residual Gas Use</t>
  </si>
  <si>
    <t>Residual Gas Use Therms</t>
  </si>
  <si>
    <t>Electric Basic Charge</t>
  </si>
  <si>
    <t>CCA Costs</t>
  </si>
  <si>
    <t>Base w/o CCA</t>
  </si>
  <si>
    <t>Gas Base</t>
  </si>
  <si>
    <t>Gas - Electric</t>
  </si>
  <si>
    <t>Gas Costs</t>
  </si>
  <si>
    <t>CCA Carbon Costs</t>
  </si>
  <si>
    <t>Hybrid Heat Pump</t>
  </si>
  <si>
    <t>Electric Base</t>
  </si>
  <si>
    <t>Cooling Load</t>
  </si>
  <si>
    <t xml:space="preserve">Air Conditioning </t>
  </si>
  <si>
    <t>.</t>
  </si>
  <si>
    <t>Gas</t>
  </si>
  <si>
    <t>HP Conversion Costs</t>
  </si>
  <si>
    <t>Furnace Conversion</t>
  </si>
  <si>
    <t>Total Gas Costs with Conversion</t>
  </si>
  <si>
    <t>Total Electric Costs with Conversion</t>
  </si>
  <si>
    <t>Schedule 41</t>
  </si>
  <si>
    <t>HHP+CHP</t>
  </si>
  <si>
    <t>Air source Heat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</si>
</sst>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?_);_(@_)"/>
    <numFmt numFmtId="167" formatCode="0.000"/>
    <numFmt numFmtId="168" formatCode="_(* #,##0.000_);_(* \(#,##0.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6" fontId="0" fillId="0" borderId="0" xfId="0" applyNumberFormat="1"/>
    <xf numFmtId="165" fontId="0" fillId="0" borderId="1" xfId="1" applyNumberFormat="1" applyFont="1" applyBorder="1"/>
    <xf numFmtId="6" fontId="0" fillId="0" borderId="1" xfId="0" applyNumberFormat="1" applyBorder="1"/>
    <xf numFmtId="166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7" fontId="0" fillId="0" borderId="0" xfId="0" applyNumberFormat="1"/>
    <xf numFmtId="6" fontId="0" fillId="0" borderId="0" xfId="0" applyNumberFormat="1" applyAlignment="1">
      <alignment horizontal="center" wrapText="1"/>
    </xf>
    <xf numFmtId="168" fontId="0" fillId="0" borderId="0" xfId="0" applyNumberFormat="1"/>
    <xf numFmtId="0" fontId="0" fillId="0" borderId="0" xfId="0" applyAlignment="1">
      <alignment horizontal="center"/>
    </xf>
  </cellXfs>
  <cellStyles count="5">
    <cellStyle name="Comma" xfId="1" builtinId="3"/>
    <cellStyle name="Comma 3" xfId="4"/>
    <cellStyle name="Normal" xfId="0" builtinId="0"/>
    <cellStyle name="Normal 3 2" xfId="2"/>
    <cellStyle name="Normal 4" xfId="3"/>
  </cellStyles>
  <dxfs count="0"/>
  <tableStyles count="0" defaultTableStyle="TableStyleMedium2" defaultPivotStyle="PivotStyleLight16"/>
  <colors>
    <mruColors>
      <color rgb="FF15C2FF"/>
      <color rgb="FF005674"/>
      <color rgb="FFAFEAFF"/>
      <color rgb="FF6EB0AA"/>
      <color rgb="FFC39BE1"/>
      <color rgb="FFD393E5"/>
      <color rgb="FFDCAFF7"/>
      <color rgb="FF78A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Schedule 41T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677797574573271E-2"/>
          <c:y val="7.862931390303711E-2"/>
          <c:w val="0.88880395425024428"/>
          <c:h val="0.777032504164743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GasData'!$B$5:$L$5</c:f>
              <c:numCache>
                <c:formatCode>General</c:formatCode>
                <c:ptCount val="11"/>
                <c:pt idx="0" formatCode="_(* #,##0_);_(* \(#,##0\);_(* &quot;-&quot;??_);_(@_)">
                  <c:v>71.268095457169437</c:v>
                </c:pt>
                <c:pt idx="2" formatCode="&quot;$&quot;#,##0_);[Red]\(&quot;$&quot;#,##0\)">
                  <c:v>70.329255812658303</c:v>
                </c:pt>
                <c:pt idx="3" formatCode="&quot;$&quot;#,##0_);[Red]\(&quot;$&quot;#,##0\)">
                  <c:v>70.309832160798663</c:v>
                </c:pt>
                <c:pt idx="4" formatCode="&quot;$&quot;#,##0_);[Red]\(&quot;$&quot;#,##0\)">
                  <c:v>76.477481490729303</c:v>
                </c:pt>
                <c:pt idx="5" formatCode="&quot;$&quot;#,##0_);[Red]\(&quot;$&quot;#,##0\)">
                  <c:v>74.011312837969157</c:v>
                </c:pt>
                <c:pt idx="7" formatCode="&quot;$&quot;#,##0_);[Red]\(&quot;$&quot;#,##0\)">
                  <c:v>171.93332761410636</c:v>
                </c:pt>
                <c:pt idx="8" formatCode="&quot;$&quot;#,##0_);[Red]\(&quot;$&quot;#,##0\)">
                  <c:v>171.13588396876773</c:v>
                </c:pt>
                <c:pt idx="9" formatCode="&quot;$&quot;#,##0_);[Red]\(&quot;$&quot;#,##0\)">
                  <c:v>226.58283805753405</c:v>
                </c:pt>
                <c:pt idx="10" formatCode="&quot;$&quot;#,##0_);[Red]\(&quot;$&quot;#,##0\)">
                  <c:v>215.59928744602274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6-4E56-B6A3-DF173C193BF5}"/>
            </c:ext>
          </c:extLst>
        </c:ser>
        <c:ser>
          <c:idx val="1"/>
          <c:order val="1"/>
          <c:tx>
            <c:strRef>
              <c:f>'Elec GasData'!$A$6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GasData'!$B$6:$L$6</c:f>
              <c:numCache>
                <c:formatCode>General</c:formatCode>
                <c:ptCount val="11"/>
                <c:pt idx="0" formatCode="_(* #,##0_);_(* \(#,##0\);_(* &quot;-&quot;??_);_(@_)">
                  <c:v>56.904426237577702</c:v>
                </c:pt>
                <c:pt idx="2" formatCode="&quot;$&quot;#,##0_);[Red]\(&quot;$&quot;#,##0\)">
                  <c:v>93.345860549383545</c:v>
                </c:pt>
                <c:pt idx="3" formatCode="&quot;$&quot;#,##0_);[Red]\(&quot;$&quot;#,##0\)">
                  <c:v>93.345860549383545</c:v>
                </c:pt>
                <c:pt idx="4" formatCode="&quot;$&quot;#,##0_);[Red]\(&quot;$&quot;#,##0\)">
                  <c:v>93.345860549383545</c:v>
                </c:pt>
                <c:pt idx="5" formatCode="&quot;$&quot;#,##0_);[Red]\(&quot;$&quot;#,##0\)">
                  <c:v>93.345860549383545</c:v>
                </c:pt>
                <c:pt idx="7" formatCode="&quot;$&quot;#,##0_);[Red]\(&quot;$&quot;#,##0\)">
                  <c:v>244.12654967404723</c:v>
                </c:pt>
                <c:pt idx="8" formatCode="&quot;$&quot;#,##0_);[Red]\(&quot;$&quot;#,##0\)">
                  <c:v>244.12654967404723</c:v>
                </c:pt>
                <c:pt idx="9" formatCode="&quot;$&quot;#,##0_);[Red]\(&quot;$&quot;#,##0\)">
                  <c:v>244.12654967404723</c:v>
                </c:pt>
                <c:pt idx="10" formatCode="&quot;$&quot;#,##0_);[Red]\(&quot;$&quot;#,##0\)">
                  <c:v>244.12654967404723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744832"/>
        <c:axId val="728747784"/>
      </c:barChart>
      <c:lineChart>
        <c:grouping val="standard"/>
        <c:varyColors val="0"/>
        <c:ser>
          <c:idx val="2"/>
          <c:order val="2"/>
          <c:tx>
            <c:strRef>
              <c:f>'Elec GasData'!$A$7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GasData'!$B$7:$L$7</c:f>
              <c:numCache>
                <c:formatCode>General</c:formatCode>
                <c:ptCount val="11"/>
                <c:pt idx="0" formatCode="_(* #,##0_);_(* \(#,##0\);_(* &quot;-&quot;??_);_(@_)">
                  <c:v>128.17252169474713</c:v>
                </c:pt>
                <c:pt idx="2" formatCode="&quot;$&quot;#,##0_);[Red]\(&quot;$&quot;#,##0\)">
                  <c:v>163.67511636204185</c:v>
                </c:pt>
                <c:pt idx="3" formatCode="&quot;$&quot;#,##0_);[Red]\(&quot;$&quot;#,##0\)">
                  <c:v>163.65569271018222</c:v>
                </c:pt>
                <c:pt idx="4" formatCode="&quot;$&quot;#,##0_);[Red]\(&quot;$&quot;#,##0\)">
                  <c:v>169.82334204011286</c:v>
                </c:pt>
                <c:pt idx="5" formatCode="&quot;$&quot;#,##0_);[Red]\(&quot;$&quot;#,##0\)">
                  <c:v>167.35717338735273</c:v>
                </c:pt>
                <c:pt idx="7" formatCode="&quot;$&quot;#,##0_);[Red]\(&quot;$&quot;#,##0\)">
                  <c:v>416.05987728815359</c:v>
                </c:pt>
                <c:pt idx="8" formatCode="&quot;$&quot;#,##0_);[Red]\(&quot;$&quot;#,##0\)">
                  <c:v>415.26243364281498</c:v>
                </c:pt>
                <c:pt idx="9" formatCode="&quot;$&quot;#,##0_);[Red]\(&quot;$&quot;#,##0\)">
                  <c:v>470.70938773158122</c:v>
                </c:pt>
                <c:pt idx="10" formatCode="&quot;$&quot;#,##0_);[Red]\(&quot;$&quot;#,##0\)">
                  <c:v>459.72583712006997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44832"/>
        <c:axId val="728747784"/>
      </c:lineChart>
      <c:catAx>
        <c:axId val="7287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7784"/>
        <c:crosses val="autoZero"/>
        <c:auto val="1"/>
        <c:lblAlgn val="ctr"/>
        <c:lblOffset val="100"/>
        <c:noMultiLvlLbl val="0"/>
      </c:catAx>
      <c:valAx>
        <c:axId val="72874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In Thousands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03578" cy="6309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5" sqref="B5"/>
    </sheetView>
  </sheetViews>
  <sheetFormatPr defaultRowHeight="15" x14ac:dyDescent="0.25"/>
  <cols>
    <col min="1" max="1" width="21.7109375" customWidth="1"/>
    <col min="2" max="2" width="15.7109375" customWidth="1"/>
    <col min="3" max="3" width="3.7109375" customWidth="1"/>
    <col min="4" max="7" width="15.7109375" customWidth="1"/>
    <col min="8" max="8" width="4.28515625" customWidth="1"/>
    <col min="9" max="12" width="15.7109375" customWidth="1"/>
    <col min="16" max="16" width="9.5703125" bestFit="1" customWidth="1"/>
    <col min="45" max="45" width="9.5703125" bestFit="1" customWidth="1"/>
  </cols>
  <sheetData>
    <row r="1" spans="1:12" x14ac:dyDescent="0.25">
      <c r="A1" t="s">
        <v>46</v>
      </c>
    </row>
    <row r="3" spans="1:12" x14ac:dyDescent="0.25">
      <c r="B3" s="15">
        <v>2024</v>
      </c>
      <c r="C3" t="s">
        <v>40</v>
      </c>
      <c r="D3" s="20">
        <v>2030</v>
      </c>
      <c r="E3" s="20"/>
      <c r="F3" s="20"/>
      <c r="G3" s="20"/>
      <c r="H3" t="s">
        <v>40</v>
      </c>
      <c r="I3" s="20">
        <v>2045</v>
      </c>
      <c r="J3" s="20"/>
      <c r="K3" s="20"/>
      <c r="L3" s="20"/>
    </row>
    <row r="4" spans="1:12" ht="30" x14ac:dyDescent="0.25">
      <c r="B4" s="15"/>
      <c r="D4" s="18" t="s">
        <v>48</v>
      </c>
      <c r="E4" s="18" t="s">
        <v>13</v>
      </c>
      <c r="F4" s="18" t="s">
        <v>36</v>
      </c>
      <c r="G4" s="18" t="s">
        <v>47</v>
      </c>
      <c r="H4" s="16"/>
      <c r="I4" s="18" t="s">
        <v>48</v>
      </c>
      <c r="J4" s="18" t="s">
        <v>13</v>
      </c>
      <c r="K4" s="18" t="s">
        <v>36</v>
      </c>
      <c r="L4" s="18" t="s">
        <v>47</v>
      </c>
    </row>
    <row r="5" spans="1:12" x14ac:dyDescent="0.25">
      <c r="A5" t="s">
        <v>41</v>
      </c>
      <c r="B5" s="2">
        <f>'Scen 1 Total Costs'!B41/1000</f>
        <v>71.268095457169437</v>
      </c>
      <c r="D5" s="9">
        <f>'Scen 1 Total Costs'!$H41/1000</f>
        <v>70.329255812658303</v>
      </c>
      <c r="E5" s="9">
        <f>'Scen 2 Total Costs'!$H41/1000</f>
        <v>70.309832160798663</v>
      </c>
      <c r="F5" s="9">
        <f>'Scen 3 Total Costs'!$H41/1000</f>
        <v>76.477481490729303</v>
      </c>
      <c r="G5" s="9">
        <f>'Scen 4 Total Costs'!$H41/1000</f>
        <v>74.011312837969157</v>
      </c>
      <c r="I5" s="9">
        <f>'Scen 1 Total Costs'!$W41/1000</f>
        <v>171.93332761410636</v>
      </c>
      <c r="J5" s="9">
        <f>'Scen 2 Total Costs'!$W41/1000</f>
        <v>171.13588396876773</v>
      </c>
      <c r="K5" s="9">
        <f>'Scen 3 Total Costs'!$W41/1000</f>
        <v>226.58283805753405</v>
      </c>
      <c r="L5" s="9">
        <f>'Scen 4 Total Costs'!$W41/1000</f>
        <v>215.59928744602274</v>
      </c>
    </row>
    <row r="6" spans="1:12" x14ac:dyDescent="0.25">
      <c r="A6" t="s">
        <v>35</v>
      </c>
      <c r="B6" s="2">
        <f>'Scen 1 Total Costs'!B42/1000</f>
        <v>56.904426237577702</v>
      </c>
      <c r="D6" s="9">
        <f>'Scen 1 Total Costs'!$H42/1000</f>
        <v>93.345860549383545</v>
      </c>
      <c r="E6" s="9">
        <f>'Scen 2 Total Costs'!$H42/1000</f>
        <v>93.345860549383545</v>
      </c>
      <c r="F6" s="9">
        <f>'Scen 3 Total Costs'!$H42/1000</f>
        <v>93.345860549383545</v>
      </c>
      <c r="G6" s="9">
        <f>'Scen 4 Total Costs'!$H42/1000</f>
        <v>93.345860549383545</v>
      </c>
      <c r="I6" s="9">
        <f>'Scen 1 Total Costs'!$W42/1000</f>
        <v>244.12654967404723</v>
      </c>
      <c r="J6" s="9">
        <f>'Scen 2 Total Costs'!$W42/1000</f>
        <v>244.12654967404723</v>
      </c>
      <c r="K6" s="9">
        <f>'Scen 3 Total Costs'!$W42/1000</f>
        <v>244.12654967404723</v>
      </c>
      <c r="L6" s="9">
        <f>'Scen 4 Total Costs'!$W42/1000</f>
        <v>244.12654967404723</v>
      </c>
    </row>
    <row r="7" spans="1:12" x14ac:dyDescent="0.25">
      <c r="A7" t="s">
        <v>6</v>
      </c>
      <c r="B7" s="2">
        <f>'Scen 1 Total Costs'!B43/1000</f>
        <v>128.17252169474713</v>
      </c>
      <c r="D7" s="9">
        <f>'Scen 1 Total Costs'!$H43/1000</f>
        <v>163.67511636204185</v>
      </c>
      <c r="E7" s="9">
        <f>'Scen 2 Total Costs'!$H43/1000</f>
        <v>163.65569271018222</v>
      </c>
      <c r="F7" s="9">
        <f>'Scen 3 Total Costs'!$H43/1000</f>
        <v>169.82334204011286</v>
      </c>
      <c r="G7" s="9">
        <f>'Scen 4 Total Costs'!$H43/1000</f>
        <v>167.35717338735273</v>
      </c>
      <c r="I7" s="9">
        <f>'Scen 1 Total Costs'!$W43/1000</f>
        <v>416.05987728815359</v>
      </c>
      <c r="J7" s="9">
        <f>'Scen 2 Total Costs'!$W43/1000</f>
        <v>415.26243364281498</v>
      </c>
      <c r="K7" s="9">
        <f>'Scen 3 Total Costs'!$W43/1000</f>
        <v>470.70938773158122</v>
      </c>
      <c r="L7" s="9">
        <f>'Scen 4 Total Costs'!$W43/1000</f>
        <v>459.72583712006997</v>
      </c>
    </row>
    <row r="11" spans="1:12" x14ac:dyDescent="0.25">
      <c r="D11" s="9"/>
      <c r="E11" s="9"/>
      <c r="F11" s="9"/>
      <c r="G11" s="9"/>
    </row>
    <row r="12" spans="1:12" x14ac:dyDescent="0.25">
      <c r="D12" s="9"/>
      <c r="E12" s="9"/>
      <c r="F12" s="9"/>
      <c r="G12" s="9"/>
    </row>
    <row r="13" spans="1:12" x14ac:dyDescent="0.25">
      <c r="D13" s="9"/>
      <c r="E13" s="9"/>
      <c r="F13" s="9"/>
      <c r="G13" s="9"/>
    </row>
    <row r="14" spans="1:12" x14ac:dyDescent="0.25">
      <c r="D14" s="9"/>
      <c r="E14" s="9"/>
      <c r="F14" s="9"/>
      <c r="G14" s="9"/>
    </row>
    <row r="15" spans="1:12" x14ac:dyDescent="0.25">
      <c r="D15" s="9"/>
      <c r="E15" s="9"/>
      <c r="F15" s="9"/>
      <c r="G15" s="9"/>
    </row>
    <row r="16" spans="1:12" x14ac:dyDescent="0.25">
      <c r="D16" s="9"/>
      <c r="E16" s="9"/>
      <c r="F16" s="9"/>
      <c r="G16" s="9"/>
    </row>
    <row r="17" spans="4:7" x14ac:dyDescent="0.25">
      <c r="D17" s="9"/>
      <c r="E17" s="9"/>
      <c r="F17" s="9"/>
      <c r="G17" s="9"/>
    </row>
  </sheetData>
  <mergeCells count="2">
    <mergeCell ref="D3:G3"/>
    <mergeCell ref="I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6" workbookViewId="0">
      <selection activeCell="B11" sqref="B11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v>0.21107410520577632</v>
      </c>
      <c r="C11">
        <v>0.21107410520577632</v>
      </c>
      <c r="D11">
        <v>0.21107410520577632</v>
      </c>
      <c r="E11">
        <v>0.21107410520577632</v>
      </c>
      <c r="F11">
        <v>0.21107410520577632</v>
      </c>
      <c r="G11">
        <v>0.21107410520577632</v>
      </c>
      <c r="H11">
        <v>0.21107410520577632</v>
      </c>
      <c r="I11">
        <v>0.21107410520577632</v>
      </c>
      <c r="J11">
        <v>0.21107410520577632</v>
      </c>
      <c r="K11">
        <v>0.21107410520577632</v>
      </c>
      <c r="L11">
        <v>0.21107410520577632</v>
      </c>
      <c r="M11">
        <v>0.21107410520577632</v>
      </c>
      <c r="N11">
        <v>0.21107410520577632</v>
      </c>
      <c r="O11">
        <v>0.21107410520577632</v>
      </c>
      <c r="P11">
        <v>0.21107410520577632</v>
      </c>
      <c r="Q11">
        <v>0.21107410520577632</v>
      </c>
      <c r="R11">
        <v>0.21107410520577632</v>
      </c>
      <c r="S11">
        <v>0.21107410520577632</v>
      </c>
      <c r="T11">
        <v>0.21107410520577632</v>
      </c>
      <c r="U11">
        <v>0.21107410520577632</v>
      </c>
      <c r="V11">
        <v>0.21107410520577632</v>
      </c>
      <c r="W11"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increase'!C19</f>
        <v>0.26939437228279539</v>
      </c>
      <c r="C18" s="1">
        <f>'%  Rate increase'!D19</f>
        <v>0.11972748453444138</v>
      </c>
      <c r="D18" s="1">
        <f>'%  Rate increase'!E19</f>
        <v>0.14396580638114842</v>
      </c>
      <c r="E18" s="1">
        <f>'%  Rate increase'!F19</f>
        <v>0.23251766517541594</v>
      </c>
      <c r="F18" s="1">
        <f>'%  Rate increase'!G19</f>
        <v>0.21575640994120882</v>
      </c>
      <c r="G18" s="1">
        <f>'%  Rate increase'!H19</f>
        <v>0.23205305823756373</v>
      </c>
      <c r="H18" s="1">
        <f>'%  Rate increase'!I19</f>
        <v>0.25267219451764622</v>
      </c>
      <c r="I18" s="1">
        <f>'%  Rate increase'!J19</f>
        <v>0.32332482085393055</v>
      </c>
      <c r="J18" s="1">
        <f>'%  Rate increase'!K19</f>
        <v>0.34332101199433152</v>
      </c>
      <c r="K18" s="1">
        <f>'%  Rate increase'!L19</f>
        <v>0.39114947443884218</v>
      </c>
      <c r="L18" s="1">
        <f>'%  Rate increase'!M19</f>
        <v>0.48842013604574852</v>
      </c>
      <c r="M18" s="1">
        <f>'%  Rate increase'!N19</f>
        <v>0.49149778235150565</v>
      </c>
      <c r="N18" s="1">
        <f>'%  Rate increase'!O19</f>
        <v>0.53294260952545924</v>
      </c>
      <c r="O18" s="1">
        <f>'%  Rate increase'!P19</f>
        <v>0.61257872530336233</v>
      </c>
      <c r="P18" s="1">
        <f>'%  Rate increase'!Q19</f>
        <v>0.67899110452037048</v>
      </c>
      <c r="Q18" s="1">
        <f>'%  Rate increase'!R19</f>
        <v>0.7798225670960468</v>
      </c>
      <c r="R18" s="1">
        <f>'%  Rate increase'!S19</f>
        <v>0.90546156506233366</v>
      </c>
      <c r="S18" s="1">
        <f>'%  Rate increase'!T19</f>
        <v>1.0258432475204753</v>
      </c>
      <c r="T18" s="1">
        <f>'%  Rate increase'!U19</f>
        <v>1.176615326552314</v>
      </c>
      <c r="U18" s="1">
        <f>'%  Rate increase'!V19</f>
        <v>1.3851733120680052</v>
      </c>
      <c r="V18" s="1">
        <f>'%  Rate increase'!W19</f>
        <v>1.6663479837875927</v>
      </c>
      <c r="W18" s="1">
        <f>'%  Rate increase'!X19</f>
        <v>2.0623969545021019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1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0.26793628128283914</v>
      </c>
      <c r="C22" s="17">
        <f t="shared" ref="C22:W22" si="1">C11*(1+C18)</f>
        <v>0.23634547687242197</v>
      </c>
      <c r="D22" s="17">
        <f t="shared" si="1"/>
        <v>0.24146155896790528</v>
      </c>
      <c r="E22" s="17">
        <f t="shared" si="1"/>
        <v>0.26015256332721354</v>
      </c>
      <c r="F22" s="17">
        <f t="shared" si="1"/>
        <v>0.25661469637652762</v>
      </c>
      <c r="G22" s="17">
        <f t="shared" si="1"/>
        <v>0.26005449683353399</v>
      </c>
      <c r="H22" s="17">
        <f t="shared" si="1"/>
        <v>0.26440666257396839</v>
      </c>
      <c r="I22" s="17">
        <f t="shared" si="1"/>
        <v>0.27931960245833765</v>
      </c>
      <c r="J22" s="17">
        <f t="shared" si="1"/>
        <v>0.28354028061082143</v>
      </c>
      <c r="K22" s="17">
        <f t="shared" si="1"/>
        <v>0.29363563052466463</v>
      </c>
      <c r="L22" s="17">
        <f t="shared" si="1"/>
        <v>0.31416694838611625</v>
      </c>
      <c r="M22" s="17">
        <f t="shared" si="1"/>
        <v>0.31481655982624379</v>
      </c>
      <c r="N22" s="17">
        <f t="shared" si="1"/>
        <v>0.32356448963739409</v>
      </c>
      <c r="O22" s="17">
        <f t="shared" si="1"/>
        <v>0.34037361151727857</v>
      </c>
      <c r="P22" s="17">
        <f t="shared" si="1"/>
        <v>0.35439154503509529</v>
      </c>
      <c r="Q22" s="17">
        <f t="shared" si="1"/>
        <v>0.37567445577484587</v>
      </c>
      <c r="R22" s="17">
        <f t="shared" si="1"/>
        <v>0.40219359484953021</v>
      </c>
      <c r="S22" s="17">
        <f t="shared" si="1"/>
        <v>0.42760305075754834</v>
      </c>
      <c r="T22" s="17">
        <f t="shared" si="1"/>
        <v>0.45942713242920835</v>
      </c>
      <c r="U22" s="17">
        <f t="shared" si="1"/>
        <v>0.50344832260545214</v>
      </c>
      <c r="V22" s="17">
        <f t="shared" si="1"/>
        <v>0.56279701484519196</v>
      </c>
      <c r="W22" s="17">
        <f t="shared" si="1"/>
        <v>0.64639269695642565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0.26793628128283914</v>
      </c>
      <c r="C24" s="19">
        <f t="shared" ref="C24:W24" si="2">C22</f>
        <v>0.23634547687242197</v>
      </c>
      <c r="D24" s="19">
        <f t="shared" si="2"/>
        <v>0.24146155896790528</v>
      </c>
      <c r="E24" s="19">
        <f t="shared" si="2"/>
        <v>0.26015256332721354</v>
      </c>
      <c r="F24" s="19">
        <f t="shared" si="2"/>
        <v>0.25661469637652762</v>
      </c>
      <c r="G24" s="19">
        <f t="shared" si="2"/>
        <v>0.26005449683353399</v>
      </c>
      <c r="H24" s="19">
        <f t="shared" si="2"/>
        <v>0.26440666257396839</v>
      </c>
      <c r="I24" s="19">
        <f t="shared" si="2"/>
        <v>0.27931960245833765</v>
      </c>
      <c r="J24" s="19">
        <f t="shared" si="2"/>
        <v>0.28354028061082143</v>
      </c>
      <c r="K24" s="19">
        <f t="shared" si="2"/>
        <v>0.29363563052466463</v>
      </c>
      <c r="L24" s="19">
        <f t="shared" si="2"/>
        <v>0.31416694838611625</v>
      </c>
      <c r="M24" s="19">
        <f t="shared" si="2"/>
        <v>0.31481655982624379</v>
      </c>
      <c r="N24" s="19">
        <f t="shared" si="2"/>
        <v>0.32356448963739409</v>
      </c>
      <c r="O24" s="19">
        <f t="shared" si="2"/>
        <v>0.34037361151727857</v>
      </c>
      <c r="P24" s="19">
        <f t="shared" si="2"/>
        <v>0.35439154503509529</v>
      </c>
      <c r="Q24" s="19">
        <f t="shared" si="2"/>
        <v>0.37567445577484587</v>
      </c>
      <c r="R24" s="19">
        <f t="shared" si="2"/>
        <v>0.40219359484953021</v>
      </c>
      <c r="S24" s="19">
        <f t="shared" si="2"/>
        <v>0.42760305075754834</v>
      </c>
      <c r="T24" s="19">
        <f t="shared" si="2"/>
        <v>0.45942713242920835</v>
      </c>
      <c r="U24" s="19">
        <f t="shared" si="2"/>
        <v>0.50344832260545214</v>
      </c>
      <c r="V24" s="19">
        <f t="shared" si="2"/>
        <v>0.56279701484519196</v>
      </c>
      <c r="W24" s="19">
        <f t="shared" si="2"/>
        <v>0.64639269695642565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265988.96989966556</v>
      </c>
      <c r="C30" s="2">
        <v>265988.96989966556</v>
      </c>
      <c r="D30" s="2">
        <v>265988.96989966556</v>
      </c>
      <c r="E30" s="2">
        <v>265988.96989966556</v>
      </c>
      <c r="F30" s="2">
        <v>265988.96989966556</v>
      </c>
      <c r="G30" s="2">
        <v>265988.96989966556</v>
      </c>
      <c r="H30" s="2">
        <v>265988.96989966556</v>
      </c>
      <c r="I30" s="2">
        <v>265988.96989966556</v>
      </c>
      <c r="J30" s="2">
        <v>265988.96989966556</v>
      </c>
      <c r="K30" s="2">
        <v>265988.96989966556</v>
      </c>
      <c r="L30" s="2">
        <v>265988.96989966556</v>
      </c>
      <c r="M30" s="2">
        <v>265988.96989966556</v>
      </c>
      <c r="N30" s="2">
        <v>265988.96989966556</v>
      </c>
      <c r="O30" s="2">
        <v>265988.96989966556</v>
      </c>
      <c r="P30" s="2">
        <v>265988.96989966556</v>
      </c>
      <c r="Q30" s="2">
        <v>265988.96989966556</v>
      </c>
      <c r="R30" s="2">
        <v>265988.96989966556</v>
      </c>
      <c r="S30" s="2">
        <v>265988.96989966556</v>
      </c>
      <c r="T30" s="2">
        <v>265988.96989966556</v>
      </c>
      <c r="U30" s="2">
        <v>265988.96989966556</v>
      </c>
      <c r="V30" s="2">
        <v>265988.96989966556</v>
      </c>
      <c r="W30" s="2"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3">(B10*B26-(B13))*(1+B17)</f>
        <v>0</v>
      </c>
      <c r="C33" s="9">
        <f t="shared" si="3"/>
        <v>0</v>
      </c>
      <c r="D33" s="9">
        <f t="shared" si="3"/>
        <v>0</v>
      </c>
      <c r="E33" s="9">
        <f t="shared" si="3"/>
        <v>0</v>
      </c>
      <c r="F33" s="9">
        <f t="shared" si="3"/>
        <v>0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</row>
    <row r="34" spans="1:24" x14ac:dyDescent="0.25">
      <c r="A34" t="s">
        <v>39</v>
      </c>
      <c r="B34" s="9">
        <f t="shared" ref="B34:W34" si="4">(B21*B27-(B13))</f>
        <v>0</v>
      </c>
      <c r="C34" s="9">
        <f t="shared" si="4"/>
        <v>0</v>
      </c>
      <c r="D34" s="9">
        <f t="shared" si="4"/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  <c r="M34" s="9">
        <f t="shared" si="4"/>
        <v>0</v>
      </c>
      <c r="N34" s="9">
        <f t="shared" si="4"/>
        <v>0</v>
      </c>
      <c r="O34" s="9">
        <f t="shared" si="4"/>
        <v>0</v>
      </c>
      <c r="P34" s="9">
        <f t="shared" si="4"/>
        <v>0</v>
      </c>
      <c r="Q34" s="9">
        <f t="shared" si="4"/>
        <v>0</v>
      </c>
      <c r="R34" s="9">
        <f t="shared" si="4"/>
        <v>0</v>
      </c>
      <c r="S34" s="9">
        <f t="shared" si="4"/>
        <v>0</v>
      </c>
      <c r="T34" s="9">
        <f t="shared" si="4"/>
        <v>0</v>
      </c>
      <c r="U34" s="9">
        <f t="shared" si="4"/>
        <v>0</v>
      </c>
      <c r="V34" s="9">
        <f t="shared" si="4"/>
        <v>0</v>
      </c>
      <c r="W34" s="9">
        <f t="shared" si="4"/>
        <v>0</v>
      </c>
    </row>
    <row r="35" spans="1:24" ht="15.75" customHeight="1" x14ac:dyDescent="0.25">
      <c r="A35" t="s">
        <v>27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6">SUM(C33:C35)</f>
        <v>0</v>
      </c>
      <c r="D36" s="11">
        <f t="shared" si="6"/>
        <v>0</v>
      </c>
      <c r="E36" s="11">
        <f t="shared" si="6"/>
        <v>0</v>
      </c>
      <c r="F36" s="11">
        <f t="shared" si="6"/>
        <v>0</v>
      </c>
      <c r="G36" s="11">
        <f t="shared" si="6"/>
        <v>0</v>
      </c>
      <c r="H36" s="11">
        <f t="shared" si="6"/>
        <v>0</v>
      </c>
      <c r="I36" s="11">
        <f t="shared" si="6"/>
        <v>0</v>
      </c>
      <c r="J36" s="11">
        <f t="shared" si="6"/>
        <v>0</v>
      </c>
      <c r="K36" s="11">
        <f t="shared" si="6"/>
        <v>0</v>
      </c>
      <c r="L36" s="11">
        <f t="shared" si="6"/>
        <v>0</v>
      </c>
      <c r="M36" s="11">
        <f t="shared" si="6"/>
        <v>0</v>
      </c>
      <c r="N36" s="11">
        <f t="shared" si="6"/>
        <v>0</v>
      </c>
      <c r="O36" s="11">
        <f t="shared" si="6"/>
        <v>0</v>
      </c>
      <c r="P36" s="11">
        <f t="shared" si="6"/>
        <v>0</v>
      </c>
      <c r="Q36" s="11">
        <f t="shared" si="6"/>
        <v>0</v>
      </c>
      <c r="R36" s="11">
        <f t="shared" si="6"/>
        <v>0</v>
      </c>
      <c r="S36" s="11">
        <f t="shared" si="6"/>
        <v>0</v>
      </c>
      <c r="T36" s="11">
        <f t="shared" si="6"/>
        <v>0</v>
      </c>
      <c r="U36" s="11">
        <f t="shared" si="6"/>
        <v>0</v>
      </c>
      <c r="V36" s="11">
        <f t="shared" si="6"/>
        <v>0</v>
      </c>
      <c r="W36" s="11">
        <f t="shared" si="6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7">SUM(B36:B38)</f>
        <v>0</v>
      </c>
      <c r="C39" s="11">
        <f t="shared" si="7"/>
        <v>0</v>
      </c>
      <c r="D39" s="11">
        <f t="shared" si="7"/>
        <v>0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0</v>
      </c>
      <c r="I39" s="11">
        <f t="shared" si="7"/>
        <v>0</v>
      </c>
      <c r="J39" s="11">
        <f t="shared" si="7"/>
        <v>0</v>
      </c>
      <c r="K39" s="11">
        <f t="shared" si="7"/>
        <v>0</v>
      </c>
      <c r="L39" s="11">
        <f t="shared" si="7"/>
        <v>0</v>
      </c>
      <c r="M39" s="11">
        <f t="shared" si="7"/>
        <v>0</v>
      </c>
      <c r="N39" s="11">
        <f t="shared" si="7"/>
        <v>0</v>
      </c>
      <c r="O39" s="11">
        <f t="shared" si="7"/>
        <v>0</v>
      </c>
      <c r="P39" s="11">
        <f t="shared" si="7"/>
        <v>0</v>
      </c>
      <c r="Q39" s="11">
        <f t="shared" si="7"/>
        <v>0</v>
      </c>
      <c r="R39" s="11">
        <f t="shared" si="7"/>
        <v>0</v>
      </c>
      <c r="S39" s="11">
        <f t="shared" si="7"/>
        <v>0</v>
      </c>
      <c r="T39" s="11">
        <f t="shared" si="7"/>
        <v>0</v>
      </c>
      <c r="U39" s="11">
        <f t="shared" si="7"/>
        <v>0</v>
      </c>
      <c r="V39" s="11">
        <f t="shared" si="7"/>
        <v>0</v>
      </c>
      <c r="W39" s="11">
        <f t="shared" si="7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71268.095457169431</v>
      </c>
      <c r="C41" s="2">
        <f t="shared" ref="C41:W41" si="8">C$24*C30</f>
        <v>62865.289933740751</v>
      </c>
      <c r="D41" s="2">
        <f t="shared" si="8"/>
        <v>64226.111340240481</v>
      </c>
      <c r="E41" s="2">
        <f t="shared" si="8"/>
        <v>69197.712336163037</v>
      </c>
      <c r="F41" s="2">
        <f t="shared" si="8"/>
        <v>68256.678750308027</v>
      </c>
      <c r="G41" s="2">
        <f t="shared" si="8"/>
        <v>69171.627730527543</v>
      </c>
      <c r="H41" s="2">
        <f t="shared" si="8"/>
        <v>70329.255812658303</v>
      </c>
      <c r="I41" s="2">
        <f t="shared" si="8"/>
        <v>74295.933330677319</v>
      </c>
      <c r="J41" s="2">
        <f t="shared" si="8"/>
        <v>75418.587164734505</v>
      </c>
      <c r="K41" s="2">
        <f t="shared" si="8"/>
        <v>78103.838889094332</v>
      </c>
      <c r="L41" s="2">
        <f t="shared" si="8"/>
        <v>83564.94297774446</v>
      </c>
      <c r="M41" s="2">
        <f t="shared" si="8"/>
        <v>83737.732455539022</v>
      </c>
      <c r="N41" s="2">
        <f t="shared" si="8"/>
        <v>86064.585294761462</v>
      </c>
      <c r="O41" s="2">
        <f t="shared" si="8"/>
        <v>90535.626308509876</v>
      </c>
      <c r="P41" s="2">
        <f t="shared" si="8"/>
        <v>94264.242005035936</v>
      </c>
      <c r="Q41" s="2">
        <f t="shared" si="8"/>
        <v>99925.261509168718</v>
      </c>
      <c r="R41" s="2">
        <f t="shared" si="8"/>
        <v>106979.05999426998</v>
      </c>
      <c r="S41" s="2">
        <f t="shared" si="8"/>
        <v>113737.6949969547</v>
      </c>
      <c r="T41" s="2">
        <f t="shared" si="8"/>
        <v>122202.54969880237</v>
      </c>
      <c r="U41" s="2">
        <f t="shared" si="8"/>
        <v>133911.70072753873</v>
      </c>
      <c r="V41" s="2">
        <f t="shared" si="8"/>
        <v>149697.79824127941</v>
      </c>
      <c r="W41" s="2">
        <f t="shared" si="8"/>
        <v>171933.32761410635</v>
      </c>
    </row>
    <row r="42" spans="1:24" x14ac:dyDescent="0.25">
      <c r="A42" t="s">
        <v>30</v>
      </c>
      <c r="B42" s="2">
        <f>B30*B23</f>
        <v>56904.426237577703</v>
      </c>
      <c r="C42" s="2">
        <f t="shared" ref="C42:W42" si="9">C30*C23</f>
        <v>62303.040891424287</v>
      </c>
      <c r="D42" s="2">
        <f t="shared" si="9"/>
        <v>73880.799151435582</v>
      </c>
      <c r="E42" s="2">
        <f t="shared" si="9"/>
        <v>79876.654757186916</v>
      </c>
      <c r="F42" s="2">
        <f t="shared" si="9"/>
        <v>78253.918600578807</v>
      </c>
      <c r="G42" s="2">
        <f t="shared" si="9"/>
        <v>83433.455494066075</v>
      </c>
      <c r="H42" s="2">
        <f t="shared" si="9"/>
        <v>93345.860549383549</v>
      </c>
      <c r="I42" s="2">
        <f t="shared" si="9"/>
        <v>87578.140157429763</v>
      </c>
      <c r="J42" s="2">
        <f t="shared" si="9"/>
        <v>98156.630721355978</v>
      </c>
      <c r="K42" s="2">
        <f t="shared" si="9"/>
        <v>110012.88834461823</v>
      </c>
      <c r="L42" s="2">
        <f t="shared" si="9"/>
        <v>123301.2534454507</v>
      </c>
      <c r="M42" s="2">
        <f t="shared" si="9"/>
        <v>138194.70909258255</v>
      </c>
      <c r="N42" s="2">
        <f t="shared" si="9"/>
        <v>154887.1328354541</v>
      </c>
      <c r="O42" s="2">
        <f t="shared" si="9"/>
        <v>162918.67136298257</v>
      </c>
      <c r="P42" s="2">
        <f t="shared" si="9"/>
        <v>171366.67838559058</v>
      </c>
      <c r="Q42" s="2">
        <f t="shared" si="9"/>
        <v>180252.74951746836</v>
      </c>
      <c r="R42" s="2">
        <f t="shared" si="9"/>
        <v>189599.60019473193</v>
      </c>
      <c r="S42" s="2">
        <f t="shared" si="9"/>
        <v>199431.12374282241</v>
      </c>
      <c r="T42" s="2">
        <f t="shared" si="9"/>
        <v>209772.45245493946</v>
      </c>
      <c r="U42" s="2">
        <f t="shared" si="9"/>
        <v>220650.02183764504</v>
      </c>
      <c r="V42" s="2">
        <f t="shared" si="9"/>
        <v>232091.63818786631</v>
      </c>
      <c r="W42" s="2">
        <f t="shared" si="9"/>
        <v>244126.54967404722</v>
      </c>
    </row>
    <row r="43" spans="1:24" x14ac:dyDescent="0.25">
      <c r="A43" t="s">
        <v>34</v>
      </c>
      <c r="B43" s="10">
        <f>SUM(B41:B42)</f>
        <v>128172.52169474713</v>
      </c>
      <c r="C43" s="10">
        <f t="shared" ref="C43:W43" si="10">SUM(C41:C42)</f>
        <v>125168.33082516503</v>
      </c>
      <c r="D43" s="10">
        <f t="shared" si="10"/>
        <v>138106.91049167607</v>
      </c>
      <c r="E43" s="10">
        <f t="shared" si="10"/>
        <v>149074.36709334995</v>
      </c>
      <c r="F43" s="10">
        <f t="shared" si="10"/>
        <v>146510.59735088685</v>
      </c>
      <c r="G43" s="10">
        <f t="shared" si="10"/>
        <v>152605.0832245936</v>
      </c>
      <c r="H43" s="10">
        <f t="shared" si="10"/>
        <v>163675.11636204185</v>
      </c>
      <c r="I43" s="10">
        <f t="shared" si="10"/>
        <v>161874.07348810707</v>
      </c>
      <c r="J43" s="10">
        <f t="shared" si="10"/>
        <v>173575.21788609048</v>
      </c>
      <c r="K43" s="10">
        <f t="shared" si="10"/>
        <v>188116.72723371256</v>
      </c>
      <c r="L43" s="10">
        <f t="shared" si="10"/>
        <v>206866.19642319516</v>
      </c>
      <c r="M43" s="10">
        <f t="shared" si="10"/>
        <v>221932.44154812157</v>
      </c>
      <c r="N43" s="10">
        <f t="shared" si="10"/>
        <v>240951.71813021557</v>
      </c>
      <c r="O43" s="10">
        <f t="shared" si="10"/>
        <v>253454.29767149244</v>
      </c>
      <c r="P43" s="10">
        <f t="shared" si="10"/>
        <v>265630.92039062653</v>
      </c>
      <c r="Q43" s="10">
        <f t="shared" si="10"/>
        <v>280178.01102663705</v>
      </c>
      <c r="R43" s="10">
        <f t="shared" si="10"/>
        <v>296578.66018900194</v>
      </c>
      <c r="S43" s="10">
        <f t="shared" si="10"/>
        <v>313168.81873977708</v>
      </c>
      <c r="T43" s="10">
        <f t="shared" si="10"/>
        <v>331975.00215374184</v>
      </c>
      <c r="U43" s="10">
        <f t="shared" si="10"/>
        <v>354561.72256518377</v>
      </c>
      <c r="V43" s="10">
        <f t="shared" si="10"/>
        <v>381789.43642914575</v>
      </c>
      <c r="W43" s="10">
        <f t="shared" si="10"/>
        <v>416059.87728815357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128172.52169474713</v>
      </c>
      <c r="C45" s="10">
        <f t="shared" ref="C45:W45" si="11">SUM(C43:C44)</f>
        <v>125168.33082516503</v>
      </c>
      <c r="D45" s="10">
        <f t="shared" si="11"/>
        <v>138106.91049167607</v>
      </c>
      <c r="E45" s="10">
        <f t="shared" si="11"/>
        <v>149074.36709334995</v>
      </c>
      <c r="F45" s="10">
        <f t="shared" si="11"/>
        <v>146510.59735088685</v>
      </c>
      <c r="G45" s="10">
        <f t="shared" si="11"/>
        <v>152605.0832245936</v>
      </c>
      <c r="H45" s="10">
        <f t="shared" si="11"/>
        <v>163675.11636204185</v>
      </c>
      <c r="I45" s="10">
        <f t="shared" si="11"/>
        <v>161874.07348810707</v>
      </c>
      <c r="J45" s="10">
        <f t="shared" si="11"/>
        <v>173575.21788609048</v>
      </c>
      <c r="K45" s="10">
        <f t="shared" si="11"/>
        <v>188116.72723371256</v>
      </c>
      <c r="L45" s="10">
        <f t="shared" si="11"/>
        <v>206866.19642319516</v>
      </c>
      <c r="M45" s="10">
        <f t="shared" si="11"/>
        <v>221932.44154812157</v>
      </c>
      <c r="N45" s="10">
        <f t="shared" si="11"/>
        <v>240951.71813021557</v>
      </c>
      <c r="O45" s="10">
        <f t="shared" si="11"/>
        <v>253454.29767149244</v>
      </c>
      <c r="P45" s="10">
        <f t="shared" si="11"/>
        <v>265630.92039062653</v>
      </c>
      <c r="Q45" s="10">
        <f t="shared" si="11"/>
        <v>280178.01102663705</v>
      </c>
      <c r="R45" s="10">
        <f t="shared" si="11"/>
        <v>296578.66018900194</v>
      </c>
      <c r="S45" s="10">
        <f t="shared" si="11"/>
        <v>313168.81873977708</v>
      </c>
      <c r="T45" s="10">
        <f t="shared" si="11"/>
        <v>331975.00215374184</v>
      </c>
      <c r="U45" s="10">
        <f t="shared" si="11"/>
        <v>354561.72256518377</v>
      </c>
      <c r="V45" s="10">
        <f t="shared" si="11"/>
        <v>381789.43642914575</v>
      </c>
      <c r="W45" s="10">
        <f t="shared" si="11"/>
        <v>416059.87728815357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2">B43-B36</f>
        <v>128172.52169474713</v>
      </c>
      <c r="C49" s="13">
        <f t="shared" si="12"/>
        <v>125168.33082516503</v>
      </c>
      <c r="D49" s="13">
        <f t="shared" si="12"/>
        <v>138106.91049167607</v>
      </c>
      <c r="E49" s="13">
        <f t="shared" si="12"/>
        <v>149074.36709334995</v>
      </c>
      <c r="F49" s="13">
        <f t="shared" si="12"/>
        <v>146510.59735088685</v>
      </c>
      <c r="G49" s="13">
        <f t="shared" si="12"/>
        <v>152605.0832245936</v>
      </c>
      <c r="H49" s="13">
        <f t="shared" si="12"/>
        <v>163675.11636204185</v>
      </c>
      <c r="I49" s="13">
        <f t="shared" si="12"/>
        <v>161874.07348810707</v>
      </c>
      <c r="J49" s="13">
        <f t="shared" si="12"/>
        <v>173575.21788609048</v>
      </c>
      <c r="K49" s="13">
        <f t="shared" si="12"/>
        <v>188116.72723371256</v>
      </c>
      <c r="L49" s="13">
        <f t="shared" si="12"/>
        <v>206866.19642319516</v>
      </c>
      <c r="M49" s="13">
        <f t="shared" si="12"/>
        <v>221932.44154812157</v>
      </c>
      <c r="N49" s="13">
        <f t="shared" si="12"/>
        <v>240951.71813021557</v>
      </c>
      <c r="O49" s="13">
        <f t="shared" si="12"/>
        <v>253454.29767149244</v>
      </c>
      <c r="P49" s="13">
        <f t="shared" si="12"/>
        <v>265630.92039062653</v>
      </c>
      <c r="Q49" s="13">
        <f t="shared" si="12"/>
        <v>280178.01102663705</v>
      </c>
      <c r="R49" s="13">
        <f t="shared" si="12"/>
        <v>296578.66018900194</v>
      </c>
      <c r="S49" s="13">
        <f t="shared" si="12"/>
        <v>313168.81873977708</v>
      </c>
      <c r="T49" s="13">
        <f t="shared" si="12"/>
        <v>331975.00215374184</v>
      </c>
      <c r="U49" s="13">
        <f t="shared" si="12"/>
        <v>354561.72256518377</v>
      </c>
      <c r="V49" s="13">
        <f t="shared" si="12"/>
        <v>381789.43642914575</v>
      </c>
      <c r="W49" s="13">
        <f t="shared" si="12"/>
        <v>416059.87728815357</v>
      </c>
      <c r="X49" s="13">
        <f>SUM(B49:W49)</f>
        <v>5090026.0482056625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10" workbookViewId="0">
      <selection activeCell="B24" sqref="B24:W24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0.21107410520577632</v>
      </c>
      <c r="C11">
        <f>'Scen 1 Total Costs'!C11</f>
        <v>0.21107410520577632</v>
      </c>
      <c r="D11">
        <f>'Scen 1 Total Costs'!D11</f>
        <v>0.21107410520577632</v>
      </c>
      <c r="E11">
        <f>'Scen 1 Total Costs'!E11</f>
        <v>0.21107410520577632</v>
      </c>
      <c r="F11">
        <f>'Scen 1 Total Costs'!F11</f>
        <v>0.21107410520577632</v>
      </c>
      <c r="G11">
        <f>'Scen 1 Total Costs'!G11</f>
        <v>0.21107410520577632</v>
      </c>
      <c r="H11">
        <f>'Scen 1 Total Costs'!H11</f>
        <v>0.21107410520577632</v>
      </c>
      <c r="I11">
        <f>'Scen 1 Total Costs'!I11</f>
        <v>0.21107410520577632</v>
      </c>
      <c r="J11">
        <f>'Scen 1 Total Costs'!J11</f>
        <v>0.21107410520577632</v>
      </c>
      <c r="K11">
        <f>'Scen 1 Total Costs'!K11</f>
        <v>0.21107410520577632</v>
      </c>
      <c r="L11">
        <f>'Scen 1 Total Costs'!L11</f>
        <v>0.21107410520577632</v>
      </c>
      <c r="M11">
        <f>'Scen 1 Total Costs'!M11</f>
        <v>0.21107410520577632</v>
      </c>
      <c r="N11">
        <f>'Scen 1 Total Costs'!N11</f>
        <v>0.21107410520577632</v>
      </c>
      <c r="O11">
        <f>'Scen 1 Total Costs'!O11</f>
        <v>0.21107410520577632</v>
      </c>
      <c r="P11">
        <f>'Scen 1 Total Costs'!P11</f>
        <v>0.21107410520577632</v>
      </c>
      <c r="Q11">
        <f>'Scen 1 Total Costs'!Q11</f>
        <v>0.21107410520577632</v>
      </c>
      <c r="R11">
        <f>'Scen 1 Total Costs'!R11</f>
        <v>0.21107410520577632</v>
      </c>
      <c r="S11">
        <f>'Scen 1 Total Costs'!S11</f>
        <v>0.21107410520577632</v>
      </c>
      <c r="T11">
        <f>'Scen 1 Total Costs'!T11</f>
        <v>0.21107410520577632</v>
      </c>
      <c r="U11">
        <f>'Scen 1 Total Costs'!U11</f>
        <v>0.21107410520577632</v>
      </c>
      <c r="V11">
        <f>'Scen 1 Total Costs'!V11</f>
        <v>0.21107410520577632</v>
      </c>
      <c r="W11">
        <f>'Scen 1 Total Costs'!W11</f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increase'!C20</f>
        <v>0.18678625375215341</v>
      </c>
      <c r="C18" s="1">
        <f>'%  Rate increase'!D20</f>
        <v>0.1190188011627622</v>
      </c>
      <c r="D18" s="1">
        <f>'%  Rate increase'!E20</f>
        <v>0.14464365145786995</v>
      </c>
      <c r="E18" s="1">
        <f>'%  Rate increase'!F20</f>
        <v>0.23250846774409872</v>
      </c>
      <c r="F18" s="1">
        <f>'%  Rate increase'!G20</f>
        <v>0.21517574093649094</v>
      </c>
      <c r="G18" s="1">
        <f>'%  Rate increase'!H20</f>
        <v>0.23188313330214472</v>
      </c>
      <c r="H18" s="1">
        <f>'%  Rate increase'!I20</f>
        <v>0.25232622940939331</v>
      </c>
      <c r="I18" s="1">
        <f>'%  Rate increase'!J20</f>
        <v>0.32083715778971444</v>
      </c>
      <c r="J18" s="1">
        <f>'%  Rate increase'!K20</f>
        <v>0.34081035070869303</v>
      </c>
      <c r="K18" s="1">
        <f>'%  Rate increase'!L20</f>
        <v>0.38664584551709336</v>
      </c>
      <c r="L18" s="1">
        <f>'%  Rate increase'!M20</f>
        <v>0.4839981120334409</v>
      </c>
      <c r="M18" s="1">
        <f>'%  Rate increase'!N20</f>
        <v>0.48662197959919995</v>
      </c>
      <c r="N18" s="1">
        <f>'%  Rate increase'!O20</f>
        <v>0.52800175517453463</v>
      </c>
      <c r="O18" s="1">
        <f>'%  Rate increase'!P20</f>
        <v>0.60634400971168456</v>
      </c>
      <c r="P18" s="1">
        <f>'%  Rate increase'!Q20</f>
        <v>0.67305812654004016</v>
      </c>
      <c r="Q18" s="1">
        <f>'%  Rate increase'!R20</f>
        <v>0.77344106357947351</v>
      </c>
      <c r="R18" s="1">
        <f>'%  Rate increase'!S20</f>
        <v>0.89872872901000345</v>
      </c>
      <c r="S18" s="1">
        <f>'%  Rate increase'!T20</f>
        <v>1.0175743336142817</v>
      </c>
      <c r="T18" s="1">
        <f>'%  Rate increase'!U20</f>
        <v>1.1694662331390582</v>
      </c>
      <c r="U18" s="1">
        <f>'%  Rate increase'!V20</f>
        <v>1.3758089779670035</v>
      </c>
      <c r="V18" s="1">
        <f>'%  Rate increase'!W20</f>
        <v>1.6551879271063199</v>
      </c>
      <c r="W18" s="1">
        <f>'%  Rate increase'!X20</f>
        <v>2.0481932569132719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0.25049984658125118</v>
      </c>
      <c r="C22" s="17">
        <f t="shared" si="0"/>
        <v>0.23619589216387057</v>
      </c>
      <c r="D22" s="17">
        <f t="shared" si="0"/>
        <v>0.24160463451094241</v>
      </c>
      <c r="E22" s="17">
        <f t="shared" si="0"/>
        <v>0.26015062198762806</v>
      </c>
      <c r="F22" s="17">
        <f t="shared" si="0"/>
        <v>0.25649213218593608</v>
      </c>
      <c r="G22" s="17">
        <f t="shared" si="0"/>
        <v>0.26001863007983828</v>
      </c>
      <c r="H22" s="17">
        <f t="shared" si="0"/>
        <v>0.26433363829831147</v>
      </c>
      <c r="I22" s="17">
        <f t="shared" si="0"/>
        <v>0.2787945212030048</v>
      </c>
      <c r="J22" s="17">
        <f t="shared" si="0"/>
        <v>0.28301034502648054</v>
      </c>
      <c r="K22" s="17">
        <f t="shared" si="0"/>
        <v>0.29268503107982763</v>
      </c>
      <c r="L22" s="17">
        <f t="shared" si="0"/>
        <v>0.31323357362451992</v>
      </c>
      <c r="M22" s="17">
        <f t="shared" si="0"/>
        <v>0.31378740412314099</v>
      </c>
      <c r="N22" s="17">
        <f t="shared" si="0"/>
        <v>0.32252160322632062</v>
      </c>
      <c r="O22" s="17">
        <f t="shared" si="0"/>
        <v>0.33905762450255267</v>
      </c>
      <c r="P22" s="17">
        <f t="shared" si="0"/>
        <v>0.35313924701669147</v>
      </c>
      <c r="Q22" s="17">
        <f t="shared" si="0"/>
        <v>0.37432748563021767</v>
      </c>
      <c r="R22" s="17">
        <f t="shared" si="0"/>
        <v>0.40077246750428741</v>
      </c>
      <c r="S22" s="17">
        <f t="shared" si="0"/>
        <v>0.42585769715377497</v>
      </c>
      <c r="T22" s="17">
        <f t="shared" si="0"/>
        <v>0.45791814393397284</v>
      </c>
      <c r="U22" s="17">
        <f t="shared" si="0"/>
        <v>0.50147175416423517</v>
      </c>
      <c r="V22" s="17">
        <f t="shared" si="0"/>
        <v>0.56044141586714658</v>
      </c>
      <c r="W22" s="17">
        <f t="shared" si="0"/>
        <v>0.64339466419724989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0.25049984658125118</v>
      </c>
      <c r="C24" s="19">
        <f t="shared" ref="C24:W24" si="1">C22</f>
        <v>0.23619589216387057</v>
      </c>
      <c r="D24" s="19">
        <f t="shared" si="1"/>
        <v>0.24160463451094241</v>
      </c>
      <c r="E24" s="19">
        <f t="shared" si="1"/>
        <v>0.26015062198762806</v>
      </c>
      <c r="F24" s="19">
        <f t="shared" si="1"/>
        <v>0.25649213218593608</v>
      </c>
      <c r="G24" s="19">
        <f t="shared" si="1"/>
        <v>0.26001863007983828</v>
      </c>
      <c r="H24" s="19">
        <f t="shared" si="1"/>
        <v>0.26433363829831147</v>
      </c>
      <c r="I24" s="19">
        <f t="shared" si="1"/>
        <v>0.2787945212030048</v>
      </c>
      <c r="J24" s="19">
        <f t="shared" si="1"/>
        <v>0.28301034502648054</v>
      </c>
      <c r="K24" s="19">
        <f t="shared" si="1"/>
        <v>0.29268503107982763</v>
      </c>
      <c r="L24" s="19">
        <f t="shared" si="1"/>
        <v>0.31323357362451992</v>
      </c>
      <c r="M24" s="19">
        <f t="shared" si="1"/>
        <v>0.31378740412314099</v>
      </c>
      <c r="N24" s="19">
        <f t="shared" si="1"/>
        <v>0.32252160322632062</v>
      </c>
      <c r="O24" s="19">
        <f t="shared" si="1"/>
        <v>0.33905762450255267</v>
      </c>
      <c r="P24" s="19">
        <f t="shared" si="1"/>
        <v>0.35313924701669147</v>
      </c>
      <c r="Q24" s="19">
        <f t="shared" si="1"/>
        <v>0.37432748563021767</v>
      </c>
      <c r="R24" s="19">
        <f t="shared" si="1"/>
        <v>0.40077246750428741</v>
      </c>
      <c r="S24" s="19">
        <f t="shared" si="1"/>
        <v>0.42585769715377497</v>
      </c>
      <c r="T24" s="19">
        <f t="shared" si="1"/>
        <v>0.45791814393397284</v>
      </c>
      <c r="U24" s="19">
        <f t="shared" si="1"/>
        <v>0.50147175416423517</v>
      </c>
      <c r="V24" s="19">
        <f t="shared" si="1"/>
        <v>0.56044141586714658</v>
      </c>
      <c r="W24" s="19">
        <f t="shared" si="1"/>
        <v>0.64339466419724989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f>'Scen 1 Total Costs'!B30</f>
        <v>265988.96989966556</v>
      </c>
      <c r="C30" s="2">
        <f>'Scen 1 Total Costs'!C30</f>
        <v>265988.96989966556</v>
      </c>
      <c r="D30" s="2">
        <f>'Scen 1 Total Costs'!D30</f>
        <v>265988.96989966556</v>
      </c>
      <c r="E30" s="2">
        <f>'Scen 1 Total Costs'!E30</f>
        <v>265988.96989966556</v>
      </c>
      <c r="F30" s="2">
        <f>'Scen 1 Total Costs'!F30</f>
        <v>265988.96989966556</v>
      </c>
      <c r="G30" s="2">
        <f>'Scen 1 Total Costs'!G30</f>
        <v>265988.96989966556</v>
      </c>
      <c r="H30" s="2">
        <f>'Scen 1 Total Costs'!H30</f>
        <v>265988.96989966556</v>
      </c>
      <c r="I30" s="2">
        <f>'Scen 1 Total Costs'!I30</f>
        <v>265988.96989966556</v>
      </c>
      <c r="J30" s="2">
        <f>'Scen 1 Total Costs'!J30</f>
        <v>265988.96989966556</v>
      </c>
      <c r="K30" s="2">
        <f>'Scen 1 Total Costs'!K30</f>
        <v>265988.96989966556</v>
      </c>
      <c r="L30" s="2">
        <f>'Scen 1 Total Costs'!L30</f>
        <v>265988.96989966556</v>
      </c>
      <c r="M30" s="2">
        <f>'Scen 1 Total Costs'!M30</f>
        <v>265988.96989966556</v>
      </c>
      <c r="N30" s="2">
        <f>'Scen 1 Total Costs'!N30</f>
        <v>265988.96989966556</v>
      </c>
      <c r="O30" s="2">
        <f>'Scen 1 Total Costs'!O30</f>
        <v>265988.96989966556</v>
      </c>
      <c r="P30" s="2">
        <f>'Scen 1 Total Costs'!P30</f>
        <v>265988.96989966556</v>
      </c>
      <c r="Q30" s="2">
        <f>'Scen 1 Total Costs'!Q30</f>
        <v>265988.96989966556</v>
      </c>
      <c r="R30" s="2">
        <f>'Scen 1 Total Costs'!R30</f>
        <v>265988.96989966556</v>
      </c>
      <c r="S30" s="2">
        <f>'Scen 1 Total Costs'!S30</f>
        <v>265988.96989966556</v>
      </c>
      <c r="T30" s="2">
        <f>'Scen 1 Total Costs'!T30</f>
        <v>265988.96989966556</v>
      </c>
      <c r="U30" s="2">
        <f>'Scen 1 Total Costs'!U30</f>
        <v>265988.96989966556</v>
      </c>
      <c r="V30" s="2">
        <f>'Scen 1 Total Costs'!V30</f>
        <v>265988.96989966556</v>
      </c>
      <c r="W30" s="2">
        <f>'Scen 1 Total Costs'!W30</f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66630.196152171266</v>
      </c>
      <c r="C41" s="2">
        <f t="shared" ref="C41:V41" si="7">C$24*C30</f>
        <v>62825.502051200427</v>
      </c>
      <c r="D41" s="2">
        <f t="shared" si="7"/>
        <v>64264.167856550761</v>
      </c>
      <c r="E41" s="2">
        <f t="shared" si="7"/>
        <v>69197.195961246471</v>
      </c>
      <c r="F41" s="2">
        <f t="shared" si="7"/>
        <v>68224.078027505995</v>
      </c>
      <c r="G41" s="2">
        <f t="shared" si="7"/>
        <v>69162.087569658383</v>
      </c>
      <c r="H41" s="2">
        <f t="shared" si="7"/>
        <v>70309.832160798658</v>
      </c>
      <c r="I41" s="2">
        <f t="shared" si="7"/>
        <v>74156.26750845772</v>
      </c>
      <c r="J41" s="2">
        <f t="shared" si="7"/>
        <v>75277.630144542491</v>
      </c>
      <c r="K41" s="2">
        <f t="shared" si="7"/>
        <v>77850.98992197495</v>
      </c>
      <c r="L41" s="2">
        <f t="shared" si="7"/>
        <v>83316.67558637711</v>
      </c>
      <c r="M41" s="2">
        <f t="shared" si="7"/>
        <v>83463.988390204337</v>
      </c>
      <c r="N41" s="2">
        <f t="shared" si="7"/>
        <v>85787.189012557676</v>
      </c>
      <c r="O41" s="2">
        <f t="shared" si="7"/>
        <v>90185.588278061594</v>
      </c>
      <c r="P41" s="2">
        <f t="shared" si="7"/>
        <v>93931.144545113304</v>
      </c>
      <c r="Q41" s="2">
        <f t="shared" si="7"/>
        <v>99566.982307913466</v>
      </c>
      <c r="R41" s="2">
        <f t="shared" si="7"/>
        <v>106601.0557956126</v>
      </c>
      <c r="S41" s="2">
        <f t="shared" si="7"/>
        <v>113273.45018977634</v>
      </c>
      <c r="T41" s="2">
        <f t="shared" si="7"/>
        <v>121801.17540336422</v>
      </c>
      <c r="U41" s="2">
        <f t="shared" si="7"/>
        <v>133385.95532392323</v>
      </c>
      <c r="V41" s="2">
        <f t="shared" si="7"/>
        <v>149071.2348956124</v>
      </c>
      <c r="W41" s="2">
        <f>W$24*W30</f>
        <v>171135.88396876774</v>
      </c>
    </row>
    <row r="42" spans="1:24" x14ac:dyDescent="0.25">
      <c r="A42" t="s">
        <v>30</v>
      </c>
      <c r="B42" s="2">
        <f t="shared" ref="B42:W42" si="8">B30*B23</f>
        <v>56904.426237577703</v>
      </c>
      <c r="C42" s="2">
        <f t="shared" si="8"/>
        <v>62303.040891424287</v>
      </c>
      <c r="D42" s="2">
        <f t="shared" si="8"/>
        <v>73880.799151435582</v>
      </c>
      <c r="E42" s="2">
        <f t="shared" si="8"/>
        <v>79876.654757186916</v>
      </c>
      <c r="F42" s="2">
        <f t="shared" si="8"/>
        <v>78253.918600578807</v>
      </c>
      <c r="G42" s="2">
        <f t="shared" si="8"/>
        <v>83433.455494066075</v>
      </c>
      <c r="H42" s="2">
        <f t="shared" si="8"/>
        <v>93345.860549383549</v>
      </c>
      <c r="I42" s="2">
        <f t="shared" si="8"/>
        <v>87578.140157429763</v>
      </c>
      <c r="J42" s="2">
        <f t="shared" si="8"/>
        <v>98156.630721355978</v>
      </c>
      <c r="K42" s="2">
        <f t="shared" si="8"/>
        <v>110012.88834461823</v>
      </c>
      <c r="L42" s="2">
        <f t="shared" si="8"/>
        <v>123301.2534454507</v>
      </c>
      <c r="M42" s="2">
        <f t="shared" si="8"/>
        <v>138194.70909258255</v>
      </c>
      <c r="N42" s="2">
        <f t="shared" si="8"/>
        <v>154887.1328354541</v>
      </c>
      <c r="O42" s="2">
        <f t="shared" si="8"/>
        <v>162918.67136298257</v>
      </c>
      <c r="P42" s="2">
        <f t="shared" si="8"/>
        <v>171366.67838559058</v>
      </c>
      <c r="Q42" s="2">
        <f t="shared" si="8"/>
        <v>180252.74951746836</v>
      </c>
      <c r="R42" s="2">
        <f t="shared" si="8"/>
        <v>189599.60019473193</v>
      </c>
      <c r="S42" s="2">
        <f t="shared" si="8"/>
        <v>199431.12374282241</v>
      </c>
      <c r="T42" s="2">
        <f t="shared" si="8"/>
        <v>209772.45245493946</v>
      </c>
      <c r="U42" s="2">
        <f t="shared" si="8"/>
        <v>220650.02183764504</v>
      </c>
      <c r="V42" s="2">
        <f t="shared" si="8"/>
        <v>232091.63818786631</v>
      </c>
      <c r="W42" s="2">
        <f t="shared" si="8"/>
        <v>244126.54967404722</v>
      </c>
    </row>
    <row r="43" spans="1:24" x14ac:dyDescent="0.25">
      <c r="A43" t="s">
        <v>34</v>
      </c>
      <c r="B43" s="10">
        <f>SUM(B41:B42)</f>
        <v>123534.62238974897</v>
      </c>
      <c r="C43" s="10">
        <f t="shared" ref="C43:W43" si="9">SUM(C41:C42)</f>
        <v>125128.54294262471</v>
      </c>
      <c r="D43" s="10">
        <f t="shared" si="9"/>
        <v>138144.96700798633</v>
      </c>
      <c r="E43" s="10">
        <f t="shared" si="9"/>
        <v>149073.85071843339</v>
      </c>
      <c r="F43" s="10">
        <f t="shared" si="9"/>
        <v>146477.9966280848</v>
      </c>
      <c r="G43" s="10">
        <f t="shared" si="9"/>
        <v>152595.54306372447</v>
      </c>
      <c r="H43" s="10">
        <f t="shared" si="9"/>
        <v>163655.69271018222</v>
      </c>
      <c r="I43" s="10">
        <f t="shared" si="9"/>
        <v>161734.4076658875</v>
      </c>
      <c r="J43" s="10">
        <f t="shared" si="9"/>
        <v>173434.26086589845</v>
      </c>
      <c r="K43" s="10">
        <f t="shared" si="9"/>
        <v>187863.87826659318</v>
      </c>
      <c r="L43" s="10">
        <f t="shared" si="9"/>
        <v>206617.92903182781</v>
      </c>
      <c r="M43" s="10">
        <f t="shared" si="9"/>
        <v>221658.6974827869</v>
      </c>
      <c r="N43" s="10">
        <f t="shared" si="9"/>
        <v>240674.32184801178</v>
      </c>
      <c r="O43" s="10">
        <f t="shared" si="9"/>
        <v>253104.25964104416</v>
      </c>
      <c r="P43" s="10">
        <f t="shared" si="9"/>
        <v>265297.82293070387</v>
      </c>
      <c r="Q43" s="10">
        <f t="shared" si="9"/>
        <v>279819.73182538181</v>
      </c>
      <c r="R43" s="10">
        <f t="shared" si="9"/>
        <v>296200.65599034453</v>
      </c>
      <c r="S43" s="10">
        <f t="shared" si="9"/>
        <v>312704.57393259875</v>
      </c>
      <c r="T43" s="10">
        <f t="shared" si="9"/>
        <v>331573.62785830366</v>
      </c>
      <c r="U43" s="10">
        <f t="shared" si="9"/>
        <v>354035.97716156824</v>
      </c>
      <c r="V43" s="10">
        <f t="shared" si="9"/>
        <v>381162.87308347871</v>
      </c>
      <c r="W43" s="10">
        <f t="shared" si="9"/>
        <v>415262.43364281498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123534.62238974897</v>
      </c>
      <c r="C45" s="10">
        <f t="shared" ref="C45:W45" si="10">SUM(C43:C44)</f>
        <v>125128.54294262471</v>
      </c>
      <c r="D45" s="10">
        <f t="shared" si="10"/>
        <v>138144.96700798633</v>
      </c>
      <c r="E45" s="10">
        <f t="shared" si="10"/>
        <v>149073.85071843339</v>
      </c>
      <c r="F45" s="10">
        <f t="shared" si="10"/>
        <v>146477.9966280848</v>
      </c>
      <c r="G45" s="10">
        <f t="shared" si="10"/>
        <v>152595.54306372447</v>
      </c>
      <c r="H45" s="10">
        <f t="shared" si="10"/>
        <v>163655.69271018222</v>
      </c>
      <c r="I45" s="10">
        <f t="shared" si="10"/>
        <v>161734.4076658875</v>
      </c>
      <c r="J45" s="10">
        <f t="shared" si="10"/>
        <v>173434.26086589845</v>
      </c>
      <c r="K45" s="10">
        <f t="shared" si="10"/>
        <v>187863.87826659318</v>
      </c>
      <c r="L45" s="10">
        <f t="shared" si="10"/>
        <v>206617.92903182781</v>
      </c>
      <c r="M45" s="10">
        <f t="shared" si="10"/>
        <v>221658.6974827869</v>
      </c>
      <c r="N45" s="10">
        <f t="shared" si="10"/>
        <v>240674.32184801178</v>
      </c>
      <c r="O45" s="10">
        <f t="shared" si="10"/>
        <v>253104.25964104416</v>
      </c>
      <c r="P45" s="10">
        <f t="shared" si="10"/>
        <v>265297.82293070387</v>
      </c>
      <c r="Q45" s="10">
        <f t="shared" si="10"/>
        <v>279819.73182538181</v>
      </c>
      <c r="R45" s="10">
        <f t="shared" si="10"/>
        <v>296200.65599034453</v>
      </c>
      <c r="S45" s="10">
        <f t="shared" si="10"/>
        <v>312704.57393259875</v>
      </c>
      <c r="T45" s="10">
        <f t="shared" si="10"/>
        <v>331573.62785830366</v>
      </c>
      <c r="U45" s="10">
        <f t="shared" si="10"/>
        <v>354035.97716156824</v>
      </c>
      <c r="V45" s="10">
        <f t="shared" si="10"/>
        <v>381162.87308347871</v>
      </c>
      <c r="W45" s="10">
        <f t="shared" si="10"/>
        <v>415262.43364281498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1">B43-B36</f>
        <v>123534.62238974897</v>
      </c>
      <c r="C49" s="13">
        <f t="shared" si="11"/>
        <v>125128.54294262471</v>
      </c>
      <c r="D49" s="13">
        <f t="shared" si="11"/>
        <v>138144.96700798633</v>
      </c>
      <c r="E49" s="13">
        <f t="shared" si="11"/>
        <v>149073.85071843339</v>
      </c>
      <c r="F49" s="13">
        <f t="shared" si="11"/>
        <v>146477.9966280848</v>
      </c>
      <c r="G49" s="13">
        <f t="shared" si="11"/>
        <v>152595.54306372447</v>
      </c>
      <c r="H49" s="13">
        <f t="shared" si="11"/>
        <v>163655.69271018222</v>
      </c>
      <c r="I49" s="13">
        <f t="shared" si="11"/>
        <v>161734.4076658875</v>
      </c>
      <c r="J49" s="13">
        <f t="shared" si="11"/>
        <v>173434.26086589845</v>
      </c>
      <c r="K49" s="13">
        <f t="shared" si="11"/>
        <v>187863.87826659318</v>
      </c>
      <c r="L49" s="13">
        <f t="shared" si="11"/>
        <v>206617.92903182781</v>
      </c>
      <c r="M49" s="13">
        <f t="shared" si="11"/>
        <v>221658.6974827869</v>
      </c>
      <c r="N49" s="13">
        <f t="shared" si="11"/>
        <v>240674.32184801178</v>
      </c>
      <c r="O49" s="13">
        <f t="shared" si="11"/>
        <v>253104.25964104416</v>
      </c>
      <c r="P49" s="13">
        <f t="shared" si="11"/>
        <v>265297.82293070387</v>
      </c>
      <c r="Q49" s="13">
        <f t="shared" si="11"/>
        <v>279819.73182538181</v>
      </c>
      <c r="R49" s="13">
        <f t="shared" si="11"/>
        <v>296200.65599034453</v>
      </c>
      <c r="S49" s="13">
        <f t="shared" si="11"/>
        <v>312704.57393259875</v>
      </c>
      <c r="T49" s="13">
        <f t="shared" si="11"/>
        <v>331573.62785830366</v>
      </c>
      <c r="U49" s="13">
        <f t="shared" si="11"/>
        <v>354035.97716156824</v>
      </c>
      <c r="V49" s="13">
        <f t="shared" si="11"/>
        <v>381162.87308347871</v>
      </c>
      <c r="W49" s="13">
        <f t="shared" si="11"/>
        <v>415262.43364281498</v>
      </c>
      <c r="X49" s="13">
        <f>SUM(B49:W49)</f>
        <v>5079756.6666880297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4" workbookViewId="0">
      <selection activeCell="B24" sqref="B24:W24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0.21107410520577632</v>
      </c>
      <c r="C11">
        <f>'Scen 1 Total Costs'!C11</f>
        <v>0.21107410520577632</v>
      </c>
      <c r="D11">
        <f>'Scen 1 Total Costs'!D11</f>
        <v>0.21107410520577632</v>
      </c>
      <c r="E11">
        <f>'Scen 1 Total Costs'!E11</f>
        <v>0.21107410520577632</v>
      </c>
      <c r="F11">
        <f>'Scen 1 Total Costs'!F11</f>
        <v>0.21107410520577632</v>
      </c>
      <c r="G11">
        <f>'Scen 1 Total Costs'!G11</f>
        <v>0.21107410520577632</v>
      </c>
      <c r="H11">
        <f>'Scen 1 Total Costs'!H11</f>
        <v>0.21107410520577632</v>
      </c>
      <c r="I11">
        <f>'Scen 1 Total Costs'!I11</f>
        <v>0.21107410520577632</v>
      </c>
      <c r="J11">
        <f>'Scen 1 Total Costs'!J11</f>
        <v>0.21107410520577632</v>
      </c>
      <c r="K11">
        <f>'Scen 1 Total Costs'!K11</f>
        <v>0.21107410520577632</v>
      </c>
      <c r="L11">
        <f>'Scen 1 Total Costs'!L11</f>
        <v>0.21107410520577632</v>
      </c>
      <c r="M11">
        <f>'Scen 1 Total Costs'!M11</f>
        <v>0.21107410520577632</v>
      </c>
      <c r="N11">
        <f>'Scen 1 Total Costs'!N11</f>
        <v>0.21107410520577632</v>
      </c>
      <c r="O11">
        <f>'Scen 1 Total Costs'!O11</f>
        <v>0.21107410520577632</v>
      </c>
      <c r="P11">
        <f>'Scen 1 Total Costs'!P11</f>
        <v>0.21107410520577632</v>
      </c>
      <c r="Q11">
        <f>'Scen 1 Total Costs'!Q11</f>
        <v>0.21107410520577632</v>
      </c>
      <c r="R11">
        <f>'Scen 1 Total Costs'!R11</f>
        <v>0.21107410520577632</v>
      </c>
      <c r="S11">
        <f>'Scen 1 Total Costs'!S11</f>
        <v>0.21107410520577632</v>
      </c>
      <c r="T11">
        <f>'Scen 1 Total Costs'!T11</f>
        <v>0.21107410520577632</v>
      </c>
      <c r="U11">
        <f>'Scen 1 Total Costs'!U11</f>
        <v>0.21107410520577632</v>
      </c>
      <c r="V11">
        <f>'Scen 1 Total Costs'!V11</f>
        <v>0.21107410520577632</v>
      </c>
      <c r="W11">
        <f>'Scen 1 Total Costs'!W11</f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increase'!C21</f>
        <v>0.1737430623537175</v>
      </c>
      <c r="C18" s="1">
        <f>'%  Rate increase'!D21</f>
        <v>0.12376948737240401</v>
      </c>
      <c r="D18" s="1">
        <f>'%  Rate increase'!E21</f>
        <v>0.16732566692985107</v>
      </c>
      <c r="E18" s="1">
        <f>'%  Rate increase'!F21</f>
        <v>0.25844208512409095</v>
      </c>
      <c r="F18" s="1">
        <f>'%  Rate increase'!G21</f>
        <v>0.27404491712823287</v>
      </c>
      <c r="G18" s="1">
        <f>'%  Rate increase'!H21</f>
        <v>0.30202915447635781</v>
      </c>
      <c r="H18" s="1">
        <f>'%  Rate increase'!I21</f>
        <v>0.36218154825024662</v>
      </c>
      <c r="I18" s="1">
        <f>'%  Rate increase'!J21</f>
        <v>0.41669446587313597</v>
      </c>
      <c r="J18" s="1">
        <f>'%  Rate increase'!K21</f>
        <v>0.47557446359717281</v>
      </c>
      <c r="K18" s="1">
        <f>'%  Rate increase'!L21</f>
        <v>0.57543167192421874</v>
      </c>
      <c r="L18" s="1">
        <f>'%  Rate increase'!M21</f>
        <v>0.65249880460108134</v>
      </c>
      <c r="M18" s="1">
        <f>'%  Rate increase'!N21</f>
        <v>0.72335803524205944</v>
      </c>
      <c r="N18" s="1">
        <f>'%  Rate increase'!O21</f>
        <v>0.81344105450332038</v>
      </c>
      <c r="O18" s="1">
        <f>'%  Rate increase'!P21</f>
        <v>0.94753586551587432</v>
      </c>
      <c r="P18" s="1">
        <f>'%  Rate increase'!Q21</f>
        <v>1.0748946513524213</v>
      </c>
      <c r="Q18" s="1">
        <f>'%  Rate increase'!R21</f>
        <v>1.2192444321299232</v>
      </c>
      <c r="R18" s="1">
        <f>'%  Rate increase'!S21</f>
        <v>1.3971700848033177</v>
      </c>
      <c r="S18" s="1">
        <f>'%  Rate increase'!T21</f>
        <v>1.6074460378937458</v>
      </c>
      <c r="T18" s="1">
        <f>'%  Rate increase'!U21</f>
        <v>1.8755251495231477</v>
      </c>
      <c r="U18" s="1">
        <f>'%  Rate increase'!V21</f>
        <v>2.1120379805482083</v>
      </c>
      <c r="V18" s="1">
        <f>'%  Rate increase'!W21</f>
        <v>2.4809981748442462</v>
      </c>
      <c r="W18" s="1">
        <f>'%  Rate increase'!X21</f>
        <v>3.0357887725364128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0.24774676662779865</v>
      </c>
      <c r="C22" s="17">
        <f t="shared" si="0"/>
        <v>0.23719863900468413</v>
      </c>
      <c r="D22" s="17">
        <f t="shared" si="0"/>
        <v>0.24639222063095439</v>
      </c>
      <c r="E22" s="17">
        <f t="shared" si="0"/>
        <v>0.26562453707085892</v>
      </c>
      <c r="F22" s="17">
        <f t="shared" si="0"/>
        <v>0.26891789087480922</v>
      </c>
      <c r="G22" s="17">
        <f t="shared" si="0"/>
        <v>0.27482463873293073</v>
      </c>
      <c r="H22" s="17">
        <f t="shared" si="0"/>
        <v>0.28752125142473983</v>
      </c>
      <c r="I22" s="17">
        <f t="shared" si="0"/>
        <v>0.2990275167341474</v>
      </c>
      <c r="J22" s="17">
        <f t="shared" si="0"/>
        <v>0.31145555956826665</v>
      </c>
      <c r="K22" s="17">
        <f t="shared" si="0"/>
        <v>0.33253283046424464</v>
      </c>
      <c r="L22" s="17">
        <f t="shared" si="0"/>
        <v>0.34879970653478826</v>
      </c>
      <c r="M22" s="17">
        <f t="shared" si="0"/>
        <v>0.36375625523790245</v>
      </c>
      <c r="N22" s="17">
        <f t="shared" si="0"/>
        <v>0.38277044792270781</v>
      </c>
      <c r="O22" s="17">
        <f t="shared" si="0"/>
        <v>0.41107439016992031</v>
      </c>
      <c r="P22" s="17">
        <f t="shared" si="0"/>
        <v>0.43795653193046358</v>
      </c>
      <c r="Q22" s="17">
        <f t="shared" si="0"/>
        <v>0.46842503274472475</v>
      </c>
      <c r="R22" s="17">
        <f t="shared" si="0"/>
        <v>0.5059805306759152</v>
      </c>
      <c r="S22" s="17">
        <f t="shared" si="0"/>
        <v>0.55036433932076911</v>
      </c>
      <c r="T22" s="17">
        <f t="shared" si="0"/>
        <v>0.60694889793230455</v>
      </c>
      <c r="U22" s="17">
        <f t="shared" si="0"/>
        <v>0.65687063211060426</v>
      </c>
      <c r="V22" s="17">
        <f t="shared" si="0"/>
        <v>0.73474857497818979</v>
      </c>
      <c r="W22" s="17">
        <f t="shared" si="0"/>
        <v>0.85185050396264173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0.24774676662779865</v>
      </c>
      <c r="C24" s="19">
        <f t="shared" ref="C24:W24" si="1">C22</f>
        <v>0.23719863900468413</v>
      </c>
      <c r="D24" s="19">
        <f t="shared" si="1"/>
        <v>0.24639222063095439</v>
      </c>
      <c r="E24" s="19">
        <f t="shared" si="1"/>
        <v>0.26562453707085892</v>
      </c>
      <c r="F24" s="19">
        <f t="shared" si="1"/>
        <v>0.26891789087480922</v>
      </c>
      <c r="G24" s="19">
        <f t="shared" si="1"/>
        <v>0.27482463873293073</v>
      </c>
      <c r="H24" s="19">
        <f t="shared" si="1"/>
        <v>0.28752125142473983</v>
      </c>
      <c r="I24" s="19">
        <f t="shared" si="1"/>
        <v>0.2990275167341474</v>
      </c>
      <c r="J24" s="19">
        <f t="shared" si="1"/>
        <v>0.31145555956826665</v>
      </c>
      <c r="K24" s="19">
        <f t="shared" si="1"/>
        <v>0.33253283046424464</v>
      </c>
      <c r="L24" s="19">
        <f t="shared" si="1"/>
        <v>0.34879970653478826</v>
      </c>
      <c r="M24" s="19">
        <f t="shared" si="1"/>
        <v>0.36375625523790245</v>
      </c>
      <c r="N24" s="19">
        <f t="shared" si="1"/>
        <v>0.38277044792270781</v>
      </c>
      <c r="O24" s="19">
        <f t="shared" si="1"/>
        <v>0.41107439016992031</v>
      </c>
      <c r="P24" s="19">
        <f t="shared" si="1"/>
        <v>0.43795653193046358</v>
      </c>
      <c r="Q24" s="19">
        <f t="shared" si="1"/>
        <v>0.46842503274472475</v>
      </c>
      <c r="R24" s="19">
        <f t="shared" si="1"/>
        <v>0.5059805306759152</v>
      </c>
      <c r="S24" s="19">
        <f t="shared" si="1"/>
        <v>0.55036433932076911</v>
      </c>
      <c r="T24" s="19">
        <f t="shared" si="1"/>
        <v>0.60694889793230455</v>
      </c>
      <c r="U24" s="19">
        <f t="shared" si="1"/>
        <v>0.65687063211060426</v>
      </c>
      <c r="V24" s="19">
        <f t="shared" si="1"/>
        <v>0.73474857497818979</v>
      </c>
      <c r="W24" s="19">
        <f t="shared" si="1"/>
        <v>0.85185050396264173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f>'Scen 2 Total Costs'!B30</f>
        <v>265988.96989966556</v>
      </c>
      <c r="C30" s="2">
        <f>'Scen 2 Total Costs'!C30</f>
        <v>265988.96989966556</v>
      </c>
      <c r="D30" s="2">
        <f>'Scen 2 Total Costs'!D30</f>
        <v>265988.96989966556</v>
      </c>
      <c r="E30" s="2">
        <f>'Scen 2 Total Costs'!E30</f>
        <v>265988.96989966556</v>
      </c>
      <c r="F30" s="2">
        <f>'Scen 2 Total Costs'!F30</f>
        <v>265988.96989966556</v>
      </c>
      <c r="G30" s="2">
        <f>'Scen 2 Total Costs'!G30</f>
        <v>265988.96989966556</v>
      </c>
      <c r="H30" s="2">
        <f>'Scen 2 Total Costs'!H30</f>
        <v>265988.96989966556</v>
      </c>
      <c r="I30" s="2">
        <f>'Scen 2 Total Costs'!I30</f>
        <v>265988.96989966556</v>
      </c>
      <c r="J30" s="2">
        <f>'Scen 2 Total Costs'!J30</f>
        <v>265988.96989966556</v>
      </c>
      <c r="K30" s="2">
        <f>'Scen 2 Total Costs'!K30</f>
        <v>265988.96989966556</v>
      </c>
      <c r="L30" s="2">
        <f>'Scen 2 Total Costs'!L30</f>
        <v>265988.96989966556</v>
      </c>
      <c r="M30" s="2">
        <f>'Scen 2 Total Costs'!M30</f>
        <v>265988.96989966556</v>
      </c>
      <c r="N30" s="2">
        <f>'Scen 2 Total Costs'!N30</f>
        <v>265988.96989966556</v>
      </c>
      <c r="O30" s="2">
        <f>'Scen 2 Total Costs'!O30</f>
        <v>265988.96989966556</v>
      </c>
      <c r="P30" s="2">
        <f>'Scen 2 Total Costs'!P30</f>
        <v>265988.96989966556</v>
      </c>
      <c r="Q30" s="2">
        <f>'Scen 2 Total Costs'!Q30</f>
        <v>265988.96989966556</v>
      </c>
      <c r="R30" s="2">
        <f>'Scen 2 Total Costs'!R30</f>
        <v>265988.96989966556</v>
      </c>
      <c r="S30" s="2">
        <f>'Scen 2 Total Costs'!S30</f>
        <v>265988.96989966556</v>
      </c>
      <c r="T30" s="2">
        <f>'Scen 2 Total Costs'!T30</f>
        <v>265988.96989966556</v>
      </c>
      <c r="U30" s="2">
        <f>'Scen 2 Total Costs'!U30</f>
        <v>265988.96989966556</v>
      </c>
      <c r="V30" s="2">
        <f>'Scen 2 Total Costs'!V30</f>
        <v>265988.96989966556</v>
      </c>
      <c r="W30" s="2">
        <f>'Scen 2 Total Costs'!W30</f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65897.907251301003</v>
      </c>
      <c r="C41" s="2">
        <f t="shared" ref="C41:W41" si="7">C$24*C30</f>
        <v>63092.221650458567</v>
      </c>
      <c r="D41" s="2">
        <f t="shared" si="7"/>
        <v>65537.612956918689</v>
      </c>
      <c r="E41" s="2">
        <f t="shared" si="7"/>
        <v>70653.196995553299</v>
      </c>
      <c r="F41" s="2">
        <f t="shared" si="7"/>
        <v>71529.192781381178</v>
      </c>
      <c r="G41" s="2">
        <f t="shared" si="7"/>
        <v>73100.322559619977</v>
      </c>
      <c r="H41" s="2">
        <f t="shared" si="7"/>
        <v>76477.481490729304</v>
      </c>
      <c r="I41" s="2">
        <f t="shared" si="7"/>
        <v>79538.02114777088</v>
      </c>
      <c r="J41" s="2">
        <f t="shared" si="7"/>
        <v>82843.743459087171</v>
      </c>
      <c r="K41" s="2">
        <f t="shared" si="7"/>
        <v>88450.065033004561</v>
      </c>
      <c r="L41" s="2">
        <f t="shared" si="7"/>
        <v>92776.874642493975</v>
      </c>
      <c r="M41" s="2">
        <f t="shared" si="7"/>
        <v>96755.151625289494</v>
      </c>
      <c r="N41" s="2">
        <f t="shared" si="7"/>
        <v>101812.71715099463</v>
      </c>
      <c r="O41" s="2">
        <f t="shared" si="7"/>
        <v>109341.25359343032</v>
      </c>
      <c r="P41" s="2">
        <f t="shared" si="7"/>
        <v>116491.606789014</v>
      </c>
      <c r="Q41" s="2">
        <f t="shared" si="7"/>
        <v>124595.89193498644</v>
      </c>
      <c r="R41" s="2">
        <f t="shared" si="7"/>
        <v>134585.24014377283</v>
      </c>
      <c r="S41" s="2">
        <f t="shared" si="7"/>
        <v>146390.84368544139</v>
      </c>
      <c r="T41" s="2">
        <f t="shared" si="7"/>
        <v>161441.71214275094</v>
      </c>
      <c r="U41" s="2">
        <f t="shared" si="7"/>
        <v>174720.34279244181</v>
      </c>
      <c r="V41" s="2">
        <f t="shared" si="7"/>
        <v>195435.01659369588</v>
      </c>
      <c r="W41" s="2">
        <f t="shared" si="7"/>
        <v>226582.83805753404</v>
      </c>
    </row>
    <row r="42" spans="1:24" x14ac:dyDescent="0.25">
      <c r="A42" t="s">
        <v>30</v>
      </c>
      <c r="B42" s="2">
        <f t="shared" ref="B42:W42" si="8">B30*B23</f>
        <v>56904.426237577703</v>
      </c>
      <c r="C42" s="2">
        <f t="shared" si="8"/>
        <v>62303.040891424287</v>
      </c>
      <c r="D42" s="2">
        <f t="shared" si="8"/>
        <v>73880.799151435582</v>
      </c>
      <c r="E42" s="2">
        <f t="shared" si="8"/>
        <v>79876.654757186916</v>
      </c>
      <c r="F42" s="2">
        <f t="shared" si="8"/>
        <v>78253.918600578807</v>
      </c>
      <c r="G42" s="2">
        <f t="shared" si="8"/>
        <v>83433.455494066075</v>
      </c>
      <c r="H42" s="2">
        <f t="shared" si="8"/>
        <v>93345.860549383549</v>
      </c>
      <c r="I42" s="2">
        <f t="shared" si="8"/>
        <v>87578.140157429763</v>
      </c>
      <c r="J42" s="2">
        <f t="shared" si="8"/>
        <v>98156.630721355978</v>
      </c>
      <c r="K42" s="2">
        <f t="shared" si="8"/>
        <v>110012.88834461823</v>
      </c>
      <c r="L42" s="2">
        <f t="shared" si="8"/>
        <v>123301.2534454507</v>
      </c>
      <c r="M42" s="2">
        <f t="shared" si="8"/>
        <v>138194.70909258255</v>
      </c>
      <c r="N42" s="2">
        <f t="shared" si="8"/>
        <v>154887.1328354541</v>
      </c>
      <c r="O42" s="2">
        <f t="shared" si="8"/>
        <v>162918.67136298257</v>
      </c>
      <c r="P42" s="2">
        <f t="shared" si="8"/>
        <v>171366.67838559058</v>
      </c>
      <c r="Q42" s="2">
        <f t="shared" si="8"/>
        <v>180252.74951746836</v>
      </c>
      <c r="R42" s="2">
        <f t="shared" si="8"/>
        <v>189599.60019473193</v>
      </c>
      <c r="S42" s="2">
        <f t="shared" si="8"/>
        <v>199431.12374282241</v>
      </c>
      <c r="T42" s="2">
        <f t="shared" si="8"/>
        <v>209772.45245493946</v>
      </c>
      <c r="U42" s="2">
        <f t="shared" si="8"/>
        <v>220650.02183764504</v>
      </c>
      <c r="V42" s="2">
        <f t="shared" si="8"/>
        <v>232091.63818786631</v>
      </c>
      <c r="W42" s="2">
        <f t="shared" si="8"/>
        <v>244126.54967404722</v>
      </c>
    </row>
    <row r="43" spans="1:24" x14ac:dyDescent="0.25">
      <c r="A43" t="s">
        <v>34</v>
      </c>
      <c r="B43" s="10">
        <f>SUM(B41:B42)</f>
        <v>122802.33348887871</v>
      </c>
      <c r="C43" s="10">
        <f t="shared" ref="C43:W43" si="9">SUM(C41:C42)</f>
        <v>125395.26254188285</v>
      </c>
      <c r="D43" s="10">
        <f t="shared" si="9"/>
        <v>139418.41210835427</v>
      </c>
      <c r="E43" s="10">
        <f t="shared" si="9"/>
        <v>150529.85175274021</v>
      </c>
      <c r="F43" s="10">
        <f t="shared" si="9"/>
        <v>149783.11138195999</v>
      </c>
      <c r="G43" s="10">
        <f t="shared" si="9"/>
        <v>156533.77805368605</v>
      </c>
      <c r="H43" s="10">
        <f t="shared" si="9"/>
        <v>169823.34204011285</v>
      </c>
      <c r="I43" s="10">
        <f t="shared" si="9"/>
        <v>167116.16130520066</v>
      </c>
      <c r="J43" s="10">
        <f t="shared" si="9"/>
        <v>181000.37418044315</v>
      </c>
      <c r="K43" s="10">
        <f t="shared" si="9"/>
        <v>198462.95337762279</v>
      </c>
      <c r="L43" s="10">
        <f t="shared" si="9"/>
        <v>216078.12808794467</v>
      </c>
      <c r="M43" s="10">
        <f t="shared" si="9"/>
        <v>234949.86071787204</v>
      </c>
      <c r="N43" s="10">
        <f t="shared" si="9"/>
        <v>256699.84998644874</v>
      </c>
      <c r="O43" s="10">
        <f t="shared" si="9"/>
        <v>272259.92495641287</v>
      </c>
      <c r="P43" s="10">
        <f t="shared" si="9"/>
        <v>287858.28517460456</v>
      </c>
      <c r="Q43" s="10">
        <f t="shared" si="9"/>
        <v>304848.64145245479</v>
      </c>
      <c r="R43" s="10">
        <f t="shared" si="9"/>
        <v>324184.84033850476</v>
      </c>
      <c r="S43" s="10">
        <f t="shared" si="9"/>
        <v>345821.9674282638</v>
      </c>
      <c r="T43" s="10">
        <f t="shared" si="9"/>
        <v>371214.1645976904</v>
      </c>
      <c r="U43" s="10">
        <f t="shared" si="9"/>
        <v>395370.36463008681</v>
      </c>
      <c r="V43" s="10">
        <f t="shared" si="9"/>
        <v>427526.65478156216</v>
      </c>
      <c r="W43" s="10">
        <f t="shared" si="9"/>
        <v>470709.38773158123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122802.33348887871</v>
      </c>
      <c r="C45" s="10">
        <f t="shared" ref="C45:W45" si="10">SUM(C43:C44)</f>
        <v>125395.26254188285</v>
      </c>
      <c r="D45" s="10">
        <f t="shared" si="10"/>
        <v>139418.41210835427</v>
      </c>
      <c r="E45" s="10">
        <f t="shared" si="10"/>
        <v>150529.85175274021</v>
      </c>
      <c r="F45" s="10">
        <f t="shared" si="10"/>
        <v>149783.11138195999</v>
      </c>
      <c r="G45" s="10">
        <f t="shared" si="10"/>
        <v>156533.77805368605</v>
      </c>
      <c r="H45" s="10">
        <f t="shared" si="10"/>
        <v>169823.34204011285</v>
      </c>
      <c r="I45" s="10">
        <f t="shared" si="10"/>
        <v>167116.16130520066</v>
      </c>
      <c r="J45" s="10">
        <f t="shared" si="10"/>
        <v>181000.37418044315</v>
      </c>
      <c r="K45" s="10">
        <f t="shared" si="10"/>
        <v>198462.95337762279</v>
      </c>
      <c r="L45" s="10">
        <f t="shared" si="10"/>
        <v>216078.12808794467</v>
      </c>
      <c r="M45" s="10">
        <f t="shared" si="10"/>
        <v>234949.86071787204</v>
      </c>
      <c r="N45" s="10">
        <f t="shared" si="10"/>
        <v>256699.84998644874</v>
      </c>
      <c r="O45" s="10">
        <f t="shared" si="10"/>
        <v>272259.92495641287</v>
      </c>
      <c r="P45" s="10">
        <f t="shared" si="10"/>
        <v>287858.28517460456</v>
      </c>
      <c r="Q45" s="10">
        <f t="shared" si="10"/>
        <v>304848.64145245479</v>
      </c>
      <c r="R45" s="10">
        <f t="shared" si="10"/>
        <v>324184.84033850476</v>
      </c>
      <c r="S45" s="10">
        <f t="shared" si="10"/>
        <v>345821.9674282638</v>
      </c>
      <c r="T45" s="10">
        <f t="shared" si="10"/>
        <v>371214.1645976904</v>
      </c>
      <c r="U45" s="10">
        <f t="shared" si="10"/>
        <v>395370.36463008681</v>
      </c>
      <c r="V45" s="10">
        <f t="shared" si="10"/>
        <v>427526.65478156216</v>
      </c>
      <c r="W45" s="10">
        <f t="shared" si="10"/>
        <v>470709.38773158123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1">B43-B36</f>
        <v>122802.33348887871</v>
      </c>
      <c r="C49" s="13">
        <f t="shared" si="11"/>
        <v>125395.26254188285</v>
      </c>
      <c r="D49" s="13">
        <f t="shared" si="11"/>
        <v>139418.41210835427</v>
      </c>
      <c r="E49" s="13">
        <f t="shared" si="11"/>
        <v>150529.85175274021</v>
      </c>
      <c r="F49" s="13">
        <f t="shared" si="11"/>
        <v>149783.11138195999</v>
      </c>
      <c r="G49" s="13">
        <f t="shared" si="11"/>
        <v>156533.77805368605</v>
      </c>
      <c r="H49" s="13">
        <f t="shared" si="11"/>
        <v>169823.34204011285</v>
      </c>
      <c r="I49" s="13">
        <f t="shared" si="11"/>
        <v>167116.16130520066</v>
      </c>
      <c r="J49" s="13">
        <f t="shared" si="11"/>
        <v>181000.37418044315</v>
      </c>
      <c r="K49" s="13">
        <f t="shared" si="11"/>
        <v>198462.95337762279</v>
      </c>
      <c r="L49" s="13">
        <f t="shared" si="11"/>
        <v>216078.12808794467</v>
      </c>
      <c r="M49" s="13">
        <f t="shared" si="11"/>
        <v>234949.86071787204</v>
      </c>
      <c r="N49" s="13">
        <f t="shared" si="11"/>
        <v>256699.84998644874</v>
      </c>
      <c r="O49" s="13">
        <f t="shared" si="11"/>
        <v>272259.92495641287</v>
      </c>
      <c r="P49" s="13">
        <f t="shared" si="11"/>
        <v>287858.28517460456</v>
      </c>
      <c r="Q49" s="13">
        <f t="shared" si="11"/>
        <v>304848.64145245479</v>
      </c>
      <c r="R49" s="13">
        <f t="shared" si="11"/>
        <v>324184.84033850476</v>
      </c>
      <c r="S49" s="13">
        <f t="shared" si="11"/>
        <v>345821.9674282638</v>
      </c>
      <c r="T49" s="13">
        <f t="shared" si="11"/>
        <v>371214.1645976904</v>
      </c>
      <c r="U49" s="13">
        <f t="shared" si="11"/>
        <v>395370.36463008681</v>
      </c>
      <c r="V49" s="13">
        <f t="shared" si="11"/>
        <v>427526.65478156216</v>
      </c>
      <c r="W49" s="13">
        <f t="shared" si="11"/>
        <v>470709.38773158123</v>
      </c>
      <c r="X49" s="13">
        <f>SUM(B49:W49)</f>
        <v>5468387.650114309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7" workbookViewId="0">
      <selection activeCell="B30" sqref="B30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0.21107410520577632</v>
      </c>
      <c r="C11">
        <f>'Scen 1 Total Costs'!C11</f>
        <v>0.21107410520577632</v>
      </c>
      <c r="D11">
        <f>'Scen 1 Total Costs'!D11</f>
        <v>0.21107410520577632</v>
      </c>
      <c r="E11">
        <f>'Scen 1 Total Costs'!E11</f>
        <v>0.21107410520577632</v>
      </c>
      <c r="F11">
        <f>'Scen 1 Total Costs'!F11</f>
        <v>0.21107410520577632</v>
      </c>
      <c r="G11">
        <f>'Scen 1 Total Costs'!G11</f>
        <v>0.21107410520577632</v>
      </c>
      <c r="H11">
        <f>'Scen 1 Total Costs'!H11</f>
        <v>0.21107410520577632</v>
      </c>
      <c r="I11">
        <f>'Scen 1 Total Costs'!I11</f>
        <v>0.21107410520577632</v>
      </c>
      <c r="J11">
        <f>'Scen 1 Total Costs'!J11</f>
        <v>0.21107410520577632</v>
      </c>
      <c r="K11">
        <f>'Scen 1 Total Costs'!K11</f>
        <v>0.21107410520577632</v>
      </c>
      <c r="L11">
        <f>'Scen 1 Total Costs'!L11</f>
        <v>0.21107410520577632</v>
      </c>
      <c r="M11">
        <f>'Scen 1 Total Costs'!M11</f>
        <v>0.21107410520577632</v>
      </c>
      <c r="N11">
        <f>'Scen 1 Total Costs'!N11</f>
        <v>0.21107410520577632</v>
      </c>
      <c r="O11">
        <f>'Scen 1 Total Costs'!O11</f>
        <v>0.21107410520577632</v>
      </c>
      <c r="P11">
        <f>'Scen 1 Total Costs'!P11</f>
        <v>0.21107410520577632</v>
      </c>
      <c r="Q11">
        <f>'Scen 1 Total Costs'!Q11</f>
        <v>0.21107410520577632</v>
      </c>
      <c r="R11">
        <f>'Scen 1 Total Costs'!R11</f>
        <v>0.21107410520577632</v>
      </c>
      <c r="S11">
        <f>'Scen 1 Total Costs'!S11</f>
        <v>0.21107410520577632</v>
      </c>
      <c r="T11">
        <f>'Scen 1 Total Costs'!T11</f>
        <v>0.21107410520577632</v>
      </c>
      <c r="U11">
        <f>'Scen 1 Total Costs'!U11</f>
        <v>0.21107410520577632</v>
      </c>
      <c r="V11">
        <f>'Scen 1 Total Costs'!V11</f>
        <v>0.21107410520577632</v>
      </c>
      <c r="W11">
        <f>'Scen 1 Total Costs'!W11</f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increase'!C22</f>
        <v>0.17352077628704654</v>
      </c>
      <c r="C18" s="1">
        <f>'%  Rate increase'!D22</f>
        <v>0.11453232335754282</v>
      </c>
      <c r="D18" s="1">
        <f>'%  Rate increase'!E22</f>
        <v>0.14898041180563992</v>
      </c>
      <c r="E18" s="1">
        <f>'%  Rate increase'!F22</f>
        <v>0.22991708199222005</v>
      </c>
      <c r="F18" s="1">
        <f>'%  Rate increase'!G22</f>
        <v>0.23081942784225284</v>
      </c>
      <c r="G18" s="1">
        <f>'%  Rate increase'!H22</f>
        <v>0.26538787378788808</v>
      </c>
      <c r="H18" s="1">
        <f>'%  Rate increase'!I22</f>
        <v>0.31825529220492621</v>
      </c>
      <c r="I18" s="1">
        <f>'%  Rate increase'!J22</f>
        <v>0.37026274594810404</v>
      </c>
      <c r="J18" s="1">
        <f>'%  Rate increase'!K22</f>
        <v>0.42608183058166182</v>
      </c>
      <c r="K18" s="1">
        <f>'%  Rate increase'!L22</f>
        <v>0.52089510333095923</v>
      </c>
      <c r="L18" s="1">
        <f>'%  Rate increase'!M22</f>
        <v>0.59476256307920328</v>
      </c>
      <c r="M18" s="1">
        <f>'%  Rate increase'!N22</f>
        <v>0.66232147263515895</v>
      </c>
      <c r="N18" s="1">
        <f>'%  Rate increase'!O22</f>
        <v>0.74695785313884788</v>
      </c>
      <c r="O18" s="1">
        <f>'%  Rate increase'!P22</f>
        <v>0.87349537008221656</v>
      </c>
      <c r="P18" s="1">
        <f>'%  Rate increase'!Q22</f>
        <v>0.99294253014328038</v>
      </c>
      <c r="Q18" s="1">
        <f>'%  Rate increase'!R22</f>
        <v>1.1285438856918737</v>
      </c>
      <c r="R18" s="1">
        <f>'%  Rate increase'!S22</f>
        <v>1.296756430330249</v>
      </c>
      <c r="S18" s="1">
        <f>'%  Rate increase'!T22</f>
        <v>1.4936994735660876</v>
      </c>
      <c r="T18" s="1">
        <f>'%  Rate increase'!U22</f>
        <v>1.7459520250836382</v>
      </c>
      <c r="U18" s="1">
        <f>'%  Rate increase'!V22</f>
        <v>1.9709300328677752</v>
      </c>
      <c r="V18" s="1">
        <f>'%  Rate increase'!W22</f>
        <v>2.3186784830007223</v>
      </c>
      <c r="W18" s="1">
        <f>'%  Rate increase'!X22</f>
        <v>2.8401548462402508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0.24769984779517637</v>
      </c>
      <c r="C22" s="17">
        <f t="shared" si="0"/>
        <v>0.23524891287560831</v>
      </c>
      <c r="D22" s="17">
        <f t="shared" si="0"/>
        <v>0.24252001232083983</v>
      </c>
      <c r="E22" s="17">
        <f t="shared" si="0"/>
        <v>0.25960364755880727</v>
      </c>
      <c r="F22" s="17">
        <f t="shared" si="0"/>
        <v>0.25979410940168912</v>
      </c>
      <c r="G22" s="17">
        <f t="shared" si="0"/>
        <v>0.2670906131980183</v>
      </c>
      <c r="H22" s="17">
        <f t="shared" si="0"/>
        <v>0.27824955623493403</v>
      </c>
      <c r="I22" s="17">
        <f t="shared" si="0"/>
        <v>0.28922698299780608</v>
      </c>
      <c r="J22" s="17">
        <f t="shared" si="0"/>
        <v>0.30100894634023978</v>
      </c>
      <c r="K22" s="17">
        <f t="shared" si="0"/>
        <v>0.32102157304742895</v>
      </c>
      <c r="L22" s="17">
        <f t="shared" si="0"/>
        <v>0.33661308101761328</v>
      </c>
      <c r="M22" s="17">
        <f t="shared" si="0"/>
        <v>0.35087301740081456</v>
      </c>
      <c r="N22" s="17">
        <f t="shared" si="0"/>
        <v>0.36873756568348631</v>
      </c>
      <c r="O22" s="17">
        <f t="shared" si="0"/>
        <v>0.39544635884726864</v>
      </c>
      <c r="P22" s="17">
        <f t="shared" si="0"/>
        <v>0.42065856127652884</v>
      </c>
      <c r="Q22" s="17">
        <f t="shared" si="0"/>
        <v>0.44928049606363846</v>
      </c>
      <c r="R22" s="17">
        <f t="shared" si="0"/>
        <v>0.48478580840757024</v>
      </c>
      <c r="S22" s="17">
        <f t="shared" si="0"/>
        <v>0.52635538503507739</v>
      </c>
      <c r="T22" s="17">
        <f t="shared" si="0"/>
        <v>0.57959936663251843</v>
      </c>
      <c r="U22" s="17">
        <f t="shared" si="0"/>
        <v>0.62708639831653334</v>
      </c>
      <c r="V22" s="17">
        <f t="shared" si="0"/>
        <v>0.70048709126504061</v>
      </c>
      <c r="W22" s="17">
        <f t="shared" si="0"/>
        <v>0.81055724802178652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0.24769984779517637</v>
      </c>
      <c r="C24" s="19">
        <f t="shared" ref="C24:W24" si="1">C22</f>
        <v>0.23524891287560831</v>
      </c>
      <c r="D24" s="19">
        <f t="shared" si="1"/>
        <v>0.24252001232083983</v>
      </c>
      <c r="E24" s="19">
        <f t="shared" si="1"/>
        <v>0.25960364755880727</v>
      </c>
      <c r="F24" s="19">
        <f t="shared" si="1"/>
        <v>0.25979410940168912</v>
      </c>
      <c r="G24" s="19">
        <f t="shared" si="1"/>
        <v>0.2670906131980183</v>
      </c>
      <c r="H24" s="19">
        <f t="shared" si="1"/>
        <v>0.27824955623493403</v>
      </c>
      <c r="I24" s="19">
        <f t="shared" si="1"/>
        <v>0.28922698299780608</v>
      </c>
      <c r="J24" s="19">
        <f t="shared" si="1"/>
        <v>0.30100894634023978</v>
      </c>
      <c r="K24" s="19">
        <f t="shared" si="1"/>
        <v>0.32102157304742895</v>
      </c>
      <c r="L24" s="19">
        <f t="shared" si="1"/>
        <v>0.33661308101761328</v>
      </c>
      <c r="M24" s="19">
        <f t="shared" si="1"/>
        <v>0.35087301740081456</v>
      </c>
      <c r="N24" s="19">
        <f t="shared" si="1"/>
        <v>0.36873756568348631</v>
      </c>
      <c r="O24" s="19">
        <f t="shared" si="1"/>
        <v>0.39544635884726864</v>
      </c>
      <c r="P24" s="19">
        <f t="shared" si="1"/>
        <v>0.42065856127652884</v>
      </c>
      <c r="Q24" s="19">
        <f t="shared" si="1"/>
        <v>0.44928049606363846</v>
      </c>
      <c r="R24" s="19">
        <f t="shared" si="1"/>
        <v>0.48478580840757024</v>
      </c>
      <c r="S24" s="19">
        <f t="shared" si="1"/>
        <v>0.52635538503507739</v>
      </c>
      <c r="T24" s="19">
        <f t="shared" si="1"/>
        <v>0.57959936663251843</v>
      </c>
      <c r="U24" s="19">
        <f t="shared" si="1"/>
        <v>0.62708639831653334</v>
      </c>
      <c r="V24" s="19">
        <f t="shared" si="1"/>
        <v>0.70048709126504061</v>
      </c>
      <c r="W24" s="19">
        <f t="shared" si="1"/>
        <v>0.81055724802178652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f>'Scen 1 Total Costs'!B30</f>
        <v>265988.96989966556</v>
      </c>
      <c r="C30" s="2">
        <f>'Scen 1 Total Costs'!C30</f>
        <v>265988.96989966556</v>
      </c>
      <c r="D30" s="2">
        <f>'Scen 1 Total Costs'!D30</f>
        <v>265988.96989966556</v>
      </c>
      <c r="E30" s="2">
        <f>'Scen 1 Total Costs'!E30</f>
        <v>265988.96989966556</v>
      </c>
      <c r="F30" s="2">
        <f>'Scen 1 Total Costs'!F30</f>
        <v>265988.96989966556</v>
      </c>
      <c r="G30" s="2">
        <f>'Scen 1 Total Costs'!G30</f>
        <v>265988.96989966556</v>
      </c>
      <c r="H30" s="2">
        <f>'Scen 1 Total Costs'!H30</f>
        <v>265988.96989966556</v>
      </c>
      <c r="I30" s="2">
        <f>'Scen 1 Total Costs'!I30</f>
        <v>265988.96989966556</v>
      </c>
      <c r="J30" s="2">
        <f>'Scen 1 Total Costs'!J30</f>
        <v>265988.96989966556</v>
      </c>
      <c r="K30" s="2">
        <f>'Scen 1 Total Costs'!K30</f>
        <v>265988.96989966556</v>
      </c>
      <c r="L30" s="2">
        <f>'Scen 1 Total Costs'!L30</f>
        <v>265988.96989966556</v>
      </c>
      <c r="M30" s="2">
        <f>'Scen 1 Total Costs'!M30</f>
        <v>265988.96989966556</v>
      </c>
      <c r="N30" s="2">
        <f>'Scen 1 Total Costs'!N30</f>
        <v>265988.96989966556</v>
      </c>
      <c r="O30" s="2">
        <f>'Scen 1 Total Costs'!O30</f>
        <v>265988.96989966556</v>
      </c>
      <c r="P30" s="2">
        <f>'Scen 1 Total Costs'!P30</f>
        <v>265988.96989966556</v>
      </c>
      <c r="Q30" s="2">
        <f>'Scen 1 Total Costs'!Q30</f>
        <v>265988.96989966556</v>
      </c>
      <c r="R30" s="2">
        <f>'Scen 1 Total Costs'!R30</f>
        <v>265988.96989966556</v>
      </c>
      <c r="S30" s="2">
        <f>'Scen 1 Total Costs'!S30</f>
        <v>265988.96989966556</v>
      </c>
      <c r="T30" s="2">
        <f>'Scen 1 Total Costs'!T30</f>
        <v>265988.96989966556</v>
      </c>
      <c r="U30" s="2">
        <f>'Scen 1 Total Costs'!U30</f>
        <v>265988.96989966556</v>
      </c>
      <c r="V30" s="2">
        <f>'Scen 1 Total Costs'!V30</f>
        <v>265988.96989966556</v>
      </c>
      <c r="W30" s="2">
        <f>'Scen 1 Total Costs'!W30</f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65885.42735934291</v>
      </c>
      <c r="C41" s="2">
        <f t="shared" ref="C41:W41" si="7">C$24*C30</f>
        <v>62573.616005799224</v>
      </c>
      <c r="D41" s="2">
        <f t="shared" si="7"/>
        <v>64507.648257274392</v>
      </c>
      <c r="E41" s="2">
        <f t="shared" si="7"/>
        <v>69051.706796362982</v>
      </c>
      <c r="F41" s="2">
        <f t="shared" si="7"/>
        <v>69102.367545756308</v>
      </c>
      <c r="G41" s="2">
        <f t="shared" si="7"/>
        <v>71043.157074410905</v>
      </c>
      <c r="H41" s="2">
        <f t="shared" si="7"/>
        <v>74011.312837969163</v>
      </c>
      <c r="I41" s="2">
        <f t="shared" si="7"/>
        <v>76931.187274774522</v>
      </c>
      <c r="J41" s="2">
        <f t="shared" si="7"/>
        <v>80065.059567624092</v>
      </c>
      <c r="K41" s="2">
        <f t="shared" si="7"/>
        <v>85388.197530455873</v>
      </c>
      <c r="L41" s="2">
        <f t="shared" si="7"/>
        <v>89535.366674627629</v>
      </c>
      <c r="M41" s="2">
        <f t="shared" si="7"/>
        <v>93328.352464030089</v>
      </c>
      <c r="N41" s="2">
        <f t="shared" si="7"/>
        <v>98080.125259460794</v>
      </c>
      <c r="O41" s="2">
        <f t="shared" si="7"/>
        <v>105184.36964035849</v>
      </c>
      <c r="P41" s="2">
        <f t="shared" si="7"/>
        <v>111890.53739341925</v>
      </c>
      <c r="Q41" s="2">
        <f t="shared" si="7"/>
        <v>119503.65634397794</v>
      </c>
      <c r="R41" s="2">
        <f t="shared" si="7"/>
        <v>128947.67780030624</v>
      </c>
      <c r="S41" s="2">
        <f t="shared" si="7"/>
        <v>140004.72666662207</v>
      </c>
      <c r="T41" s="2">
        <f t="shared" si="7"/>
        <v>154167.03848508216</v>
      </c>
      <c r="U41" s="2">
        <f t="shared" si="7"/>
        <v>166798.06512630609</v>
      </c>
      <c r="V41" s="2">
        <f t="shared" si="7"/>
        <v>186321.83983360117</v>
      </c>
      <c r="W41" s="2">
        <f t="shared" si="7"/>
        <v>215599.28744602273</v>
      </c>
    </row>
    <row r="42" spans="1:24" x14ac:dyDescent="0.25">
      <c r="A42" t="s">
        <v>30</v>
      </c>
      <c r="B42" s="2">
        <f t="shared" ref="B42:W42" si="8">B30*B23</f>
        <v>56904.426237577703</v>
      </c>
      <c r="C42" s="2">
        <f t="shared" si="8"/>
        <v>62303.040891424287</v>
      </c>
      <c r="D42" s="2">
        <f t="shared" si="8"/>
        <v>73880.799151435582</v>
      </c>
      <c r="E42" s="2">
        <f t="shared" si="8"/>
        <v>79876.654757186916</v>
      </c>
      <c r="F42" s="2">
        <f t="shared" si="8"/>
        <v>78253.918600578807</v>
      </c>
      <c r="G42" s="2">
        <f t="shared" si="8"/>
        <v>83433.455494066075</v>
      </c>
      <c r="H42" s="2">
        <f t="shared" si="8"/>
        <v>93345.860549383549</v>
      </c>
      <c r="I42" s="2">
        <f t="shared" si="8"/>
        <v>87578.140157429763</v>
      </c>
      <c r="J42" s="2">
        <f t="shared" si="8"/>
        <v>98156.630721355978</v>
      </c>
      <c r="K42" s="2">
        <f t="shared" si="8"/>
        <v>110012.88834461823</v>
      </c>
      <c r="L42" s="2">
        <f t="shared" si="8"/>
        <v>123301.2534454507</v>
      </c>
      <c r="M42" s="2">
        <f t="shared" si="8"/>
        <v>138194.70909258255</v>
      </c>
      <c r="N42" s="2">
        <f t="shared" si="8"/>
        <v>154887.1328354541</v>
      </c>
      <c r="O42" s="2">
        <f t="shared" si="8"/>
        <v>162918.67136298257</v>
      </c>
      <c r="P42" s="2">
        <f t="shared" si="8"/>
        <v>171366.67838559058</v>
      </c>
      <c r="Q42" s="2">
        <f t="shared" si="8"/>
        <v>180252.74951746836</v>
      </c>
      <c r="R42" s="2">
        <f t="shared" si="8"/>
        <v>189599.60019473193</v>
      </c>
      <c r="S42" s="2">
        <f t="shared" si="8"/>
        <v>199431.12374282241</v>
      </c>
      <c r="T42" s="2">
        <f t="shared" si="8"/>
        <v>209772.45245493946</v>
      </c>
      <c r="U42" s="2">
        <f t="shared" si="8"/>
        <v>220650.02183764504</v>
      </c>
      <c r="V42" s="2">
        <f t="shared" si="8"/>
        <v>232091.63818786631</v>
      </c>
      <c r="W42" s="2">
        <f t="shared" si="8"/>
        <v>244126.54967404722</v>
      </c>
    </row>
    <row r="43" spans="1:24" x14ac:dyDescent="0.25">
      <c r="A43" t="s">
        <v>34</v>
      </c>
      <c r="B43" s="10">
        <f>SUM(B41:B42)</f>
        <v>122789.85359692061</v>
      </c>
      <c r="C43" s="10">
        <f t="shared" ref="C43:W43" si="9">SUM(C41:C42)</f>
        <v>124876.65689722351</v>
      </c>
      <c r="D43" s="10">
        <f t="shared" si="9"/>
        <v>138388.44740870997</v>
      </c>
      <c r="E43" s="10">
        <f t="shared" si="9"/>
        <v>148928.36155354988</v>
      </c>
      <c r="F43" s="10">
        <f t="shared" si="9"/>
        <v>147356.28614633513</v>
      </c>
      <c r="G43" s="10">
        <f t="shared" si="9"/>
        <v>154476.61256847699</v>
      </c>
      <c r="H43" s="10">
        <f t="shared" si="9"/>
        <v>167357.17338735273</v>
      </c>
      <c r="I43" s="10">
        <f t="shared" si="9"/>
        <v>164509.32743220427</v>
      </c>
      <c r="J43" s="10">
        <f t="shared" si="9"/>
        <v>178221.69028898008</v>
      </c>
      <c r="K43" s="10">
        <f t="shared" si="9"/>
        <v>195401.08587507409</v>
      </c>
      <c r="L43" s="10">
        <f t="shared" si="9"/>
        <v>212836.62012007833</v>
      </c>
      <c r="M43" s="10">
        <f t="shared" si="9"/>
        <v>231523.06155661264</v>
      </c>
      <c r="N43" s="10">
        <f t="shared" si="9"/>
        <v>252967.2580949149</v>
      </c>
      <c r="O43" s="10">
        <f t="shared" si="9"/>
        <v>268103.04100334109</v>
      </c>
      <c r="P43" s="10">
        <f t="shared" si="9"/>
        <v>283257.21577900986</v>
      </c>
      <c r="Q43" s="10">
        <f t="shared" si="9"/>
        <v>299756.40586144628</v>
      </c>
      <c r="R43" s="10">
        <f t="shared" si="9"/>
        <v>318547.2779950382</v>
      </c>
      <c r="S43" s="10">
        <f t="shared" si="9"/>
        <v>339435.85040944448</v>
      </c>
      <c r="T43" s="10">
        <f t="shared" si="9"/>
        <v>363939.49094002158</v>
      </c>
      <c r="U43" s="10">
        <f t="shared" si="9"/>
        <v>387448.08696395112</v>
      </c>
      <c r="V43" s="10">
        <f t="shared" si="9"/>
        <v>418413.47802146745</v>
      </c>
      <c r="W43" s="10">
        <f t="shared" si="9"/>
        <v>459725.83712006995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122789.85359692061</v>
      </c>
      <c r="C45" s="10">
        <f t="shared" ref="C45:W45" si="10">SUM(C43:C44)</f>
        <v>124876.65689722351</v>
      </c>
      <c r="D45" s="10">
        <f t="shared" si="10"/>
        <v>138388.44740870997</v>
      </c>
      <c r="E45" s="10">
        <f t="shared" si="10"/>
        <v>148928.36155354988</v>
      </c>
      <c r="F45" s="10">
        <f t="shared" si="10"/>
        <v>147356.28614633513</v>
      </c>
      <c r="G45" s="10">
        <f t="shared" si="10"/>
        <v>154476.61256847699</v>
      </c>
      <c r="H45" s="10">
        <f t="shared" si="10"/>
        <v>167357.17338735273</v>
      </c>
      <c r="I45" s="10">
        <f t="shared" si="10"/>
        <v>164509.32743220427</v>
      </c>
      <c r="J45" s="10">
        <f t="shared" si="10"/>
        <v>178221.69028898008</v>
      </c>
      <c r="K45" s="10">
        <f t="shared" si="10"/>
        <v>195401.08587507409</v>
      </c>
      <c r="L45" s="10">
        <f t="shared" si="10"/>
        <v>212836.62012007833</v>
      </c>
      <c r="M45" s="10">
        <f t="shared" si="10"/>
        <v>231523.06155661264</v>
      </c>
      <c r="N45" s="10">
        <f t="shared" si="10"/>
        <v>252967.2580949149</v>
      </c>
      <c r="O45" s="10">
        <f t="shared" si="10"/>
        <v>268103.04100334109</v>
      </c>
      <c r="P45" s="10">
        <f t="shared" si="10"/>
        <v>283257.21577900986</v>
      </c>
      <c r="Q45" s="10">
        <f t="shared" si="10"/>
        <v>299756.40586144628</v>
      </c>
      <c r="R45" s="10">
        <f t="shared" si="10"/>
        <v>318547.2779950382</v>
      </c>
      <c r="S45" s="10">
        <f t="shared" si="10"/>
        <v>339435.85040944448</v>
      </c>
      <c r="T45" s="10">
        <f t="shared" si="10"/>
        <v>363939.49094002158</v>
      </c>
      <c r="U45" s="10">
        <f t="shared" si="10"/>
        <v>387448.08696395112</v>
      </c>
      <c r="V45" s="10">
        <f t="shared" si="10"/>
        <v>418413.47802146745</v>
      </c>
      <c r="W45" s="10">
        <f t="shared" si="10"/>
        <v>459725.83712006995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1">B43-B36</f>
        <v>122789.85359692061</v>
      </c>
      <c r="C49" s="13">
        <f t="shared" si="11"/>
        <v>124876.65689722351</v>
      </c>
      <c r="D49" s="13">
        <f t="shared" si="11"/>
        <v>138388.44740870997</v>
      </c>
      <c r="E49" s="13">
        <f t="shared" si="11"/>
        <v>148928.36155354988</v>
      </c>
      <c r="F49" s="13">
        <f t="shared" si="11"/>
        <v>147356.28614633513</v>
      </c>
      <c r="G49" s="13">
        <f t="shared" si="11"/>
        <v>154476.61256847699</v>
      </c>
      <c r="H49" s="13">
        <f t="shared" si="11"/>
        <v>167357.17338735273</v>
      </c>
      <c r="I49" s="13">
        <f t="shared" si="11"/>
        <v>164509.32743220427</v>
      </c>
      <c r="J49" s="13">
        <f t="shared" si="11"/>
        <v>178221.69028898008</v>
      </c>
      <c r="K49" s="13">
        <f t="shared" si="11"/>
        <v>195401.08587507409</v>
      </c>
      <c r="L49" s="13">
        <f t="shared" si="11"/>
        <v>212836.62012007833</v>
      </c>
      <c r="M49" s="13">
        <f t="shared" si="11"/>
        <v>231523.06155661264</v>
      </c>
      <c r="N49" s="13">
        <f t="shared" si="11"/>
        <v>252967.2580949149</v>
      </c>
      <c r="O49" s="13">
        <f t="shared" si="11"/>
        <v>268103.04100334109</v>
      </c>
      <c r="P49" s="13">
        <f t="shared" si="11"/>
        <v>283257.21577900986</v>
      </c>
      <c r="Q49" s="13">
        <f t="shared" si="11"/>
        <v>299756.40586144628</v>
      </c>
      <c r="R49" s="13">
        <f t="shared" si="11"/>
        <v>318547.2779950382</v>
      </c>
      <c r="S49" s="13">
        <f t="shared" si="11"/>
        <v>339435.85040944448</v>
      </c>
      <c r="T49" s="13">
        <f t="shared" si="11"/>
        <v>363939.49094002158</v>
      </c>
      <c r="U49" s="13">
        <f t="shared" si="11"/>
        <v>387448.08696395112</v>
      </c>
      <c r="V49" s="13">
        <f t="shared" si="11"/>
        <v>418413.47802146745</v>
      </c>
      <c r="W49" s="13">
        <f t="shared" si="11"/>
        <v>459725.83712006995</v>
      </c>
      <c r="X49" s="13">
        <f>SUM(B49:W49)</f>
        <v>5378259.1190202227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5"/>
  <sheetViews>
    <sheetView workbookViewId="0"/>
  </sheetViews>
  <sheetFormatPr defaultRowHeight="15" x14ac:dyDescent="0.25"/>
  <cols>
    <col min="1" max="1" width="43.28515625" customWidth="1"/>
    <col min="2" max="2" width="13.28515625" bestFit="1" customWidth="1"/>
    <col min="3" max="3" width="14.42578125" bestFit="1" customWidth="1"/>
    <col min="4" max="4" width="10.5703125" bestFit="1" customWidth="1"/>
    <col min="5" max="5" width="11.85546875" customWidth="1"/>
    <col min="6" max="6" width="14.7109375" customWidth="1"/>
    <col min="7" max="24" width="10.5703125" bestFit="1" customWidth="1"/>
  </cols>
  <sheetData>
    <row r="2" spans="1:24" x14ac:dyDescent="0.25">
      <c r="A2" s="8" t="s">
        <v>1</v>
      </c>
    </row>
    <row r="3" spans="1:24" x14ac:dyDescent="0.25">
      <c r="C3">
        <v>2024</v>
      </c>
      <c r="D3">
        <v>2025</v>
      </c>
      <c r="E3">
        <v>2026</v>
      </c>
      <c r="F3">
        <v>2027</v>
      </c>
      <c r="G3">
        <v>2028</v>
      </c>
      <c r="H3">
        <v>2029</v>
      </c>
      <c r="I3">
        <v>2030</v>
      </c>
      <c r="J3">
        <v>2031</v>
      </c>
      <c r="K3">
        <v>2032</v>
      </c>
      <c r="L3">
        <v>2033</v>
      </c>
      <c r="M3">
        <v>2034</v>
      </c>
      <c r="N3">
        <v>2035</v>
      </c>
      <c r="O3">
        <v>2036</v>
      </c>
      <c r="P3">
        <v>2037</v>
      </c>
      <c r="Q3">
        <v>2038</v>
      </c>
      <c r="R3">
        <v>2039</v>
      </c>
      <c r="S3">
        <v>2040</v>
      </c>
      <c r="T3">
        <v>2041</v>
      </c>
      <c r="U3">
        <v>2042</v>
      </c>
      <c r="V3">
        <v>2043</v>
      </c>
      <c r="W3">
        <v>2044</v>
      </c>
      <c r="X3">
        <v>2045</v>
      </c>
    </row>
    <row r="4" spans="1:24" x14ac:dyDescent="0.25">
      <c r="A4" t="s">
        <v>4</v>
      </c>
      <c r="C4" s="1">
        <v>-2.0009624876229704E-2</v>
      </c>
      <c r="D4" s="1">
        <v>3.0219319580709891E-2</v>
      </c>
      <c r="E4" s="1">
        <v>-6.8807209502281808E-3</v>
      </c>
      <c r="F4" s="1">
        <v>2.3305390964212469E-2</v>
      </c>
      <c r="G4" s="1">
        <v>3.1028965244702E-2</v>
      </c>
      <c r="H4" s="1">
        <v>5.1570104314157872E-2</v>
      </c>
      <c r="I4" s="1">
        <v>6.7674543182105529E-2</v>
      </c>
      <c r="J4" s="1">
        <v>7.9550545864673916E-2</v>
      </c>
      <c r="K4" s="1">
        <v>9.9559288679034852E-2</v>
      </c>
      <c r="L4" s="1">
        <v>0.11688290459280992</v>
      </c>
      <c r="M4" s="1">
        <v>0.1243507029786195</v>
      </c>
      <c r="N4" s="1">
        <v>0.19065864923923126</v>
      </c>
      <c r="O4" s="1">
        <v>0.20806960357689253</v>
      </c>
      <c r="P4" s="1">
        <v>0.2798930968575688</v>
      </c>
      <c r="Q4" s="1">
        <v>0.33453238785824313</v>
      </c>
      <c r="R4" s="1">
        <v>0.37456824437170599</v>
      </c>
      <c r="S4" s="1">
        <v>0.43814592147821152</v>
      </c>
      <c r="T4" s="1">
        <v>0.45482724540367392</v>
      </c>
      <c r="U4" s="1">
        <v>0.45165118779985236</v>
      </c>
      <c r="V4" s="1">
        <v>0.4800366056257328</v>
      </c>
      <c r="W4" s="1">
        <v>0.48514136020896292</v>
      </c>
      <c r="X4" s="1">
        <v>0.53318988143369439</v>
      </c>
    </row>
    <row r="5" spans="1:24" x14ac:dyDescent="0.25">
      <c r="A5" t="s">
        <v>0</v>
      </c>
      <c r="C5" s="1">
        <v>4.4034585161067952E-2</v>
      </c>
      <c r="D5" s="1">
        <v>8.9923400938721088E-2</v>
      </c>
      <c r="E5" s="1">
        <v>0.10665495090883614</v>
      </c>
      <c r="F5" s="1">
        <v>0.16555190073341297</v>
      </c>
      <c r="G5" s="1">
        <v>0.1820476345889388</v>
      </c>
      <c r="H5" s="1">
        <v>0.20135911306856991</v>
      </c>
      <c r="I5" s="1">
        <v>0.21176414512570108</v>
      </c>
      <c r="J5" s="1">
        <v>0.25323430892278331</v>
      </c>
      <c r="K5" s="1">
        <v>0.29545141462147861</v>
      </c>
      <c r="L5" s="1">
        <v>0.3211373700735618</v>
      </c>
      <c r="M5" s="1">
        <v>0.30882392703329042</v>
      </c>
      <c r="N5" s="1">
        <v>0.37712417036309431</v>
      </c>
      <c r="O5" s="1">
        <v>0.42474289390385667</v>
      </c>
      <c r="P5" s="1">
        <v>0.4529870400513536</v>
      </c>
      <c r="Q5" s="1">
        <v>0.48890689995237357</v>
      </c>
      <c r="R5" s="1">
        <v>0.5549263240088087</v>
      </c>
      <c r="S5" s="1">
        <v>0.58889357225764094</v>
      </c>
      <c r="T5" s="1">
        <v>0.60421096665708229</v>
      </c>
      <c r="U5" s="1">
        <v>0.7095501071764998</v>
      </c>
      <c r="V5" s="1">
        <v>0.73881152578497922</v>
      </c>
      <c r="W5" s="1">
        <v>0.72675194734513182</v>
      </c>
      <c r="X5" s="1">
        <v>0.77124401186295533</v>
      </c>
    </row>
    <row r="6" spans="1:24" x14ac:dyDescent="0.25">
      <c r="A6" t="s">
        <v>2</v>
      </c>
      <c r="C6" s="1">
        <v>4.1539453293604867E-2</v>
      </c>
      <c r="D6" s="1">
        <v>0.10490834381810399</v>
      </c>
      <c r="E6" s="1">
        <v>9.3550768735083167E-2</v>
      </c>
      <c r="F6" s="1">
        <v>0.13931140901526984</v>
      </c>
      <c r="G6" s="1">
        <v>0.16487235528014899</v>
      </c>
      <c r="H6" s="1">
        <v>0.18725817314456883</v>
      </c>
      <c r="I6" s="1">
        <v>0.20691384403808222</v>
      </c>
      <c r="J6" s="1">
        <v>0.27646716090788725</v>
      </c>
      <c r="K6" s="1">
        <v>0.28750720040049482</v>
      </c>
      <c r="L6" s="1">
        <v>0.31177396561854276</v>
      </c>
      <c r="M6" s="1">
        <v>0.29545290778334965</v>
      </c>
      <c r="N6" s="1">
        <v>0.36242015426447649</v>
      </c>
      <c r="O6" s="1">
        <v>0.39703348462161969</v>
      </c>
      <c r="P6" s="1">
        <v>0.46737487161671565</v>
      </c>
      <c r="Q6" s="1">
        <v>0.51976947444317623</v>
      </c>
      <c r="R6" s="1">
        <v>0.53160277016139035</v>
      </c>
      <c r="S6" s="1">
        <v>0.56608976286259383</v>
      </c>
      <c r="T6" s="1">
        <v>0.60514713161718436</v>
      </c>
      <c r="U6" s="1">
        <v>0.62487641719278009</v>
      </c>
      <c r="V6" s="1">
        <v>0.65651902721044064</v>
      </c>
      <c r="W6" s="1">
        <v>0.67628415753298765</v>
      </c>
      <c r="X6" s="1">
        <v>0.6813418577833148</v>
      </c>
    </row>
    <row r="7" spans="1:24" x14ac:dyDescent="0.25">
      <c r="A7" t="s">
        <v>10</v>
      </c>
      <c r="C7" s="1">
        <v>4.3555920798713954E-2</v>
      </c>
      <c r="D7" s="1">
        <v>8.0055986975196669E-2</v>
      </c>
      <c r="E7" s="1">
        <v>9.6504606675170024E-2</v>
      </c>
      <c r="F7" s="1">
        <v>0.13898367962469105</v>
      </c>
      <c r="G7" s="1">
        <v>0.14434548493244637</v>
      </c>
      <c r="H7" s="1">
        <v>0.16425947199064272</v>
      </c>
      <c r="I7" s="1">
        <v>0.16150111916374676</v>
      </c>
      <c r="J7" s="1">
        <v>0.17138411801848763</v>
      </c>
      <c r="K7" s="1">
        <v>0.20114363785746558</v>
      </c>
      <c r="L7" s="1">
        <v>0.21811031759698207</v>
      </c>
      <c r="M7" s="1">
        <v>0.21920538783451526</v>
      </c>
      <c r="N7" s="1">
        <v>0.28535345688091773</v>
      </c>
      <c r="O7" s="1">
        <v>0.35077147335793413</v>
      </c>
      <c r="P7" s="1">
        <v>0.41022776622629697</v>
      </c>
      <c r="Q7" s="1">
        <v>0.43396990245965217</v>
      </c>
      <c r="R7" s="1">
        <v>0.44501592937731371</v>
      </c>
      <c r="S7" s="1">
        <v>0.45846539532971664</v>
      </c>
      <c r="T7" s="1">
        <v>0.46258048341804492</v>
      </c>
      <c r="U7" s="1">
        <v>0.49029057474152338</v>
      </c>
      <c r="V7" s="1">
        <v>0.54192989433394034</v>
      </c>
      <c r="W7" s="1">
        <v>0.53628091095583152</v>
      </c>
      <c r="X7" s="1">
        <v>0.6095975836168126</v>
      </c>
    </row>
    <row r="8" spans="1:24" x14ac:dyDescent="0.25">
      <c r="A8" t="s">
        <v>3</v>
      </c>
      <c r="C8" s="1">
        <v>3.3849884780523976E-2</v>
      </c>
      <c r="D8" s="1">
        <v>8.8635845091982191E-2</v>
      </c>
      <c r="E8" s="1">
        <v>7.685435659314277E-2</v>
      </c>
      <c r="F8" s="1">
        <v>0.11991774707554126</v>
      </c>
      <c r="G8" s="1">
        <v>0.13871152159082811</v>
      </c>
      <c r="H8" s="1">
        <v>0.15094356449844337</v>
      </c>
      <c r="I8" s="1">
        <v>0.1565117130520346</v>
      </c>
      <c r="J8" s="1">
        <v>0.17325519628010677</v>
      </c>
      <c r="K8" s="1">
        <v>0.19211115839332837</v>
      </c>
      <c r="L8" s="1">
        <v>0.21435198562393443</v>
      </c>
      <c r="M8" s="1">
        <v>0.21586196798751534</v>
      </c>
      <c r="N8" s="1">
        <v>0.28787258806672833</v>
      </c>
      <c r="O8" s="1">
        <v>0.33228244727774991</v>
      </c>
      <c r="P8" s="1">
        <v>0.37838406659129964</v>
      </c>
      <c r="Q8" s="1">
        <v>0.42332836834896392</v>
      </c>
      <c r="R8" s="1">
        <v>0.42731694516786733</v>
      </c>
      <c r="S8" s="1">
        <v>0.43865374622507747</v>
      </c>
      <c r="T8" s="1">
        <v>0.46455948112565792</v>
      </c>
      <c r="U8" s="1">
        <v>0.48350132320991168</v>
      </c>
      <c r="V8" s="1">
        <v>0.54362411463900151</v>
      </c>
      <c r="W8" s="1">
        <v>0.53357925172407961</v>
      </c>
      <c r="X8" s="1">
        <v>0.63353244440925671</v>
      </c>
    </row>
    <row r="9" spans="1:24" x14ac:dyDescent="0.25">
      <c r="A9" t="s">
        <v>7</v>
      </c>
      <c r="C9" s="1">
        <v>5.2953509681053168E-2</v>
      </c>
      <c r="D9" s="1">
        <v>0.1115281147241487</v>
      </c>
      <c r="E9" s="1">
        <v>0.1442644601555878</v>
      </c>
      <c r="F9" s="1">
        <v>0.22432780048697354</v>
      </c>
      <c r="G9" s="1">
        <v>0.26699427140960164</v>
      </c>
      <c r="H9" s="1">
        <v>0.30560957545846845</v>
      </c>
      <c r="I9" s="1">
        <v>0.3386990044069651</v>
      </c>
      <c r="J9" s="1">
        <v>0.40263122736300128</v>
      </c>
      <c r="K9" s="1">
        <v>0.45903350354068162</v>
      </c>
      <c r="L9" s="1">
        <v>0.49800709813158073</v>
      </c>
      <c r="M9" s="1">
        <v>0.49824059277896415</v>
      </c>
      <c r="N9" s="1">
        <v>0.57040261545586501</v>
      </c>
      <c r="O9" s="1">
        <v>0.61832205191897915</v>
      </c>
      <c r="P9" s="1">
        <v>0.6463053526241731</v>
      </c>
      <c r="Q9" s="1">
        <v>0.67878606495974414</v>
      </c>
      <c r="R9" s="1">
        <v>0.73905178285560491</v>
      </c>
      <c r="S9" s="1">
        <v>0.76678576596839143</v>
      </c>
      <c r="T9" s="1">
        <v>0.77185411492915224</v>
      </c>
      <c r="U9" s="1">
        <v>0.86397448394484377</v>
      </c>
      <c r="V9" s="1">
        <v>0.89328493366272776</v>
      </c>
      <c r="W9" s="1">
        <v>0.87138399667743749</v>
      </c>
      <c r="X9" s="1">
        <v>0.90069207533100437</v>
      </c>
    </row>
    <row r="10" spans="1:24" x14ac:dyDescent="0.25">
      <c r="A10" t="s">
        <v>8</v>
      </c>
      <c r="C10" s="1">
        <v>5.5193561503610322E-2</v>
      </c>
      <c r="D10" s="1">
        <v>0.13811150503617653</v>
      </c>
      <c r="E10" s="1">
        <v>0.15134097478436437</v>
      </c>
      <c r="F10" s="1">
        <v>0.22984431770361913</v>
      </c>
      <c r="G10" s="1">
        <v>0.29604030594271324</v>
      </c>
      <c r="H10" s="1">
        <v>0.34812967138883799</v>
      </c>
      <c r="I10" s="1">
        <v>0.4030975486911792</v>
      </c>
      <c r="J10" s="1">
        <v>0.50771332494057031</v>
      </c>
      <c r="K10" s="1">
        <v>0.53996585134952091</v>
      </c>
      <c r="L10" s="1">
        <v>0.58411750191745337</v>
      </c>
      <c r="M10" s="1">
        <v>0.5877150109181295</v>
      </c>
      <c r="N10" s="1">
        <v>0.66061442470346465</v>
      </c>
      <c r="O10" s="1">
        <v>0.69580047569542969</v>
      </c>
      <c r="P10" s="1">
        <v>0.76608566831692304</v>
      </c>
      <c r="Q10" s="1">
        <v>0.81395389580047861</v>
      </c>
      <c r="R10" s="1">
        <v>0.81739260736058084</v>
      </c>
      <c r="S10" s="1">
        <v>0.84341813075588212</v>
      </c>
      <c r="T10" s="1">
        <v>0.867521406999199</v>
      </c>
      <c r="U10" s="1">
        <v>0.8676230654217183</v>
      </c>
      <c r="V10" s="1">
        <v>0.90183849206752087</v>
      </c>
      <c r="W10" s="1">
        <v>0.90754769789270773</v>
      </c>
      <c r="X10" s="1">
        <v>0.88851779385460317</v>
      </c>
    </row>
    <row r="11" spans="1:24" x14ac:dyDescent="0.25">
      <c r="A11" t="s">
        <v>11</v>
      </c>
      <c r="C11" s="1">
        <v>5.4285917042478093E-2</v>
      </c>
      <c r="D11" s="1">
        <v>0.10577446371742827</v>
      </c>
      <c r="E11" s="1">
        <v>0.14099958168105964</v>
      </c>
      <c r="F11" s="1">
        <v>0.20810378301085963</v>
      </c>
      <c r="G11" s="1">
        <v>0.24378832369631231</v>
      </c>
      <c r="H11" s="1">
        <v>0.28566057129500555</v>
      </c>
      <c r="I11" s="1">
        <v>0.30873724705476935</v>
      </c>
      <c r="J11" s="1">
        <v>0.34419207750596592</v>
      </c>
      <c r="K11" s="1">
        <v>0.39014019415830425</v>
      </c>
      <c r="L11" s="1">
        <v>0.42206826465876901</v>
      </c>
      <c r="M11" s="1">
        <v>0.43687108762322868</v>
      </c>
      <c r="N11" s="1">
        <v>0.5068041300207311</v>
      </c>
      <c r="O11" s="1">
        <v>0.57205594507222268</v>
      </c>
      <c r="P11" s="1">
        <v>0.63056751512990661</v>
      </c>
      <c r="Q11" s="1">
        <v>0.65009117949790385</v>
      </c>
      <c r="R11" s="1">
        <v>0.65466505193021907</v>
      </c>
      <c r="S11" s="1">
        <v>0.66112123063251249</v>
      </c>
      <c r="T11" s="1">
        <v>0.65364301234789335</v>
      </c>
      <c r="U11" s="1">
        <v>0.66632478708935139</v>
      </c>
      <c r="V11" s="1">
        <v>0.71834652826386636</v>
      </c>
      <c r="W11" s="1">
        <v>0.70145123719631486</v>
      </c>
      <c r="X11" s="1">
        <v>0.7573320367788392</v>
      </c>
    </row>
    <row r="12" spans="1:24" x14ac:dyDescent="0.25">
      <c r="A12" t="s">
        <v>9</v>
      </c>
      <c r="C12" s="1">
        <v>4.5465170909631647E-2</v>
      </c>
      <c r="D12" s="1">
        <v>0.11663338365353471</v>
      </c>
      <c r="E12" s="1">
        <v>0.12492690775319604</v>
      </c>
      <c r="F12" s="1">
        <v>0.19471467275882826</v>
      </c>
      <c r="G12" s="1">
        <v>0.24648705208762856</v>
      </c>
      <c r="H12" s="1">
        <v>0.28108196161329424</v>
      </c>
      <c r="I12" s="1">
        <v>0.31423720412369049</v>
      </c>
      <c r="J12" s="1">
        <v>0.35867038819716224</v>
      </c>
      <c r="K12" s="1">
        <v>0.39188878859782394</v>
      </c>
      <c r="L12" s="1">
        <v>0.42930823499599358</v>
      </c>
      <c r="M12" s="1">
        <v>0.44620238133593082</v>
      </c>
      <c r="N12" s="1">
        <v>0.52176974996606007</v>
      </c>
      <c r="O12" s="1">
        <v>0.56549777423271785</v>
      </c>
      <c r="P12" s="1">
        <v>0.61265302957431311</v>
      </c>
      <c r="Q12" s="1">
        <v>0.65313589796164973</v>
      </c>
      <c r="R12" s="1">
        <v>0.65022529914537497</v>
      </c>
      <c r="S12" s="1">
        <v>0.65423057877183477</v>
      </c>
      <c r="T12" s="1">
        <v>0.667900871260386</v>
      </c>
      <c r="U12" s="1">
        <v>0.67098314293662353</v>
      </c>
      <c r="V12" s="1">
        <v>0.73185093799353451</v>
      </c>
      <c r="W12" s="1">
        <v>0.71006153012005124</v>
      </c>
      <c r="X12" s="1">
        <v>0.79194037274082807</v>
      </c>
    </row>
    <row r="16" spans="1:24" x14ac:dyDescent="0.25">
      <c r="A16" t="s">
        <v>12</v>
      </c>
    </row>
    <row r="17" spans="1:24" x14ac:dyDescent="0.25">
      <c r="C17">
        <v>2024</v>
      </c>
      <c r="D17">
        <v>2025</v>
      </c>
      <c r="E17">
        <v>2026</v>
      </c>
      <c r="F17">
        <v>2027</v>
      </c>
      <c r="G17">
        <v>2028</v>
      </c>
      <c r="H17">
        <v>2029</v>
      </c>
      <c r="I17">
        <v>2030</v>
      </c>
      <c r="J17">
        <v>2031</v>
      </c>
      <c r="K17">
        <v>2032</v>
      </c>
      <c r="L17">
        <v>2033</v>
      </c>
      <c r="M17">
        <v>2034</v>
      </c>
      <c r="N17">
        <v>2035</v>
      </c>
      <c r="O17">
        <v>2036</v>
      </c>
      <c r="P17">
        <v>2037</v>
      </c>
      <c r="Q17">
        <v>2038</v>
      </c>
      <c r="R17">
        <v>2039</v>
      </c>
      <c r="S17">
        <v>2040</v>
      </c>
      <c r="T17">
        <v>2041</v>
      </c>
      <c r="U17">
        <v>2042</v>
      </c>
      <c r="V17">
        <v>2043</v>
      </c>
      <c r="W17">
        <v>2044</v>
      </c>
      <c r="X17">
        <v>2045</v>
      </c>
    </row>
    <row r="18" spans="1:24" x14ac:dyDescent="0.25">
      <c r="A18" t="s">
        <v>5</v>
      </c>
      <c r="C18" s="1">
        <v>0.21920216208219268</v>
      </c>
      <c r="D18" s="1">
        <v>0.15877061545345739</v>
      </c>
      <c r="E18" s="1">
        <v>0.18070806213242041</v>
      </c>
      <c r="F18" s="1">
        <v>0.27340130614057223</v>
      </c>
      <c r="G18" s="1">
        <v>0.25895064840705095</v>
      </c>
      <c r="H18" s="1">
        <v>0.2850729323598451</v>
      </c>
      <c r="I18" s="1">
        <v>0.31214900450886462</v>
      </c>
      <c r="J18" s="1">
        <v>0.38048991817656708</v>
      </c>
      <c r="K18" s="1">
        <v>0.40440879251827488</v>
      </c>
      <c r="L18" s="1">
        <v>0.44898433499125012</v>
      </c>
      <c r="M18" s="1">
        <v>0.49884317305264814</v>
      </c>
      <c r="N18" s="1">
        <v>0.56498387849842202</v>
      </c>
      <c r="O18" s="1">
        <v>0.59083896998604479</v>
      </c>
      <c r="P18" s="1">
        <v>0.63706434350509089</v>
      </c>
      <c r="Q18" s="1">
        <v>0.68839485945544787</v>
      </c>
      <c r="R18" s="1">
        <v>0.73976338522122309</v>
      </c>
      <c r="S18" s="1">
        <v>0.8075780188486088</v>
      </c>
      <c r="T18" s="1">
        <v>0.87625145770306245</v>
      </c>
      <c r="U18" s="1">
        <v>0.94395324449781737</v>
      </c>
      <c r="V18" s="1">
        <v>1.0235717273350855</v>
      </c>
      <c r="W18" s="1">
        <v>1.1208955385419936</v>
      </c>
      <c r="X18" s="1">
        <v>1.180254230812595</v>
      </c>
    </row>
    <row r="19" spans="1:24" x14ac:dyDescent="0.25">
      <c r="A19" t="s">
        <v>0</v>
      </c>
      <c r="C19" s="1">
        <v>0.26939437228279539</v>
      </c>
      <c r="D19" s="1">
        <v>0.11972748453444138</v>
      </c>
      <c r="E19" s="1">
        <v>0.14396580638114842</v>
      </c>
      <c r="F19" s="1">
        <v>0.23251766517541594</v>
      </c>
      <c r="G19" s="1">
        <v>0.21575640994120882</v>
      </c>
      <c r="H19" s="1">
        <v>0.23205305823756373</v>
      </c>
      <c r="I19" s="1">
        <v>0.25267219451764622</v>
      </c>
      <c r="J19" s="1">
        <v>0.32332482085393055</v>
      </c>
      <c r="K19" s="1">
        <v>0.34332101199433152</v>
      </c>
      <c r="L19" s="1">
        <v>0.39114947443884218</v>
      </c>
      <c r="M19" s="1">
        <v>0.48842013604574852</v>
      </c>
      <c r="N19" s="1">
        <v>0.49149778235150565</v>
      </c>
      <c r="O19" s="1">
        <v>0.53294260952545924</v>
      </c>
      <c r="P19" s="1">
        <v>0.61257872530336233</v>
      </c>
      <c r="Q19" s="1">
        <v>0.67899110452037048</v>
      </c>
      <c r="R19" s="1">
        <v>0.7798225670960468</v>
      </c>
      <c r="S19" s="1">
        <v>0.90546156506233366</v>
      </c>
      <c r="T19" s="1">
        <v>1.0258432475204753</v>
      </c>
      <c r="U19" s="1">
        <v>1.176615326552314</v>
      </c>
      <c r="V19" s="1">
        <v>1.3851733120680052</v>
      </c>
      <c r="W19" s="1">
        <v>1.6663479837875927</v>
      </c>
      <c r="X19" s="1">
        <v>2.0623969545021019</v>
      </c>
    </row>
    <row r="20" spans="1:24" x14ac:dyDescent="0.25">
      <c r="A20" t="s">
        <v>2</v>
      </c>
      <c r="C20" s="1">
        <v>0.18678625375215341</v>
      </c>
      <c r="D20" s="1">
        <v>0.1190188011627622</v>
      </c>
      <c r="E20" s="1">
        <v>0.14464365145786995</v>
      </c>
      <c r="F20" s="1">
        <v>0.23250846774409872</v>
      </c>
      <c r="G20" s="1">
        <v>0.21517574093649094</v>
      </c>
      <c r="H20" s="1">
        <v>0.23188313330214472</v>
      </c>
      <c r="I20" s="1">
        <v>0.25232622940939331</v>
      </c>
      <c r="J20" s="1">
        <v>0.32083715778971444</v>
      </c>
      <c r="K20" s="1">
        <v>0.34081035070869303</v>
      </c>
      <c r="L20" s="1">
        <v>0.38664584551709336</v>
      </c>
      <c r="M20" s="1">
        <v>0.4839981120334409</v>
      </c>
      <c r="N20" s="1">
        <v>0.48662197959919995</v>
      </c>
      <c r="O20" s="1">
        <v>0.52800175517453463</v>
      </c>
      <c r="P20" s="1">
        <v>0.60634400971168456</v>
      </c>
      <c r="Q20" s="1">
        <v>0.67305812654004016</v>
      </c>
      <c r="R20" s="1">
        <v>0.77344106357947351</v>
      </c>
      <c r="S20" s="1">
        <v>0.89872872901000345</v>
      </c>
      <c r="T20" s="1">
        <v>1.0175743336142817</v>
      </c>
      <c r="U20" s="1">
        <v>1.1694662331390582</v>
      </c>
      <c r="V20" s="1">
        <v>1.3758089779670035</v>
      </c>
      <c r="W20" s="1">
        <v>1.6551879271063199</v>
      </c>
      <c r="X20" s="1">
        <v>2.0481932569132719</v>
      </c>
    </row>
    <row r="21" spans="1:24" x14ac:dyDescent="0.25">
      <c r="A21" t="s">
        <v>10</v>
      </c>
      <c r="C21" s="1">
        <v>0.1737430623537175</v>
      </c>
      <c r="D21" s="1">
        <v>0.12376948737240401</v>
      </c>
      <c r="E21" s="1">
        <v>0.16732566692985107</v>
      </c>
      <c r="F21" s="1">
        <v>0.25844208512409095</v>
      </c>
      <c r="G21" s="1">
        <v>0.27404491712823287</v>
      </c>
      <c r="H21" s="1">
        <v>0.30202915447635781</v>
      </c>
      <c r="I21" s="1">
        <v>0.36218154825024662</v>
      </c>
      <c r="J21" s="1">
        <v>0.41669446587313597</v>
      </c>
      <c r="K21" s="1">
        <v>0.47557446359717281</v>
      </c>
      <c r="L21" s="1">
        <v>0.57543167192421874</v>
      </c>
      <c r="M21" s="1">
        <v>0.65249880460108134</v>
      </c>
      <c r="N21" s="1">
        <v>0.72335803524205944</v>
      </c>
      <c r="O21" s="1">
        <v>0.81344105450332038</v>
      </c>
      <c r="P21" s="1">
        <v>0.94753586551587432</v>
      </c>
      <c r="Q21" s="1">
        <v>1.0748946513524213</v>
      </c>
      <c r="R21" s="1">
        <v>1.2192444321299232</v>
      </c>
      <c r="S21" s="1">
        <v>1.3971700848033177</v>
      </c>
      <c r="T21" s="1">
        <v>1.6074460378937458</v>
      </c>
      <c r="U21" s="1">
        <v>1.8755251495231477</v>
      </c>
      <c r="V21" s="1">
        <v>2.1120379805482083</v>
      </c>
      <c r="W21" s="1">
        <v>2.4809981748442462</v>
      </c>
      <c r="X21" s="1">
        <v>3.0357887725364128</v>
      </c>
    </row>
    <row r="22" spans="1:24" x14ac:dyDescent="0.25">
      <c r="A22" t="s">
        <v>3</v>
      </c>
      <c r="C22" s="1">
        <v>0.17352077628704654</v>
      </c>
      <c r="D22" s="1">
        <v>0.11453232335754282</v>
      </c>
      <c r="E22" s="1">
        <v>0.14898041180563992</v>
      </c>
      <c r="F22" s="1">
        <v>0.22991708199222005</v>
      </c>
      <c r="G22" s="1">
        <v>0.23081942784225284</v>
      </c>
      <c r="H22" s="1">
        <v>0.26538787378788808</v>
      </c>
      <c r="I22" s="1">
        <v>0.31825529220492621</v>
      </c>
      <c r="J22" s="1">
        <v>0.37026274594810404</v>
      </c>
      <c r="K22" s="1">
        <v>0.42608183058166182</v>
      </c>
      <c r="L22" s="1">
        <v>0.52089510333095923</v>
      </c>
      <c r="M22" s="1">
        <v>0.59476256307920328</v>
      </c>
      <c r="N22" s="1">
        <v>0.66232147263515895</v>
      </c>
      <c r="O22" s="1">
        <v>0.74695785313884788</v>
      </c>
      <c r="P22" s="1">
        <v>0.87349537008221656</v>
      </c>
      <c r="Q22" s="1">
        <v>0.99294253014328038</v>
      </c>
      <c r="R22" s="1">
        <v>1.1285438856918737</v>
      </c>
      <c r="S22" s="1">
        <v>1.296756430330249</v>
      </c>
      <c r="T22" s="1">
        <v>1.4936994735660876</v>
      </c>
      <c r="U22" s="1">
        <v>1.7459520250836382</v>
      </c>
      <c r="V22" s="1">
        <v>1.9709300328677752</v>
      </c>
      <c r="W22" s="1">
        <v>2.3186784830007223</v>
      </c>
      <c r="X22" s="1">
        <v>2.8401548462402508</v>
      </c>
    </row>
    <row r="39" spans="2:6" x14ac:dyDescent="0.25">
      <c r="B39" s="3"/>
      <c r="C39" s="3"/>
      <c r="D39" s="3"/>
      <c r="E39" s="3"/>
      <c r="F39" s="3"/>
    </row>
    <row r="40" spans="2:6" x14ac:dyDescent="0.25">
      <c r="B40" s="5"/>
      <c r="C40" s="5"/>
      <c r="D40" s="6"/>
      <c r="E40" s="6"/>
      <c r="F40" s="6"/>
    </row>
    <row r="41" spans="2:6" x14ac:dyDescent="0.25">
      <c r="B41" s="5"/>
      <c r="C41" s="5"/>
      <c r="D41" s="6"/>
      <c r="E41" s="6"/>
      <c r="F41" s="6"/>
    </row>
    <row r="42" spans="2:6" x14ac:dyDescent="0.25">
      <c r="B42" s="5"/>
      <c r="C42" s="5"/>
      <c r="D42" s="6"/>
      <c r="E42" s="5"/>
      <c r="F42" s="6"/>
    </row>
    <row r="43" spans="2:6" x14ac:dyDescent="0.25">
      <c r="B43" s="2"/>
      <c r="C43" s="2"/>
    </row>
    <row r="47" spans="2:6" x14ac:dyDescent="0.25">
      <c r="B47" s="4"/>
      <c r="C47" s="4"/>
      <c r="D47" s="4"/>
      <c r="E47" s="4"/>
      <c r="F47" s="4"/>
    </row>
    <row r="50" spans="2:24" x14ac:dyDescent="0.25">
      <c r="B50" s="3"/>
      <c r="C50" s="3"/>
      <c r="D50" s="3"/>
      <c r="E50" s="3"/>
      <c r="F50" s="3"/>
    </row>
    <row r="51" spans="2:24" x14ac:dyDescent="0.25">
      <c r="B51" s="5"/>
      <c r="C51" s="5"/>
      <c r="D51" s="5"/>
      <c r="E51" s="5"/>
      <c r="F51" s="5"/>
    </row>
    <row r="52" spans="2:24" x14ac:dyDescent="0.25">
      <c r="B52" s="5"/>
      <c r="C52" s="5"/>
      <c r="D52" s="5"/>
      <c r="E52" s="5"/>
      <c r="F52" s="5"/>
    </row>
    <row r="53" spans="2:24" x14ac:dyDescent="0.25">
      <c r="B53" s="2"/>
      <c r="C53" s="5"/>
      <c r="D53" s="5"/>
      <c r="E53" s="5"/>
      <c r="F53" s="5"/>
    </row>
    <row r="54" spans="2:24" x14ac:dyDescent="0.25">
      <c r="C54" s="5"/>
      <c r="D54" s="5"/>
      <c r="E54" s="5"/>
      <c r="F54" s="5"/>
    </row>
    <row r="55" spans="2:24" x14ac:dyDescent="0.25">
      <c r="C55" s="5"/>
      <c r="D55" s="5"/>
      <c r="E55" s="5"/>
      <c r="F55" s="5"/>
    </row>
    <row r="57" spans="2:24" x14ac:dyDescent="0.25">
      <c r="B57" s="7"/>
      <c r="C57" s="7"/>
      <c r="D57" s="7"/>
      <c r="E57" s="7"/>
      <c r="F57" s="7"/>
    </row>
    <row r="61" spans="2:24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3:24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CFA7CD9-298F-445D-B6DE-14B260C07434}"/>
</file>

<file path=customXml/itemProps2.xml><?xml version="1.0" encoding="utf-8"?>
<ds:datastoreItem xmlns:ds="http://schemas.openxmlformats.org/officeDocument/2006/customXml" ds:itemID="{DE630A55-CBF6-4570-9CAB-1ABE94D23077}"/>
</file>

<file path=customXml/itemProps3.xml><?xml version="1.0" encoding="utf-8"?>
<ds:datastoreItem xmlns:ds="http://schemas.openxmlformats.org/officeDocument/2006/customXml" ds:itemID="{90AE8BB4-4623-4EFA-AC0B-AFE6D30497A5}"/>
</file>

<file path=customXml/itemProps4.xml><?xml version="1.0" encoding="utf-8"?>
<ds:datastoreItem xmlns:ds="http://schemas.openxmlformats.org/officeDocument/2006/customXml" ds:itemID="{D2799CD1-64E8-4777-8F4A-98C546F58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Elec GasData</vt:lpstr>
      <vt:lpstr>Scen 1 Total Costs</vt:lpstr>
      <vt:lpstr>Scen 2 Total Costs</vt:lpstr>
      <vt:lpstr>Scen 3 Total Costs</vt:lpstr>
      <vt:lpstr>Scen 4 Total Costs</vt:lpstr>
      <vt:lpstr>%  Rate increase</vt:lpstr>
      <vt:lpstr>Rate Impact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</dc:creator>
  <cp:lastModifiedBy>Williams, Robert</cp:lastModifiedBy>
  <dcterms:created xsi:type="dcterms:W3CDTF">2023-09-08T22:36:38Z</dcterms:created>
  <dcterms:modified xsi:type="dcterms:W3CDTF">2023-12-15T00:22:19Z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