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0" windowWidth="14880" windowHeight="7680"/>
  </bookViews>
  <sheets>
    <sheet name="Sheet2" sheetId="2" r:id="rId1"/>
    <sheet name="Sheet3" sheetId="3" r:id="rId2"/>
    <sheet name="Sheet4" sheetId="4" r:id="rId3"/>
  </sheets>
  <calcPr calcId="125725" iterate="1"/>
</workbook>
</file>

<file path=xl/calcChain.xml><?xml version="1.0" encoding="utf-8"?>
<calcChain xmlns="http://schemas.openxmlformats.org/spreadsheetml/2006/main">
  <c r="E28" i="2"/>
  <c r="F28" s="1"/>
  <c r="E27"/>
  <c r="F27" s="1"/>
  <c r="E26"/>
  <c r="F26" s="1"/>
  <c r="E25"/>
  <c r="E22"/>
  <c r="E29" s="1"/>
  <c r="F21"/>
  <c r="F20"/>
  <c r="F19"/>
  <c r="E18"/>
  <c r="E17"/>
  <c r="F17" s="1"/>
  <c r="F16"/>
  <c r="F15"/>
  <c r="F14"/>
  <c r="F13"/>
  <c r="F12"/>
  <c r="F11"/>
  <c r="F22" l="1"/>
  <c r="F29" s="1"/>
  <c r="E23"/>
  <c r="F23" s="1"/>
  <c r="E30"/>
  <c r="D23"/>
  <c r="D30" s="1"/>
  <c r="F25"/>
  <c r="F30" l="1"/>
</calcChain>
</file>

<file path=xl/sharedStrings.xml><?xml version="1.0" encoding="utf-8"?>
<sst xmlns="http://schemas.openxmlformats.org/spreadsheetml/2006/main" count="44" uniqueCount="32">
  <si>
    <t>PacifiCorp Washinton 2011 GRC</t>
  </si>
  <si>
    <t>Twelve Months Ended May 2013 - Dollar Amounts in Millions</t>
  </si>
  <si>
    <t>WUTC 91 Updates:</t>
  </si>
  <si>
    <t>WCA NPC</t>
  </si>
  <si>
    <t>WCA Change</t>
  </si>
  <si>
    <t>WA Revenue Requirement</t>
  </si>
  <si>
    <t>01</t>
  </si>
  <si>
    <t>Official Forward Price Curve (Sept. 2011)</t>
  </si>
  <si>
    <t>02</t>
  </si>
  <si>
    <t>Mid Columbia Purchases</t>
  </si>
  <si>
    <t>03</t>
  </si>
  <si>
    <t>Coal Costs</t>
  </si>
  <si>
    <t>04</t>
  </si>
  <si>
    <t>Final BPA Rates</t>
  </si>
  <si>
    <t>05</t>
  </si>
  <si>
    <t>Idaho Wheeling Rates</t>
  </si>
  <si>
    <t>System Balancing Impact</t>
  </si>
  <si>
    <t>WUTC 91 NPC Update:</t>
  </si>
  <si>
    <t>WUTC 101:</t>
  </si>
  <si>
    <t>Official Forward Price Curve (Nov. 2011)</t>
  </si>
  <si>
    <t>SCL Stateline Contract</t>
  </si>
  <si>
    <t>WUTC 101 NPC Update</t>
  </si>
  <si>
    <t>Summary of PacifiCorp Updates:</t>
  </si>
  <si>
    <t>Official Forward Price Curve Updates</t>
  </si>
  <si>
    <t>Coal Price Updates</t>
  </si>
  <si>
    <t>Contract Updates</t>
  </si>
  <si>
    <t>WheelingRate Updates</t>
  </si>
  <si>
    <t>Updated WCA Net Power Costs:</t>
  </si>
  <si>
    <t>As Filed Net Power Cost:</t>
  </si>
  <si>
    <t>Description</t>
  </si>
  <si>
    <t>06</t>
  </si>
  <si>
    <t>PacifiCorp Net Power Cost Updates</t>
  </si>
</sst>
</file>

<file path=xl/styles.xml><?xml version="1.0" encoding="utf-8"?>
<styleSheet xmlns="http://schemas.openxmlformats.org/spreadsheetml/2006/main">
  <numFmts count="5">
    <numFmt numFmtId="43" formatCode="_(* #,##0.00_);_(* \(#,##0.00\);_(* &quot;-&quot;??_);_(@_)"/>
    <numFmt numFmtId="164" formatCode="_(* #,##0_);[Red]_(* \(#,##0\);_(* &quot;-&quot;_);_(@_)"/>
    <numFmt numFmtId="165" formatCode="_(* #,##0_);_(* \(#,##0\);_(* &quot;-&quot;??_);_(@_)"/>
    <numFmt numFmtId="166" formatCode="&quot;$&quot;#,##0.0"/>
    <numFmt numFmtId="167" formatCode="&quot;$&quot;#,##0.0_);\(&quot;$&quot;#,##0.0\)"/>
  </numFmts>
  <fonts count="7">
    <font>
      <sz val="12"/>
      <color theme="1"/>
      <name val="Times New Roman"/>
      <family val="2"/>
    </font>
    <font>
      <sz val="12"/>
      <color theme="1"/>
      <name val="Times New Roman"/>
      <family val="2"/>
    </font>
    <font>
      <b/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1" fontId="2" fillId="0" borderId="0" xfId="0" applyNumberFormat="1" applyFont="1" applyFill="1" applyAlignment="1">
      <alignment horizontal="centerContinuous"/>
    </xf>
    <xf numFmtId="164" fontId="3" fillId="0" borderId="0" xfId="0" applyNumberFormat="1" applyFont="1" applyBorder="1" applyAlignment="1">
      <alignment horizontal="centerContinuous"/>
    </xf>
    <xf numFmtId="164" fontId="3" fillId="0" borderId="0" xfId="0" applyNumberFormat="1" applyFont="1" applyBorder="1" applyAlignment="1">
      <alignment horizontal="centerContinuous" wrapText="1"/>
    </xf>
    <xf numFmtId="165" fontId="3" fillId="0" borderId="0" xfId="1" applyNumberFormat="1" applyFont="1" applyBorder="1" applyAlignment="1">
      <alignment horizontal="centerContinuous"/>
    </xf>
    <xf numFmtId="164" fontId="0" fillId="0" borderId="0" xfId="0" applyNumberFormat="1" applyBorder="1" applyAlignment="1">
      <alignment horizontal="centerContinuous"/>
    </xf>
    <xf numFmtId="0" fontId="2" fillId="0" borderId="0" xfId="0" applyNumberFormat="1" applyFont="1" applyFill="1" applyAlignment="1">
      <alignment horizontal="centerContinuous"/>
    </xf>
    <xf numFmtId="164" fontId="3" fillId="0" borderId="0" xfId="0" applyNumberFormat="1" applyFont="1" applyBorder="1" applyAlignment="1">
      <alignment horizontal="center"/>
    </xf>
    <xf numFmtId="164" fontId="3" fillId="0" borderId="0" xfId="0" applyNumberFormat="1" applyFont="1" applyBorder="1" applyAlignment="1">
      <alignment wrapText="1"/>
    </xf>
    <xf numFmtId="165" fontId="3" fillId="0" borderId="0" xfId="1" applyNumberFormat="1" applyFont="1" applyBorder="1"/>
    <xf numFmtId="164" fontId="0" fillId="0" borderId="0" xfId="0" applyNumberFormat="1" applyBorder="1"/>
    <xf numFmtId="164" fontId="3" fillId="0" borderId="0" xfId="0" applyNumberFormat="1" applyFont="1" applyBorder="1"/>
    <xf numFmtId="167" fontId="0" fillId="0" borderId="0" xfId="0" applyNumberFormat="1" applyBorder="1"/>
    <xf numFmtId="164" fontId="0" fillId="0" borderId="0" xfId="0" applyNumberFormat="1" applyBorder="1" applyAlignment="1">
      <alignment horizontal="center"/>
    </xf>
    <xf numFmtId="164" fontId="6" fillId="0" borderId="0" xfId="0" applyNumberFormat="1" applyFont="1" applyFill="1" applyBorder="1"/>
    <xf numFmtId="164" fontId="4" fillId="0" borderId="1" xfId="0" applyNumberFormat="1" applyFont="1" applyBorder="1" applyAlignment="1"/>
    <xf numFmtId="164" fontId="4" fillId="0" borderId="4" xfId="0" applyNumberFormat="1" applyFont="1" applyBorder="1"/>
    <xf numFmtId="164" fontId="4" fillId="0" borderId="2" xfId="0" applyNumberFormat="1" applyFont="1" applyBorder="1" applyAlignment="1">
      <alignment horizontal="center"/>
    </xf>
    <xf numFmtId="164" fontId="4" fillId="0" borderId="2" xfId="0" applyNumberFormat="1" applyFont="1" applyFill="1" applyBorder="1" applyAlignment="1">
      <alignment wrapText="1"/>
    </xf>
    <xf numFmtId="164" fontId="5" fillId="0" borderId="3" xfId="0" applyNumberFormat="1" applyFont="1" applyBorder="1"/>
    <xf numFmtId="164" fontId="4" fillId="0" borderId="7" xfId="0" applyNumberFormat="1" applyFont="1" applyBorder="1"/>
    <xf numFmtId="164" fontId="4" fillId="0" borderId="8" xfId="0" applyNumberFormat="1" applyFont="1" applyBorder="1" applyAlignment="1">
      <alignment horizontal="center"/>
    </xf>
    <xf numFmtId="164" fontId="4" fillId="0" borderId="8" xfId="0" applyNumberFormat="1" applyFont="1" applyBorder="1"/>
    <xf numFmtId="164" fontId="4" fillId="0" borderId="7" xfId="0" applyNumberFormat="1" applyFont="1" applyFill="1" applyBorder="1"/>
    <xf numFmtId="164" fontId="3" fillId="0" borderId="8" xfId="0" applyNumberFormat="1" applyFont="1" applyBorder="1"/>
    <xf numFmtId="164" fontId="0" fillId="0" borderId="8" xfId="0" applyNumberFormat="1" applyBorder="1"/>
    <xf numFmtId="164" fontId="0" fillId="0" borderId="8" xfId="0" applyNumberFormat="1" applyBorder="1" applyAlignment="1">
      <alignment horizontal="center"/>
    </xf>
    <xf numFmtId="164" fontId="4" fillId="0" borderId="11" xfId="0" applyNumberFormat="1" applyFont="1" applyBorder="1"/>
    <xf numFmtId="164" fontId="4" fillId="0" borderId="8" xfId="0" applyNumberFormat="1" applyFont="1" applyFill="1" applyBorder="1" applyAlignment="1">
      <alignment wrapText="1"/>
    </xf>
    <xf numFmtId="164" fontId="4" fillId="0" borderId="10" xfId="0" applyNumberFormat="1" applyFont="1" applyBorder="1"/>
    <xf numFmtId="164" fontId="5" fillId="0" borderId="9" xfId="0" applyNumberFormat="1" applyFont="1" applyBorder="1"/>
    <xf numFmtId="0" fontId="4" fillId="0" borderId="1" xfId="0" applyFont="1" applyBorder="1" applyAlignment="1">
      <alignment horizontal="centerContinuous"/>
    </xf>
    <xf numFmtId="164" fontId="4" fillId="0" borderId="2" xfId="0" applyNumberFormat="1" applyFont="1" applyBorder="1" applyAlignment="1">
      <alignment horizontal="centerContinuous" wrapText="1"/>
    </xf>
    <xf numFmtId="165" fontId="4" fillId="0" borderId="11" xfId="1" applyNumberFormat="1" applyFont="1" applyBorder="1" applyAlignment="1">
      <alignment horizontal="center" wrapText="1"/>
    </xf>
    <xf numFmtId="164" fontId="4" fillId="0" borderId="3" xfId="0" applyNumberFormat="1" applyFont="1" applyBorder="1" applyAlignment="1">
      <alignment horizontal="center" wrapText="1"/>
    </xf>
    <xf numFmtId="167" fontId="3" fillId="0" borderId="12" xfId="0" applyNumberFormat="1" applyFont="1" applyBorder="1" applyAlignment="1">
      <alignment horizontal="center"/>
    </xf>
    <xf numFmtId="167" fontId="0" fillId="0" borderId="5" xfId="0" applyNumberFormat="1" applyBorder="1" applyAlignment="1">
      <alignment horizontal="center"/>
    </xf>
    <xf numFmtId="167" fontId="4" fillId="0" borderId="10" xfId="0" applyNumberFormat="1" applyFont="1" applyBorder="1" applyAlignment="1">
      <alignment horizontal="center"/>
    </xf>
    <xf numFmtId="167" fontId="0" fillId="0" borderId="12" xfId="0" applyNumberFormat="1" applyBorder="1" applyAlignment="1">
      <alignment horizontal="center"/>
    </xf>
    <xf numFmtId="166" fontId="4" fillId="0" borderId="10" xfId="0" applyNumberFormat="1" applyFont="1" applyBorder="1" applyAlignment="1">
      <alignment horizontal="center"/>
    </xf>
    <xf numFmtId="166" fontId="4" fillId="0" borderId="11" xfId="0" applyNumberFormat="1" applyFont="1" applyBorder="1" applyAlignment="1">
      <alignment horizontal="center"/>
    </xf>
    <xf numFmtId="166" fontId="3" fillId="0" borderId="12" xfId="0" applyNumberFormat="1" applyFont="1" applyBorder="1" applyAlignment="1">
      <alignment horizontal="center"/>
    </xf>
    <xf numFmtId="164" fontId="3" fillId="0" borderId="12" xfId="0" applyNumberFormat="1" applyFont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166" fontId="0" fillId="0" borderId="12" xfId="0" applyNumberFormat="1" applyBorder="1" applyAlignment="1">
      <alignment horizontal="center"/>
    </xf>
    <xf numFmtId="164" fontId="3" fillId="0" borderId="0" xfId="0" applyNumberFormat="1" applyFont="1" applyBorder="1" applyAlignment="1"/>
    <xf numFmtId="164" fontId="3" fillId="0" borderId="0" xfId="0" applyNumberFormat="1" applyFont="1" applyFill="1" applyBorder="1" applyAlignment="1"/>
    <xf numFmtId="164" fontId="3" fillId="0" borderId="4" xfId="0" quotePrefix="1" applyNumberFormat="1" applyFont="1" applyBorder="1" applyAlignment="1">
      <alignment horizontal="center"/>
    </xf>
    <xf numFmtId="164" fontId="3" fillId="0" borderId="6" xfId="0" quotePrefix="1" applyNumberFormat="1" applyFont="1" applyBorder="1" applyAlignment="1">
      <alignment horizontal="center"/>
    </xf>
    <xf numFmtId="167" fontId="4" fillId="0" borderId="9" xfId="0" applyNumberFormat="1" applyFont="1" applyBorder="1" applyAlignment="1">
      <alignment horizontal="center"/>
    </xf>
    <xf numFmtId="167" fontId="4" fillId="0" borderId="10" xfId="0" applyNumberFormat="1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F31"/>
  <sheetViews>
    <sheetView tabSelected="1" workbookViewId="0">
      <selection activeCell="D30" sqref="D30:F30"/>
    </sheetView>
  </sheetViews>
  <sheetFormatPr defaultRowHeight="15.75"/>
  <cols>
    <col min="3" max="3" width="27.25" customWidth="1"/>
    <col min="5" max="5" width="9.5" customWidth="1"/>
    <col min="6" max="6" width="13.5" customWidth="1"/>
  </cols>
  <sheetData>
    <row r="4" spans="1:6">
      <c r="A4" s="1" t="s">
        <v>0</v>
      </c>
      <c r="B4" s="2"/>
      <c r="C4" s="3"/>
      <c r="D4" s="4"/>
      <c r="E4" s="4"/>
      <c r="F4" s="5"/>
    </row>
    <row r="5" spans="1:6">
      <c r="A5" s="1" t="s">
        <v>31</v>
      </c>
      <c r="B5" s="2"/>
      <c r="C5" s="3"/>
      <c r="D5" s="4"/>
      <c r="E5" s="4"/>
      <c r="F5" s="5"/>
    </row>
    <row r="6" spans="1:6">
      <c r="A6" s="6" t="s">
        <v>1</v>
      </c>
      <c r="B6" s="2"/>
      <c r="C6" s="3"/>
      <c r="D6" s="4"/>
      <c r="E6" s="4"/>
      <c r="F6" s="5"/>
    </row>
    <row r="7" spans="1:6" ht="16.5" thickBot="1">
      <c r="A7" s="6"/>
      <c r="B7" s="7"/>
      <c r="C7" s="8"/>
      <c r="D7" s="9"/>
      <c r="E7" s="9"/>
      <c r="F7" s="10"/>
    </row>
    <row r="8" spans="1:6" ht="32.1" customHeight="1" thickBot="1">
      <c r="A8" s="31" t="s">
        <v>29</v>
      </c>
      <c r="B8" s="32"/>
      <c r="C8" s="32"/>
      <c r="D8" s="33" t="s">
        <v>3</v>
      </c>
      <c r="E8" s="33" t="s">
        <v>4</v>
      </c>
      <c r="F8" s="34" t="s">
        <v>5</v>
      </c>
    </row>
    <row r="9" spans="1:6" ht="15.75" customHeight="1" thickBot="1">
      <c r="A9" s="20" t="s">
        <v>28</v>
      </c>
      <c r="B9" s="21"/>
      <c r="C9" s="28"/>
      <c r="D9" s="39">
        <v>567.48486109095302</v>
      </c>
      <c r="E9" s="29"/>
      <c r="F9" s="30"/>
    </row>
    <row r="10" spans="1:6" ht="15.75" customHeight="1">
      <c r="A10" s="15" t="s">
        <v>2</v>
      </c>
      <c r="B10" s="17"/>
      <c r="C10" s="18"/>
      <c r="D10" s="40"/>
      <c r="E10" s="27"/>
      <c r="F10" s="19"/>
    </row>
    <row r="11" spans="1:6" ht="15.75" customHeight="1">
      <c r="A11" s="47" t="s">
        <v>6</v>
      </c>
      <c r="B11" s="45" t="s">
        <v>7</v>
      </c>
      <c r="C11" s="45"/>
      <c r="D11" s="41"/>
      <c r="E11" s="35">
        <v>-12.856077802421201</v>
      </c>
      <c r="F11" s="36">
        <f>E11*0.226*0.98252/(1-0.048)</f>
        <v>-2.9986196482250866</v>
      </c>
    </row>
    <row r="12" spans="1:6" ht="15.75" customHeight="1">
      <c r="A12" s="47" t="s">
        <v>8</v>
      </c>
      <c r="B12" s="46" t="s">
        <v>9</v>
      </c>
      <c r="C12" s="46"/>
      <c r="D12" s="41"/>
      <c r="E12" s="35">
        <v>-1.2779500214571999</v>
      </c>
      <c r="F12" s="36">
        <f t="shared" ref="F12:F17" si="0">E12*0.226*0.98252/(1-0.048)</f>
        <v>-0.29807582862243798</v>
      </c>
    </row>
    <row r="13" spans="1:6" ht="15.75" customHeight="1">
      <c r="A13" s="47" t="s">
        <v>10</v>
      </c>
      <c r="B13" s="46" t="s">
        <v>11</v>
      </c>
      <c r="C13" s="46"/>
      <c r="D13" s="41"/>
      <c r="E13" s="35">
        <v>-1.5003527208619101</v>
      </c>
      <c r="F13" s="36">
        <f t="shared" si="0"/>
        <v>-0.34995021165764822</v>
      </c>
    </row>
    <row r="14" spans="1:6" ht="15.75" customHeight="1">
      <c r="A14" s="47" t="s">
        <v>12</v>
      </c>
      <c r="B14" s="46" t="s">
        <v>13</v>
      </c>
      <c r="C14" s="46"/>
      <c r="D14" s="41"/>
      <c r="E14" s="35">
        <v>-0.203057532600045</v>
      </c>
      <c r="F14" s="36">
        <f t="shared" si="0"/>
        <v>-4.7362213914101205E-2</v>
      </c>
    </row>
    <row r="15" spans="1:6" ht="15.75" customHeight="1">
      <c r="A15" s="47" t="s">
        <v>14</v>
      </c>
      <c r="B15" s="46" t="s">
        <v>15</v>
      </c>
      <c r="C15" s="46"/>
      <c r="D15" s="41"/>
      <c r="E15" s="35">
        <v>-1.0919999999999999E-2</v>
      </c>
      <c r="F15" s="36">
        <f t="shared" si="0"/>
        <v>-2.5470386117647055E-3</v>
      </c>
    </row>
    <row r="16" spans="1:6" ht="15.75" customHeight="1" thickBot="1">
      <c r="A16" s="48" t="s">
        <v>30</v>
      </c>
      <c r="B16" s="46" t="s">
        <v>16</v>
      </c>
      <c r="C16" s="46"/>
      <c r="D16" s="41"/>
      <c r="E16" s="35">
        <v>-3.2326000000000001E-2</v>
      </c>
      <c r="F16" s="36">
        <f t="shared" si="0"/>
        <v>-7.5398873776470589E-3</v>
      </c>
    </row>
    <row r="17" spans="1:6" ht="15.75" customHeight="1" thickBot="1">
      <c r="A17" s="20" t="s">
        <v>17</v>
      </c>
      <c r="B17" s="21"/>
      <c r="C17" s="22"/>
      <c r="D17" s="39">
        <v>551.60417666079604</v>
      </c>
      <c r="E17" s="37">
        <f>SUM(E11:E16)</f>
        <v>-15.880684077340355</v>
      </c>
      <c r="F17" s="49">
        <f t="shared" si="0"/>
        <v>-3.7040948284086856</v>
      </c>
    </row>
    <row r="18" spans="1:6" ht="15.75" customHeight="1">
      <c r="A18" s="16" t="s">
        <v>18</v>
      </c>
      <c r="B18" s="7"/>
      <c r="C18" s="11"/>
      <c r="D18" s="42"/>
      <c r="E18" s="35" t="str">
        <f>IF(D18&lt;&gt;0,D18-#REF!,"")</f>
        <v/>
      </c>
      <c r="F18" s="36"/>
    </row>
    <row r="19" spans="1:6" ht="15.75" customHeight="1">
      <c r="A19" s="47" t="s">
        <v>6</v>
      </c>
      <c r="B19" s="45" t="s">
        <v>19</v>
      </c>
      <c r="C19" s="45"/>
      <c r="D19" s="41"/>
      <c r="E19" s="35">
        <v>-3.95013532482159</v>
      </c>
      <c r="F19" s="36">
        <f t="shared" ref="F19:F23" si="1">E19*0.226*0.98252/(1-0.048)</f>
        <v>-0.92135047564251904</v>
      </c>
    </row>
    <row r="20" spans="1:6" ht="15.75" customHeight="1">
      <c r="A20" s="47" t="s">
        <v>8</v>
      </c>
      <c r="B20" s="46" t="s">
        <v>11</v>
      </c>
      <c r="C20" s="46"/>
      <c r="D20" s="41"/>
      <c r="E20" s="35">
        <v>7.8714428489472903</v>
      </c>
      <c r="F20" s="36">
        <f t="shared" si="1"/>
        <v>1.8359770024329605</v>
      </c>
    </row>
    <row r="21" spans="1:6" ht="15.75" customHeight="1">
      <c r="A21" s="47" t="s">
        <v>10</v>
      </c>
      <c r="B21" s="45" t="s">
        <v>20</v>
      </c>
      <c r="C21" s="45"/>
      <c r="D21" s="41"/>
      <c r="E21" s="35">
        <v>-0.48247226056456599</v>
      </c>
      <c r="F21" s="36">
        <f t="shared" si="1"/>
        <v>-0.11253438431898825</v>
      </c>
    </row>
    <row r="22" spans="1:6" ht="15.75" customHeight="1" thickBot="1">
      <c r="A22" s="48" t="s">
        <v>12</v>
      </c>
      <c r="B22" s="46" t="s">
        <v>16</v>
      </c>
      <c r="C22" s="46"/>
      <c r="D22" s="41"/>
      <c r="E22" s="38">
        <f>-89783.3301161528/1000000</f>
        <v>-8.9783330116152804E-2</v>
      </c>
      <c r="F22" s="36">
        <f t="shared" si="1"/>
        <v>-2.0941539239803859E-2</v>
      </c>
    </row>
    <row r="23" spans="1:6" ht="16.5" thickBot="1">
      <c r="A23" s="23" t="s">
        <v>21</v>
      </c>
      <c r="B23" s="24"/>
      <c r="C23" s="25"/>
      <c r="D23" s="39">
        <f>+D17+E23</f>
        <v>554.95322859424107</v>
      </c>
      <c r="E23" s="50">
        <f>SUM(E19:E22)</f>
        <v>3.3490519334449815</v>
      </c>
      <c r="F23" s="49">
        <f t="shared" si="1"/>
        <v>0.78115060323164931</v>
      </c>
    </row>
    <row r="24" spans="1:6">
      <c r="A24" s="16" t="s">
        <v>22</v>
      </c>
      <c r="B24" s="13"/>
      <c r="C24" s="14"/>
      <c r="D24" s="43"/>
      <c r="E24" s="38"/>
      <c r="F24" s="36"/>
    </row>
    <row r="25" spans="1:6">
      <c r="A25" s="47" t="s">
        <v>6</v>
      </c>
      <c r="B25" s="10" t="s">
        <v>23</v>
      </c>
      <c r="C25" s="10"/>
      <c r="D25" s="44"/>
      <c r="E25" s="38">
        <f>E11+E19</f>
        <v>-16.806213127242792</v>
      </c>
      <c r="F25" s="36">
        <f t="shared" ref="F25:F28" si="2">E25*0.226*0.98252/(1-0.048)</f>
        <v>-3.9199701238676057</v>
      </c>
    </row>
    <row r="26" spans="1:6">
      <c r="A26" s="47" t="s">
        <v>8</v>
      </c>
      <c r="B26" s="10" t="s">
        <v>24</v>
      </c>
      <c r="C26" s="10"/>
      <c r="D26" s="44"/>
      <c r="E26" s="38">
        <f>E13+E20</f>
        <v>6.3710901280853802</v>
      </c>
      <c r="F26" s="36">
        <f t="shared" si="2"/>
        <v>1.4860267907753122</v>
      </c>
    </row>
    <row r="27" spans="1:6">
      <c r="A27" s="47" t="s">
        <v>10</v>
      </c>
      <c r="B27" s="10" t="s">
        <v>25</v>
      </c>
      <c r="C27" s="10"/>
      <c r="D27" s="44"/>
      <c r="E27" s="38">
        <f>E12+E21</f>
        <v>-1.7604222820217659</v>
      </c>
      <c r="F27" s="36">
        <f t="shared" si="2"/>
        <v>-0.41061021294142624</v>
      </c>
    </row>
    <row r="28" spans="1:6">
      <c r="A28" s="47" t="s">
        <v>12</v>
      </c>
      <c r="B28" s="10" t="s">
        <v>26</v>
      </c>
      <c r="C28" s="10"/>
      <c r="D28" s="44"/>
      <c r="E28" s="38">
        <f>E14+E15</f>
        <v>-0.21397753260004498</v>
      </c>
      <c r="F28" s="36">
        <f t="shared" si="2"/>
        <v>-4.9909252525865908E-2</v>
      </c>
    </row>
    <row r="29" spans="1:6" ht="16.5" thickBot="1">
      <c r="A29" s="48" t="s">
        <v>14</v>
      </c>
      <c r="B29" s="10" t="s">
        <v>16</v>
      </c>
      <c r="C29" s="10"/>
      <c r="D29" s="44"/>
      <c r="E29" s="38">
        <f>E16+E22</f>
        <v>-0.1221093301161528</v>
      </c>
      <c r="F29" s="36">
        <f>F16+F22</f>
        <v>-2.8481426617450917E-2</v>
      </c>
    </row>
    <row r="30" spans="1:6" ht="15.75" customHeight="1" thickBot="1">
      <c r="A30" s="20" t="s">
        <v>27</v>
      </c>
      <c r="B30" s="26"/>
      <c r="C30" s="25"/>
      <c r="D30" s="39">
        <f>D23</f>
        <v>554.95322859424107</v>
      </c>
      <c r="E30" s="37">
        <f>SUM(E25:E29)</f>
        <v>-12.531632143895376</v>
      </c>
      <c r="F30" s="49">
        <f>SUM(F25:F29)</f>
        <v>-2.9229442251770368</v>
      </c>
    </row>
    <row r="31" spans="1:6">
      <c r="A31" s="10"/>
      <c r="B31" s="13"/>
      <c r="C31" s="10"/>
      <c r="D31" s="10"/>
      <c r="E31" s="12"/>
      <c r="F31" s="12"/>
    </row>
  </sheetData>
  <printOptions horizontalCentered="1"/>
  <pageMargins left="0.4" right="0.21" top="0.75" bottom="0.75" header="0.3" footer="0.3"/>
  <pageSetup orientation="portrait" r:id="rId1"/>
  <headerFooter>
    <oddHeader>&amp;RExhibit No.__(DWS-4)
Page &amp;P of 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7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2011-07-01T07:00:00+00:00</OpenedDate>
    <Date1 xmlns="dc463f71-b30c-4ab2-9473-d307f9d35888">2012-01-06T08:00:00+00:00</Date1>
    <IsDocumentOrder xmlns="dc463f71-b30c-4ab2-9473-d307f9d35888" xsi:nil="true"/>
    <IsHighlyConfidential xmlns="dc463f71-b30c-4ab2-9473-d307f9d35888">false</IsHighlyConfidential>
    <CaseCompanyNames xmlns="dc463f71-b30c-4ab2-9473-d307f9d35888">Pacific Power &amp; Light Company</CaseCompanyNames>
    <DocketNumber xmlns="dc463f71-b30c-4ab2-9473-d307f9d35888">111190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D17CE28074734D4792DBD415A4708DE0" ma:contentTypeVersion="143" ma:contentTypeDescription="" ma:contentTypeScope="" ma:versionID="a3dd2b48c08cc92b7c987e6cb8a261d1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54C0C31-B7E7-4047-B346-9C464E5D28DB}"/>
</file>

<file path=customXml/itemProps2.xml><?xml version="1.0" encoding="utf-8"?>
<ds:datastoreItem xmlns:ds="http://schemas.openxmlformats.org/officeDocument/2006/customXml" ds:itemID="{BB421978-105D-418E-8FE9-14314E6148B5}"/>
</file>

<file path=customXml/itemProps3.xml><?xml version="1.0" encoding="utf-8"?>
<ds:datastoreItem xmlns:ds="http://schemas.openxmlformats.org/officeDocument/2006/customXml" ds:itemID="{BD37164C-47B7-42C4-9E49-9C2B7425B765}"/>
</file>

<file path=customXml/itemProps4.xml><?xml version="1.0" encoding="utf-8"?>
<ds:datastoreItem xmlns:ds="http://schemas.openxmlformats.org/officeDocument/2006/customXml" ds:itemID="{F0B373E7-0D4E-4AF5-9AA5-E26DA61DBC9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Sheet2</vt:lpstr>
      <vt:lpstr>Sheet3</vt:lpstr>
      <vt:lpstr>Sheet4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 Schoenbeck</dc:creator>
  <cp:lastModifiedBy>Sarah A. Kohler</cp:lastModifiedBy>
  <cp:lastPrinted>2011-12-28T23:32:50Z</cp:lastPrinted>
  <dcterms:created xsi:type="dcterms:W3CDTF">2011-12-28T23:12:17Z</dcterms:created>
  <dcterms:modified xsi:type="dcterms:W3CDTF">2011-12-30T23:31:40Z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0x0101006E56B4D1795A2E4DB2F0B01679ED314A00D17CE28074734D4792DBD415A4708DE0</vt:lpwstr>
  </property>
  <property fmtid="{D5CDD505-2E9C-101B-9397-08002B2CF9AE}" pid="3" name="_docset_NoMedatataSyncRequired">
    <vt:lpwstr>False</vt:lpwstr>
  </property>
</Properties>
</file>