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2023\2023 Depreciation Study\5) Avista Workpapers\"/>
    </mc:Choice>
  </mc:AlternateContent>
  <xr:revisionPtr revIDLastSave="0" documentId="13_ncr:1_{1D1161CC-59FA-489D-8A42-3FD194D66B40}" xr6:coauthVersionLast="47" xr6:coauthVersionMax="47" xr10:uidLastSave="{00000000-0000-0000-0000-000000000000}"/>
  <bookViews>
    <workbookView xWindow="28680" yWindow="-195" windowWidth="29040" windowHeight="15840" xr2:uid="{00000000-000D-0000-FFFF-FFFF00000000}"/>
  </bookViews>
  <sheets>
    <sheet name="A - Summary" sheetId="13" r:id="rId1"/>
    <sheet name="Attachment A.1-Washington" sheetId="7" r:id="rId2"/>
    <sheet name="Attachment A.2-WA" sheetId="10" r:id="rId3"/>
    <sheet name="Attachment A.1-Idaho" sheetId="8" r:id="rId4"/>
    <sheet name="Attachment A.2-Idaho" sheetId="11" r:id="rId5"/>
    <sheet name="Attachment A.1-Oregon" sheetId="9" r:id="rId6"/>
    <sheet name="Attachment A.2-Oregon" sheetId="12" r:id="rId7"/>
  </sheets>
  <externalReferences>
    <externalReference r:id="rId8"/>
  </externalReferences>
  <definedNames>
    <definedName name="_xlnm.Auto_Open" localSheetId="3">#REF!</definedName>
    <definedName name="_xlnm.Auto_Open" localSheetId="5">#REF!</definedName>
    <definedName name="_xlnm.Auto_Open" localSheetId="4">#REF!</definedName>
    <definedName name="_xlnm.Auto_Open" localSheetId="6">#REF!</definedName>
    <definedName name="_xlnm.Auto_Open" localSheetId="2">#REF!</definedName>
    <definedName name="_xlnm.Auto_Open">#REF!</definedName>
    <definedName name="Macro1" localSheetId="3">#REF!</definedName>
    <definedName name="Macro1" localSheetId="5">#REF!</definedName>
    <definedName name="Macro1" localSheetId="4">#REF!</definedName>
    <definedName name="Macro1" localSheetId="6">#REF!</definedName>
    <definedName name="Macro1" localSheetId="2">#REF!</definedName>
    <definedName name="Macro1">#REF!</definedName>
    <definedName name="Macro2" localSheetId="3">#REF!</definedName>
    <definedName name="Macro2" localSheetId="5">#REF!</definedName>
    <definedName name="Macro2" localSheetId="4">#REF!</definedName>
    <definedName name="Macro2" localSheetId="6">#REF!</definedName>
    <definedName name="Macro2" localSheetId="2">#REF!</definedName>
    <definedName name="Macro2">#REF!</definedName>
    <definedName name="Macro3" localSheetId="3">#REF!</definedName>
    <definedName name="Macro3" localSheetId="5">#REF!</definedName>
    <definedName name="Macro3" localSheetId="4">#REF!</definedName>
    <definedName name="Macro3" localSheetId="6">#REF!</definedName>
    <definedName name="Macro3" localSheetId="2">#REF!</definedName>
    <definedName name="Macro3">#REF!</definedName>
    <definedName name="Macro4" localSheetId="3">#REF!</definedName>
    <definedName name="Macro4" localSheetId="5">#REF!</definedName>
    <definedName name="Macro4" localSheetId="4">#REF!</definedName>
    <definedName name="Macro4" localSheetId="6">#REF!</definedName>
    <definedName name="Macro4" localSheetId="2">#REF!</definedName>
    <definedName name="Macro4">#REF!</definedName>
    <definedName name="Macro5" localSheetId="3">#REF!</definedName>
    <definedName name="Macro5" localSheetId="5">#REF!</definedName>
    <definedName name="Macro5" localSheetId="4">#REF!</definedName>
    <definedName name="Macro5" localSheetId="6">#REF!</definedName>
    <definedName name="Macro5" localSheetId="2">#REF!</definedName>
    <definedName name="Macro5">#REF!</definedName>
    <definedName name="Macro6" localSheetId="3">#REF!</definedName>
    <definedName name="Macro6" localSheetId="5">#REF!</definedName>
    <definedName name="Macro6" localSheetId="4">#REF!</definedName>
    <definedName name="Macro6" localSheetId="6">#REF!</definedName>
    <definedName name="Macro6" localSheetId="2">#REF!</definedName>
    <definedName name="Macro6">#REF!</definedName>
    <definedName name="_xlnm.Print_Titles" localSheetId="3">'Attachment A.1-Idaho'!$1:$1</definedName>
    <definedName name="_xlnm.Print_Titles" localSheetId="4">'Attachment A.2-Idaho'!$1:$2</definedName>
    <definedName name="Recover">[1]Macro1!$A$59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2" l="1"/>
  <c r="B28" i="12"/>
  <c r="B22" i="12"/>
  <c r="D16" i="12"/>
  <c r="B14" i="12"/>
  <c r="D5" i="12"/>
  <c r="I5" i="9"/>
  <c r="G10" i="13"/>
  <c r="G15" i="13" s="1"/>
  <c r="G18" i="13" s="1"/>
  <c r="E32" i="9"/>
  <c r="C28" i="9"/>
  <c r="E70" i="11"/>
  <c r="C65" i="11"/>
  <c r="E64" i="11"/>
  <c r="E59" i="11"/>
  <c r="E54" i="11"/>
  <c r="C51" i="11"/>
  <c r="E50" i="11"/>
  <c r="E45" i="11"/>
  <c r="E44" i="11"/>
  <c r="E43" i="11"/>
  <c r="E21" i="11"/>
  <c r="C22" i="11"/>
  <c r="E34" i="11"/>
  <c r="E29" i="11"/>
  <c r="E28" i="11"/>
  <c r="E27" i="11"/>
  <c r="E17" i="11"/>
  <c r="C15" i="11"/>
  <c r="E12" i="11"/>
  <c r="E9" i="11"/>
  <c r="E8" i="11"/>
  <c r="E7" i="11"/>
  <c r="E71" i="8"/>
  <c r="C66" i="8"/>
  <c r="E34" i="8"/>
  <c r="C15" i="8"/>
  <c r="C12" i="8"/>
  <c r="C9" i="8"/>
  <c r="C8" i="8"/>
  <c r="C7" i="8"/>
  <c r="E69" i="10"/>
  <c r="E66" i="10"/>
  <c r="C65" i="10"/>
  <c r="E62" i="10"/>
  <c r="C58" i="10"/>
  <c r="E55" i="10"/>
  <c r="E50" i="10"/>
  <c r="E46" i="10"/>
  <c r="E44" i="10"/>
  <c r="E43" i="10"/>
  <c r="E29" i="10"/>
  <c r="E27" i="10"/>
  <c r="E26" i="10"/>
  <c r="C22" i="10"/>
  <c r="E20" i="10"/>
  <c r="E33" i="10"/>
  <c r="E16" i="10"/>
  <c r="C15" i="10"/>
  <c r="E11" i="10"/>
  <c r="E8" i="10"/>
  <c r="E7" i="10"/>
  <c r="E6" i="10"/>
  <c r="E70" i="7"/>
  <c r="C67" i="7"/>
  <c r="C59" i="7"/>
  <c r="E32" i="7"/>
  <c r="C14" i="7"/>
  <c r="C10" i="7"/>
  <c r="C7" i="7"/>
  <c r="C6" i="7"/>
  <c r="C5" i="7"/>
  <c r="D22" i="13"/>
  <c r="E22" i="13"/>
  <c r="F22" i="13"/>
  <c r="G22" i="13"/>
  <c r="C22" i="13"/>
  <c r="H21" i="13"/>
  <c r="H20" i="13"/>
  <c r="H17" i="13"/>
  <c r="D15" i="13"/>
  <c r="D18" i="13" s="1"/>
  <c r="E15" i="13"/>
  <c r="E18" i="13" s="1"/>
  <c r="F15" i="13"/>
  <c r="F18" i="13" s="1"/>
  <c r="C15" i="13"/>
  <c r="C18" i="13" s="1"/>
  <c r="H14" i="13"/>
  <c r="H13" i="13"/>
  <c r="H12" i="13"/>
  <c r="H11" i="13"/>
  <c r="H9" i="13"/>
  <c r="H7" i="13"/>
  <c r="H8" i="13"/>
  <c r="H6" i="13"/>
  <c r="H10" i="13" l="1"/>
  <c r="C22" i="9"/>
  <c r="H22" i="13"/>
  <c r="H15" i="13"/>
  <c r="H18" i="13" s="1"/>
  <c r="D30" i="12" l="1"/>
  <c r="D23" i="12"/>
  <c r="G71" i="11" l="1"/>
  <c r="C47" i="11" l="1"/>
  <c r="C10" i="11"/>
  <c r="C31" i="11"/>
  <c r="G51" i="10" l="1"/>
  <c r="C30" i="10" l="1"/>
  <c r="C47" i="10"/>
  <c r="C52" i="10"/>
  <c r="C9" i="10"/>
  <c r="I72" i="8" l="1"/>
  <c r="I20" i="9"/>
  <c r="G17" i="9"/>
  <c r="E17" i="9"/>
  <c r="G30" i="9"/>
  <c r="E30" i="9"/>
  <c r="G23" i="9"/>
  <c r="E23" i="9"/>
  <c r="G9" i="9"/>
  <c r="E9" i="9"/>
  <c r="G56" i="8"/>
  <c r="E56" i="8"/>
  <c r="G69" i="8"/>
  <c r="E69" i="8"/>
  <c r="G62" i="8"/>
  <c r="E62" i="8"/>
  <c r="G48" i="8"/>
  <c r="E48" i="8"/>
  <c r="G31" i="8"/>
  <c r="E31" i="8"/>
  <c r="G24" i="8"/>
  <c r="E24" i="8"/>
  <c r="G18" i="8"/>
  <c r="E18" i="8"/>
  <c r="G10" i="8"/>
  <c r="E10" i="8"/>
  <c r="G55" i="7"/>
  <c r="E55" i="7"/>
  <c r="G68" i="7"/>
  <c r="E68" i="7"/>
  <c r="G61" i="7"/>
  <c r="E61" i="7"/>
  <c r="G47" i="7"/>
  <c r="E47" i="7"/>
  <c r="G29" i="7"/>
  <c r="E29" i="7"/>
  <c r="G22" i="7"/>
  <c r="E22" i="7"/>
  <c r="G16" i="7"/>
  <c r="E16" i="7"/>
  <c r="G8" i="7"/>
  <c r="E8" i="7"/>
  <c r="E18" i="9" l="1"/>
  <c r="G18" i="9"/>
  <c r="G34" i="9" s="1"/>
  <c r="G73" i="8"/>
  <c r="E32" i="8"/>
  <c r="G32" i="8"/>
  <c r="G36" i="8" s="1"/>
  <c r="E56" i="7"/>
  <c r="G56" i="7"/>
  <c r="G72" i="7" s="1"/>
  <c r="G30" i="7"/>
  <c r="G34" i="7" s="1"/>
  <c r="G33" i="10" l="1"/>
  <c r="E36" i="8"/>
  <c r="E34" i="9"/>
  <c r="E72" i="7"/>
  <c r="G34" i="11" l="1"/>
  <c r="G69" i="10"/>
  <c r="I71" i="8"/>
  <c r="G70" i="11"/>
  <c r="I32" i="9"/>
  <c r="I34" i="8"/>
  <c r="I70" i="7"/>
  <c r="F32" i="12" l="1"/>
  <c r="E73" i="8"/>
  <c r="I32" i="7"/>
  <c r="E34" i="7"/>
  <c r="I16" i="9" l="1"/>
  <c r="F16" i="12"/>
  <c r="I54" i="7"/>
  <c r="G66" i="10"/>
  <c r="I55" i="8"/>
  <c r="G54" i="11"/>
  <c r="G28" i="11"/>
  <c r="I60" i="7"/>
  <c r="I6" i="9" l="1"/>
  <c r="I13" i="9"/>
  <c r="F13" i="12"/>
  <c r="I7" i="9"/>
  <c r="F7" i="12"/>
  <c r="I8" i="9"/>
  <c r="F8" i="12"/>
  <c r="I14" i="9"/>
  <c r="I21" i="9"/>
  <c r="I22" i="9"/>
  <c r="F22" i="12"/>
  <c r="I26" i="9"/>
  <c r="I12" i="9"/>
  <c r="I29" i="9"/>
  <c r="F29" i="12"/>
  <c r="I27" i="9"/>
  <c r="F27" i="12"/>
  <c r="I28" i="9"/>
  <c r="F28" i="12"/>
  <c r="I15" i="9"/>
  <c r="F15" i="12"/>
  <c r="I17" i="8"/>
  <c r="I65" i="7"/>
  <c r="I68" i="8"/>
  <c r="G67" i="11"/>
  <c r="I67" i="7"/>
  <c r="G58" i="10"/>
  <c r="I50" i="7"/>
  <c r="I66" i="7"/>
  <c r="G57" i="10"/>
  <c r="C61" i="7"/>
  <c r="I29" i="8"/>
  <c r="G29" i="11"/>
  <c r="I30" i="8"/>
  <c r="G30" i="11"/>
  <c r="I51" i="7"/>
  <c r="I16" i="8"/>
  <c r="G16" i="11"/>
  <c r="I65" i="8"/>
  <c r="I12" i="8"/>
  <c r="G12" i="11"/>
  <c r="G66" i="11"/>
  <c r="I60" i="8"/>
  <c r="I21" i="8"/>
  <c r="I23" i="8"/>
  <c r="G23" i="11"/>
  <c r="I46" i="8"/>
  <c r="G45" i="11"/>
  <c r="I47" i="8"/>
  <c r="G46" i="11"/>
  <c r="I52" i="7"/>
  <c r="G64" i="10"/>
  <c r="I54" i="8"/>
  <c r="G53" i="11"/>
  <c r="C68" i="7"/>
  <c r="G60" i="11"/>
  <c r="C61" i="11"/>
  <c r="I22" i="8"/>
  <c r="I27" i="8"/>
  <c r="I44" i="7"/>
  <c r="G44" i="10"/>
  <c r="I66" i="8"/>
  <c r="I15" i="8"/>
  <c r="G43" i="10"/>
  <c r="I45" i="8"/>
  <c r="G44" i="11"/>
  <c r="I45" i="7"/>
  <c r="G45" i="10"/>
  <c r="I46" i="7"/>
  <c r="G46" i="10"/>
  <c r="I52" i="8"/>
  <c r="I53" i="8"/>
  <c r="G52" i="11"/>
  <c r="I53" i="7"/>
  <c r="G65" i="10"/>
  <c r="I28" i="8"/>
  <c r="I51" i="8"/>
  <c r="I44" i="8"/>
  <c r="I67" i="8" l="1"/>
  <c r="I69" i="8" s="1"/>
  <c r="C69" i="8"/>
  <c r="I64" i="7"/>
  <c r="I68" i="7" s="1"/>
  <c r="I59" i="7"/>
  <c r="I61" i="7" s="1"/>
  <c r="C55" i="7"/>
  <c r="C24" i="8"/>
  <c r="C23" i="9"/>
  <c r="I9" i="9"/>
  <c r="I17" i="9"/>
  <c r="I23" i="9"/>
  <c r="C9" i="9"/>
  <c r="I30" i="9"/>
  <c r="C30" i="9"/>
  <c r="F21" i="12"/>
  <c r="F23" i="12" s="1"/>
  <c r="B23" i="12"/>
  <c r="F12" i="12"/>
  <c r="B17" i="12"/>
  <c r="F14" i="12"/>
  <c r="D17" i="12"/>
  <c r="F6" i="12"/>
  <c r="B9" i="12"/>
  <c r="C17" i="9"/>
  <c r="F26" i="12"/>
  <c r="F30" i="12" s="1"/>
  <c r="B30" i="12"/>
  <c r="D9" i="12"/>
  <c r="F5" i="12"/>
  <c r="I18" i="8"/>
  <c r="I24" i="8"/>
  <c r="I56" i="8"/>
  <c r="C48" i="8"/>
  <c r="C18" i="8"/>
  <c r="I55" i="7"/>
  <c r="I48" i="8"/>
  <c r="C56" i="8"/>
  <c r="I15" i="7"/>
  <c r="I28" i="7"/>
  <c r="G29" i="10"/>
  <c r="G27" i="11"/>
  <c r="G31" i="11" s="1"/>
  <c r="E31" i="11"/>
  <c r="G6" i="10"/>
  <c r="I26" i="7"/>
  <c r="G27" i="10"/>
  <c r="G15" i="11"/>
  <c r="C18" i="11"/>
  <c r="G22" i="11"/>
  <c r="C24" i="11"/>
  <c r="C32" i="11" s="1"/>
  <c r="G21" i="11"/>
  <c r="E24" i="11"/>
  <c r="E68" i="11"/>
  <c r="G64" i="11"/>
  <c r="E52" i="10"/>
  <c r="G50" i="10"/>
  <c r="G52" i="10" s="1"/>
  <c r="G62" i="10"/>
  <c r="E67" i="10"/>
  <c r="G56" i="10"/>
  <c r="C59" i="10"/>
  <c r="I10" i="7"/>
  <c r="G11" i="10"/>
  <c r="I7" i="8"/>
  <c r="I9" i="8"/>
  <c r="G9" i="11"/>
  <c r="I14" i="7"/>
  <c r="G15" i="10"/>
  <c r="I19" i="7"/>
  <c r="E59" i="10"/>
  <c r="G55" i="10"/>
  <c r="G63" i="10"/>
  <c r="C67" i="10"/>
  <c r="I8" i="8"/>
  <c r="G8" i="11"/>
  <c r="I20" i="7"/>
  <c r="I27" i="7"/>
  <c r="G28" i="10"/>
  <c r="I21" i="7"/>
  <c r="G22" i="10"/>
  <c r="G51" i="11"/>
  <c r="C55" i="11"/>
  <c r="E47" i="10"/>
  <c r="G65" i="11"/>
  <c r="C68" i="11"/>
  <c r="G59" i="11"/>
  <c r="G61" i="11" s="1"/>
  <c r="E61" i="11"/>
  <c r="G43" i="11"/>
  <c r="G47" i="11" s="1"/>
  <c r="E47" i="11"/>
  <c r="G50" i="11"/>
  <c r="E55" i="11"/>
  <c r="G17" i="11"/>
  <c r="E18" i="11"/>
  <c r="I25" i="7"/>
  <c r="G47" i="10"/>
  <c r="I43" i="7"/>
  <c r="I47" i="7" s="1"/>
  <c r="C47" i="7"/>
  <c r="I31" i="8"/>
  <c r="C31" i="8"/>
  <c r="I61" i="8"/>
  <c r="I62" i="8" s="1"/>
  <c r="C62" i="8"/>
  <c r="F34" i="12" l="1"/>
  <c r="C32" i="8"/>
  <c r="O20" i="8" s="1"/>
  <c r="B18" i="12"/>
  <c r="C57" i="8"/>
  <c r="O57" i="8" s="1"/>
  <c r="C73" i="8"/>
  <c r="C16" i="7"/>
  <c r="I57" i="8"/>
  <c r="I73" i="8" s="1"/>
  <c r="O72" i="8" s="1"/>
  <c r="I32" i="8"/>
  <c r="C22" i="7"/>
  <c r="I13" i="7"/>
  <c r="I16" i="7" s="1"/>
  <c r="I18" i="9"/>
  <c r="I34" i="9" s="1"/>
  <c r="C18" i="9"/>
  <c r="C34" i="9" s="1"/>
  <c r="B34" i="12"/>
  <c r="D18" i="12"/>
  <c r="D34" i="12" s="1"/>
  <c r="F9" i="12"/>
  <c r="F17" i="12"/>
  <c r="I22" i="7"/>
  <c r="I10" i="8"/>
  <c r="I29" i="7"/>
  <c r="G55" i="11"/>
  <c r="G56" i="11" s="1"/>
  <c r="E71" i="10"/>
  <c r="G59" i="10"/>
  <c r="C29" i="7"/>
  <c r="C72" i="11"/>
  <c r="C10" i="8"/>
  <c r="I6" i="7"/>
  <c r="G7" i="11"/>
  <c r="G10" i="11" s="1"/>
  <c r="E10" i="11"/>
  <c r="C71" i="10"/>
  <c r="E32" i="11"/>
  <c r="C36" i="11"/>
  <c r="I7" i="7"/>
  <c r="G8" i="10"/>
  <c r="E72" i="11"/>
  <c r="E23" i="10"/>
  <c r="G20" i="10"/>
  <c r="G24" i="11"/>
  <c r="G32" i="11" s="1"/>
  <c r="G18" i="11"/>
  <c r="G21" i="10"/>
  <c r="C23" i="10"/>
  <c r="C31" i="10" s="1"/>
  <c r="G14" i="10"/>
  <c r="C17" i="10"/>
  <c r="G68" i="11"/>
  <c r="G16" i="10"/>
  <c r="E17" i="10"/>
  <c r="G26" i="10"/>
  <c r="G30" i="10" s="1"/>
  <c r="E30" i="10"/>
  <c r="G67" i="10"/>
  <c r="C56" i="7"/>
  <c r="O43" i="7" s="1"/>
  <c r="I56" i="7"/>
  <c r="I72" i="7" s="1"/>
  <c r="O72" i="7" s="1"/>
  <c r="I5" i="7"/>
  <c r="C36" i="8" l="1"/>
  <c r="C72" i="7"/>
  <c r="C30" i="7"/>
  <c r="O19" i="7" s="1"/>
  <c r="I8" i="7"/>
  <c r="I36" i="8"/>
  <c r="O35" i="8" s="1"/>
  <c r="C8" i="7"/>
  <c r="I30" i="7"/>
  <c r="F18" i="12"/>
  <c r="E36" i="11"/>
  <c r="G71" i="10"/>
  <c r="G36" i="11"/>
  <c r="G17" i="10"/>
  <c r="E31" i="10"/>
  <c r="C35" i="10"/>
  <c r="G7" i="10"/>
  <c r="G9" i="10" s="1"/>
  <c r="E9" i="10"/>
  <c r="G72" i="11"/>
  <c r="G23" i="10"/>
  <c r="G31" i="10" s="1"/>
  <c r="I34" i="7"/>
  <c r="O34" i="7" s="1"/>
  <c r="C34" i="7" l="1"/>
  <c r="E35" i="10"/>
  <c r="G35" i="10"/>
</calcChain>
</file>

<file path=xl/sharedStrings.xml><?xml version="1.0" encoding="utf-8"?>
<sst xmlns="http://schemas.openxmlformats.org/spreadsheetml/2006/main" count="357" uniqueCount="90">
  <si>
    <t>Total</t>
  </si>
  <si>
    <t>Transportation</t>
  </si>
  <si>
    <t>Underground Storage Plant</t>
  </si>
  <si>
    <t>Distribution Plant</t>
  </si>
  <si>
    <t>Common Direct Allocated All (CD AA)</t>
  </si>
  <si>
    <t>Gas Direct Oregon (GD OR)</t>
  </si>
  <si>
    <t>Production Plant:</t>
  </si>
  <si>
    <t>Steam Production Plant</t>
  </si>
  <si>
    <t>Hydraulic Production Plant</t>
  </si>
  <si>
    <t>Other Production Plant</t>
  </si>
  <si>
    <t>Total Production Plant</t>
  </si>
  <si>
    <t>Transmission Plant</t>
  </si>
  <si>
    <t>Electric Direct Allocated North (ED AN)</t>
  </si>
  <si>
    <t>Washington</t>
  </si>
  <si>
    <t>Idaho</t>
  </si>
  <si>
    <t>Total Distribution Plant</t>
  </si>
  <si>
    <t>Electric General Plant:</t>
  </si>
  <si>
    <t>Electric Direct Washington (ED WA)</t>
  </si>
  <si>
    <t>Electric Direct Idaho (ED ID)</t>
  </si>
  <si>
    <t>Total General Electric Plant</t>
  </si>
  <si>
    <t>Common Plant</t>
  </si>
  <si>
    <t>Common Allocated All (CD AA)</t>
  </si>
  <si>
    <t>Common Allocated North (CD AN)</t>
  </si>
  <si>
    <t>Common Idaho (CD ID)</t>
  </si>
  <si>
    <t>Common Washington (CD WA)</t>
  </si>
  <si>
    <t>Total Electric Plant</t>
  </si>
  <si>
    <t>Common Plant:</t>
  </si>
  <si>
    <t>Common Direct Allocated North (CD AN)</t>
  </si>
  <si>
    <t>Common Direct Idaho</t>
  </si>
  <si>
    <t>Common Direct Washington</t>
  </si>
  <si>
    <t>Gas Distribution Plant:</t>
  </si>
  <si>
    <t>Allocated North</t>
  </si>
  <si>
    <t>Gas General Plant:</t>
  </si>
  <si>
    <t>Gas Direct Allocated North (GD AN)</t>
  </si>
  <si>
    <t>Gas Direct Idaho (GD ID)</t>
  </si>
  <si>
    <t>Gas Direct Washington (GD WA)</t>
  </si>
  <si>
    <t>Gas Direct Allocated All (GD AA)</t>
  </si>
  <si>
    <t>Total Gas General Plant</t>
  </si>
  <si>
    <t>Total Gas Plant</t>
  </si>
  <si>
    <t>Oregon</t>
  </si>
  <si>
    <t>Total Underground Storage Plant</t>
  </si>
  <si>
    <t>Total Common Plant</t>
  </si>
  <si>
    <t>Plant (excl. Transportation)</t>
  </si>
  <si>
    <t>General Plant Reserve Adjustment</t>
  </si>
  <si>
    <t>Common General Plant</t>
  </si>
  <si>
    <t>Total Common General Plant Allocated to Electric</t>
  </si>
  <si>
    <t>Total General Plant</t>
  </si>
  <si>
    <t>Functional Group</t>
  </si>
  <si>
    <t>Attach. B-1</t>
  </si>
  <si>
    <t>Attach. B-2</t>
  </si>
  <si>
    <t>Directly Assigned Plant</t>
  </si>
  <si>
    <t>Allocated Plant</t>
  </si>
  <si>
    <t>Washington Natural Gas - Adjustment for Proposed Study Rates</t>
  </si>
  <si>
    <t>Common General Plant:</t>
  </si>
  <si>
    <t>Electric - Change in Expense due to Proposed Study Rates</t>
  </si>
  <si>
    <t>Total Common General Plant</t>
  </si>
  <si>
    <t>Natural Gas - Change in Expense due to Proposed Study Rates</t>
  </si>
  <si>
    <t>Summary of Change in Depreciation Expense, by Component</t>
  </si>
  <si>
    <t>Summary of Change in Depreciation Expense,</t>
  </si>
  <si>
    <t>Separated by Direct and Allocated Plant</t>
  </si>
  <si>
    <t>Oregon Natural Gas - Adjustment for Proposed Study Rates</t>
  </si>
  <si>
    <t>General Plant</t>
  </si>
  <si>
    <t>Gas Distribution Plant</t>
  </si>
  <si>
    <t>Transmission</t>
  </si>
  <si>
    <t>Functional Area</t>
  </si>
  <si>
    <t>Production - Thermal</t>
  </si>
  <si>
    <t>Production - Hydro</t>
  </si>
  <si>
    <t>Production - Other</t>
  </si>
  <si>
    <t>Underground Storage</t>
  </si>
  <si>
    <t>General</t>
  </si>
  <si>
    <t>Electric</t>
  </si>
  <si>
    <t>Natural Gas</t>
  </si>
  <si>
    <t>System</t>
  </si>
  <si>
    <t>Electric Distribution</t>
  </si>
  <si>
    <t>Natural Gas Distribution</t>
  </si>
  <si>
    <t xml:space="preserve">    Grand Total Depreciation</t>
  </si>
  <si>
    <t>Reserve Amortization</t>
  </si>
  <si>
    <t>Total Depreciation/Amortization</t>
  </si>
  <si>
    <t>Proposed Change in Depreciation/Amortization By Jurisdiction and Service</t>
  </si>
  <si>
    <t xml:space="preserve">Direct </t>
  </si>
  <si>
    <t xml:space="preserve">Allocated </t>
  </si>
  <si>
    <t>Total Electric Plant Depreciation</t>
  </si>
  <si>
    <t>WA Nat. Gas Total Check</t>
  </si>
  <si>
    <t>ID Nat. Gas Total Check</t>
  </si>
  <si>
    <t>ID Electric Total Check</t>
  </si>
  <si>
    <t>WA Electric General Check</t>
  </si>
  <si>
    <t>WA Electric Total Check</t>
  </si>
  <si>
    <t xml:space="preserve">WA Nat. Gas General Check </t>
  </si>
  <si>
    <t>ID Electric General Check</t>
  </si>
  <si>
    <t>ID Nat. Gas General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</si>
</sst>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Alignment="1">
      <alignment horizontal="left" indent="2"/>
    </xf>
    <xf numFmtId="164" fontId="5" fillId="0" borderId="2" xfId="1" applyNumberFormat="1" applyFont="1" applyBorder="1"/>
    <xf numFmtId="43" fontId="5" fillId="0" borderId="0" xfId="1" applyFont="1"/>
    <xf numFmtId="0" fontId="5" fillId="0" borderId="0" xfId="0" applyFont="1" applyAlignment="1">
      <alignment horizontal="left"/>
    </xf>
    <xf numFmtId="164" fontId="5" fillId="0" borderId="3" xfId="1" applyNumberFormat="1" applyFont="1" applyBorder="1"/>
    <xf numFmtId="164" fontId="5" fillId="0" borderId="0" xfId="1" applyNumberFormat="1" applyFont="1" applyBorder="1"/>
    <xf numFmtId="164" fontId="4" fillId="0" borderId="0" xfId="1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65" fontId="5" fillId="0" borderId="0" xfId="5" applyNumberFormat="1" applyFont="1"/>
    <xf numFmtId="165" fontId="5" fillId="0" borderId="3" xfId="5" applyNumberFormat="1" applyFont="1" applyBorder="1"/>
    <xf numFmtId="0" fontId="5" fillId="0" borderId="0" xfId="0" applyFont="1" applyAlignment="1">
      <alignment horizontal="left" indent="1"/>
    </xf>
    <xf numFmtId="164" fontId="5" fillId="0" borderId="4" xfId="1" applyNumberFormat="1" applyFont="1" applyBorder="1"/>
    <xf numFmtId="164" fontId="5" fillId="0" borderId="1" xfId="1" applyNumberFormat="1" applyFont="1" applyBorder="1"/>
    <xf numFmtId="0" fontId="7" fillId="0" borderId="0" xfId="0" applyFont="1"/>
    <xf numFmtId="164" fontId="5" fillId="0" borderId="1" xfId="0" applyNumberFormat="1" applyFont="1" applyBorder="1"/>
    <xf numFmtId="165" fontId="5" fillId="0" borderId="0" xfId="5" applyNumberFormat="1" applyFont="1" applyBorder="1"/>
    <xf numFmtId="164" fontId="5" fillId="0" borderId="0" xfId="0" applyNumberFormat="1" applyFont="1" applyBorder="1"/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165" fontId="8" fillId="2" borderId="1" xfId="5" applyNumberFormat="1" applyFont="1" applyFill="1" applyBorder="1"/>
    <xf numFmtId="165" fontId="8" fillId="2" borderId="3" xfId="0" applyNumberFormat="1" applyFont="1" applyFill="1" applyBorder="1"/>
    <xf numFmtId="0" fontId="8" fillId="2" borderId="8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165" fontId="8" fillId="2" borderId="0" xfId="5" applyNumberFormat="1" applyFont="1" applyFill="1" applyBorder="1"/>
    <xf numFmtId="164" fontId="8" fillId="2" borderId="11" xfId="1" applyNumberFormat="1" applyFont="1" applyFill="1" applyBorder="1"/>
    <xf numFmtId="164" fontId="8" fillId="2" borderId="12" xfId="1" applyNumberFormat="1" applyFont="1" applyFill="1" applyBorder="1"/>
    <xf numFmtId="165" fontId="8" fillId="2" borderId="0" xfId="0" applyNumberFormat="1" applyFont="1" applyFill="1" applyBorder="1"/>
    <xf numFmtId="165" fontId="8" fillId="2" borderId="11" xfId="0" applyNumberFormat="1" applyFont="1" applyFill="1" applyBorder="1"/>
    <xf numFmtId="0" fontId="8" fillId="2" borderId="11" xfId="0" applyFont="1" applyFill="1" applyBorder="1"/>
    <xf numFmtId="165" fontId="8" fillId="2" borderId="13" xfId="0" applyNumberFormat="1" applyFont="1" applyFill="1" applyBorder="1"/>
    <xf numFmtId="165" fontId="8" fillId="2" borderId="4" xfId="5" applyNumberFormat="1" applyFont="1" applyFill="1" applyBorder="1"/>
    <xf numFmtId="164" fontId="8" fillId="2" borderId="10" xfId="1" applyNumberFormat="1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164" fontId="5" fillId="0" borderId="0" xfId="1" applyNumberFormat="1" applyFont="1" applyFill="1"/>
    <xf numFmtId="164" fontId="5" fillId="0" borderId="2" xfId="1" applyNumberFormat="1" applyFont="1" applyFill="1" applyBorder="1"/>
    <xf numFmtId="43" fontId="5" fillId="0" borderId="0" xfId="1" applyNumberFormat="1" applyFont="1"/>
    <xf numFmtId="164" fontId="5" fillId="0" borderId="0" xfId="5" applyNumberFormat="1" applyFont="1" applyBorder="1"/>
    <xf numFmtId="164" fontId="5" fillId="0" borderId="3" xfId="5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Currency" xfId="5" builtinId="4"/>
    <cellStyle name="Normal" xfId="0" builtinId="0"/>
    <cellStyle name="Normal 2" xfId="2" xr:uid="{00000000-0005-0000-0000-000004000000}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19</xdr:row>
      <xdr:rowOff>19050</xdr:rowOff>
    </xdr:from>
    <xdr:to>
      <xdr:col>5</xdr:col>
      <xdr:colOff>485775</xdr:colOff>
      <xdr:row>33</xdr:row>
      <xdr:rowOff>190500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838950" y="3448050"/>
          <a:ext cx="0" cy="26479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5</xdr:row>
      <xdr:rowOff>9525</xdr:rowOff>
    </xdr:from>
    <xdr:to>
      <xdr:col>1</xdr:col>
      <xdr:colOff>638175</xdr:colOff>
      <xdr:row>33</xdr:row>
      <xdr:rowOff>190500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14725" y="771525"/>
          <a:ext cx="0" cy="53244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43</xdr:row>
      <xdr:rowOff>9525</xdr:rowOff>
    </xdr:from>
    <xdr:to>
      <xdr:col>5</xdr:col>
      <xdr:colOff>485775</xdr:colOff>
      <xdr:row>71</xdr:row>
      <xdr:rowOff>190500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877050" y="8277225"/>
          <a:ext cx="0" cy="60864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43</xdr:row>
      <xdr:rowOff>0</xdr:rowOff>
    </xdr:from>
    <xdr:to>
      <xdr:col>1</xdr:col>
      <xdr:colOff>638175</xdr:colOff>
      <xdr:row>71</xdr:row>
      <xdr:rowOff>180975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3514725" y="7258050"/>
          <a:ext cx="0" cy="53244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7</xdr:row>
      <xdr:rowOff>28575</xdr:rowOff>
    </xdr:from>
    <xdr:to>
      <xdr:col>1</xdr:col>
      <xdr:colOff>447675</xdr:colOff>
      <xdr:row>31</xdr:row>
      <xdr:rowOff>161925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400425" y="1733550"/>
          <a:ext cx="0" cy="4705350"/>
        </a:xfrm>
        <a:prstGeom prst="line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21</xdr:row>
      <xdr:rowOff>0</xdr:rowOff>
    </xdr:from>
    <xdr:to>
      <xdr:col>5</xdr:col>
      <xdr:colOff>504825</xdr:colOff>
      <xdr:row>32</xdr:row>
      <xdr:rowOff>28575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7181850" y="4371975"/>
          <a:ext cx="0" cy="21240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44</xdr:row>
      <xdr:rowOff>0</xdr:rowOff>
    </xdr:from>
    <xdr:to>
      <xdr:col>1</xdr:col>
      <xdr:colOff>495300</xdr:colOff>
      <xdr:row>68</xdr:row>
      <xdr:rowOff>161925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448050" y="9134475"/>
          <a:ext cx="0" cy="473392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44</xdr:row>
      <xdr:rowOff>0</xdr:rowOff>
    </xdr:from>
    <xdr:to>
      <xdr:col>5</xdr:col>
      <xdr:colOff>409575</xdr:colOff>
      <xdr:row>56</xdr:row>
      <xdr:rowOff>28575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7086600" y="9134475"/>
          <a:ext cx="0" cy="2314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5</xdr:row>
      <xdr:rowOff>0</xdr:rowOff>
    </xdr:from>
    <xdr:to>
      <xdr:col>1</xdr:col>
      <xdr:colOff>885825</xdr:colOff>
      <xdr:row>29</xdr:row>
      <xdr:rowOff>161925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371850" y="952500"/>
          <a:ext cx="0" cy="473392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5</xdr:row>
      <xdr:rowOff>0</xdr:rowOff>
    </xdr:from>
    <xdr:to>
      <xdr:col>5</xdr:col>
      <xdr:colOff>371475</xdr:colOff>
      <xdr:row>17</xdr:row>
      <xdr:rowOff>28575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6667500" y="952500"/>
          <a:ext cx="0" cy="2314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M9311\Projects_by%20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tatus"/>
      <sheetName val="Macro1"/>
    </sheetNames>
    <sheetDataSet>
      <sheetData sheetId="0"/>
      <sheetData sheetId="1">
        <row r="59">
          <cell r="A5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zoomScale="115" zoomScaleNormal="115" workbookViewId="0">
      <selection activeCell="D25" sqref="D25"/>
    </sheetView>
  </sheetViews>
  <sheetFormatPr defaultRowHeight="15" x14ac:dyDescent="0.25"/>
  <cols>
    <col min="1" max="1" width="3.28515625" customWidth="1"/>
    <col min="2" max="2" width="31" customWidth="1"/>
    <col min="3" max="3" width="12.85546875" bestFit="1" customWidth="1"/>
    <col min="4" max="4" width="12.140625" customWidth="1"/>
    <col min="5" max="5" width="14.140625" customWidth="1"/>
    <col min="6" max="7" width="12.140625" customWidth="1"/>
    <col min="8" max="8" width="13.5703125" bestFit="1" customWidth="1"/>
  </cols>
  <sheetData>
    <row r="1" spans="1:8" ht="16.5" thickBot="1" x14ac:dyDescent="0.3">
      <c r="A1" s="27"/>
      <c r="B1" s="27"/>
      <c r="C1" s="27"/>
      <c r="D1" s="27"/>
      <c r="E1" s="27"/>
      <c r="F1" s="27"/>
      <c r="G1" s="27"/>
      <c r="H1" s="27"/>
    </row>
    <row r="2" spans="1:8" ht="15.75" x14ac:dyDescent="0.25">
      <c r="A2" s="27"/>
      <c r="B2" s="59" t="s">
        <v>78</v>
      </c>
      <c r="C2" s="60"/>
      <c r="D2" s="60"/>
      <c r="E2" s="60"/>
      <c r="F2" s="60"/>
      <c r="G2" s="60"/>
      <c r="H2" s="61"/>
    </row>
    <row r="3" spans="1:8" ht="15.75" x14ac:dyDescent="0.25">
      <c r="A3" s="27"/>
      <c r="B3" s="34"/>
      <c r="C3" s="58" t="s">
        <v>13</v>
      </c>
      <c r="D3" s="58"/>
      <c r="E3" s="58" t="s">
        <v>14</v>
      </c>
      <c r="F3" s="58"/>
      <c r="G3" s="28" t="s">
        <v>39</v>
      </c>
      <c r="H3" s="35" t="s">
        <v>72</v>
      </c>
    </row>
    <row r="4" spans="1:8" ht="15.75" x14ac:dyDescent="0.25">
      <c r="A4" s="27"/>
      <c r="B4" s="34"/>
      <c r="C4" s="29" t="s">
        <v>70</v>
      </c>
      <c r="D4" s="29" t="s">
        <v>71</v>
      </c>
      <c r="E4" s="29" t="s">
        <v>70</v>
      </c>
      <c r="F4" s="29" t="s">
        <v>71</v>
      </c>
      <c r="G4" s="29" t="s">
        <v>71</v>
      </c>
      <c r="H4" s="36" t="s">
        <v>0</v>
      </c>
    </row>
    <row r="5" spans="1:8" ht="15.75" x14ac:dyDescent="0.25">
      <c r="A5" s="27"/>
      <c r="B5" s="37" t="s">
        <v>64</v>
      </c>
      <c r="C5" s="30"/>
      <c r="D5" s="30"/>
      <c r="E5" s="30"/>
      <c r="F5" s="30"/>
      <c r="G5" s="30"/>
      <c r="H5" s="38"/>
    </row>
    <row r="6" spans="1:8" ht="15.75" x14ac:dyDescent="0.25">
      <c r="A6" s="27"/>
      <c r="B6" s="39" t="s">
        <v>65</v>
      </c>
      <c r="C6" s="40">
        <v>-424030.12110000005</v>
      </c>
      <c r="D6" s="40">
        <v>0</v>
      </c>
      <c r="E6" s="40">
        <v>-223047.73150000005</v>
      </c>
      <c r="F6" s="40">
        <v>0</v>
      </c>
      <c r="G6" s="40">
        <v>0</v>
      </c>
      <c r="H6" s="41">
        <f>SUM(C6:G6)</f>
        <v>-647077.8526000001</v>
      </c>
    </row>
    <row r="7" spans="1:8" ht="15.75" x14ac:dyDescent="0.25">
      <c r="A7" s="27"/>
      <c r="B7" s="39" t="s">
        <v>66</v>
      </c>
      <c r="C7" s="40">
        <v>340722.27770000033</v>
      </c>
      <c r="D7" s="40">
        <v>0</v>
      </c>
      <c r="E7" s="40">
        <v>179226.26160000011</v>
      </c>
      <c r="F7" s="40">
        <v>0</v>
      </c>
      <c r="G7" s="40">
        <v>0</v>
      </c>
      <c r="H7" s="41">
        <f t="shared" ref="H7:H13" si="0">SUM(C7:G7)</f>
        <v>519948.53930000041</v>
      </c>
    </row>
    <row r="8" spans="1:8" ht="15.75" x14ac:dyDescent="0.25">
      <c r="A8" s="27"/>
      <c r="B8" s="39" t="s">
        <v>67</v>
      </c>
      <c r="C8" s="40">
        <v>-565345.40887000051</v>
      </c>
      <c r="D8" s="40">
        <v>0</v>
      </c>
      <c r="E8" s="40">
        <v>-297382.17850000021</v>
      </c>
      <c r="F8" s="40">
        <v>0</v>
      </c>
      <c r="G8" s="40">
        <v>0</v>
      </c>
      <c r="H8" s="41">
        <f t="shared" si="0"/>
        <v>-862727.58737000078</v>
      </c>
    </row>
    <row r="9" spans="1:8" ht="15.75" x14ac:dyDescent="0.25">
      <c r="A9" s="27"/>
      <c r="B9" s="39" t="s">
        <v>63</v>
      </c>
      <c r="C9" s="40">
        <v>1565595.9838999996</v>
      </c>
      <c r="D9" s="40">
        <v>0</v>
      </c>
      <c r="E9" s="40">
        <v>823485.73499999987</v>
      </c>
      <c r="F9" s="40">
        <v>0</v>
      </c>
      <c r="G9" s="40">
        <v>0</v>
      </c>
      <c r="H9" s="41">
        <f t="shared" si="0"/>
        <v>2389081.7188999997</v>
      </c>
    </row>
    <row r="10" spans="1:8" ht="15.75" x14ac:dyDescent="0.25">
      <c r="A10" s="27"/>
      <c r="B10" s="39" t="s">
        <v>68</v>
      </c>
      <c r="C10" s="40">
        <v>0</v>
      </c>
      <c r="D10" s="40">
        <v>1931.1519000000158</v>
      </c>
      <c r="E10" s="40">
        <v>0</v>
      </c>
      <c r="F10" s="40">
        <v>895</v>
      </c>
      <c r="G10" s="40">
        <f>8450</f>
        <v>8450</v>
      </c>
      <c r="H10" s="41">
        <f t="shared" si="0"/>
        <v>11276.151900000015</v>
      </c>
    </row>
    <row r="11" spans="1:8" ht="15.75" x14ac:dyDescent="0.25">
      <c r="A11" s="27"/>
      <c r="B11" s="39" t="s">
        <v>73</v>
      </c>
      <c r="C11" s="40">
        <v>-577853.86445499875</v>
      </c>
      <c r="D11" s="40">
        <v>0</v>
      </c>
      <c r="E11" s="40">
        <v>-1541904.7141000002</v>
      </c>
      <c r="F11" s="40">
        <v>0</v>
      </c>
      <c r="G11" s="40">
        <v>0</v>
      </c>
      <c r="H11" s="41">
        <f t="shared" si="0"/>
        <v>-2119758.5785549991</v>
      </c>
    </row>
    <row r="12" spans="1:8" ht="15.75" x14ac:dyDescent="0.25">
      <c r="A12" s="27"/>
      <c r="B12" s="39" t="s">
        <v>74</v>
      </c>
      <c r="C12" s="40">
        <v>0</v>
      </c>
      <c r="D12" s="40">
        <v>-379593.91190000024</v>
      </c>
      <c r="E12" s="40">
        <v>0</v>
      </c>
      <c r="F12" s="40">
        <v>-278065</v>
      </c>
      <c r="G12" s="40">
        <v>730844.0395999985</v>
      </c>
      <c r="H12" s="41">
        <f t="shared" si="0"/>
        <v>73185.127699998324</v>
      </c>
    </row>
    <row r="13" spans="1:8" ht="15.75" x14ac:dyDescent="0.25">
      <c r="A13" s="27"/>
      <c r="B13" s="39" t="s">
        <v>69</v>
      </c>
      <c r="C13" s="40">
        <v>229967.75470000005</v>
      </c>
      <c r="D13" s="40">
        <v>52163.406100000007</v>
      </c>
      <c r="E13" s="40">
        <v>117282.94230000002</v>
      </c>
      <c r="F13" s="40">
        <v>26742</v>
      </c>
      <c r="G13" s="40">
        <v>70299.692600000009</v>
      </c>
      <c r="H13" s="41">
        <f t="shared" si="0"/>
        <v>496455.79570000008</v>
      </c>
    </row>
    <row r="14" spans="1:8" ht="15.75" x14ac:dyDescent="0.25">
      <c r="A14" s="27"/>
      <c r="B14" s="39" t="s">
        <v>1</v>
      </c>
      <c r="C14" s="32">
        <v>-613762.68038296001</v>
      </c>
      <c r="D14" s="32">
        <v>-237089.31368501994</v>
      </c>
      <c r="E14" s="32">
        <v>-306620.21042397997</v>
      </c>
      <c r="F14" s="32">
        <v>-78758</v>
      </c>
      <c r="G14" s="32">
        <v>-47341.451261619986</v>
      </c>
      <c r="H14" s="42">
        <f t="shared" ref="H14" si="1">SUM(C14:G14)</f>
        <v>-1283571.6557535799</v>
      </c>
    </row>
    <row r="15" spans="1:8" ht="15.75" x14ac:dyDescent="0.25">
      <c r="A15" s="27"/>
      <c r="B15" s="34" t="s">
        <v>75</v>
      </c>
      <c r="C15" s="43">
        <f>SUM(C6:C14)</f>
        <v>-44706.058507959358</v>
      </c>
      <c r="D15" s="43">
        <f t="shared" ref="D15:H15" si="2">SUM(D6:D14)</f>
        <v>-562588.66758502019</v>
      </c>
      <c r="E15" s="43">
        <f t="shared" si="2"/>
        <v>-1248959.8956239803</v>
      </c>
      <c r="F15" s="43">
        <f t="shared" si="2"/>
        <v>-329186</v>
      </c>
      <c r="G15" s="43">
        <f t="shared" si="2"/>
        <v>762252.28093837854</v>
      </c>
      <c r="H15" s="44">
        <f t="shared" si="2"/>
        <v>-1423188.3407785813</v>
      </c>
    </row>
    <row r="16" spans="1:8" ht="15.75" x14ac:dyDescent="0.25">
      <c r="A16" s="27"/>
      <c r="B16" s="34"/>
      <c r="C16" s="31"/>
      <c r="D16" s="31"/>
      <c r="E16" s="31"/>
      <c r="F16" s="31"/>
      <c r="G16" s="31"/>
      <c r="H16" s="45"/>
    </row>
    <row r="17" spans="1:8" ht="15.75" x14ac:dyDescent="0.25">
      <c r="A17" s="27"/>
      <c r="B17" s="34" t="s">
        <v>76</v>
      </c>
      <c r="C17" s="32">
        <v>-473508.97556187958</v>
      </c>
      <c r="D17" s="32">
        <v>-238576.20758178801</v>
      </c>
      <c r="E17" s="32">
        <v>-193898.14252636491</v>
      </c>
      <c r="F17" s="32">
        <v>-59170</v>
      </c>
      <c r="G17" s="32">
        <v>-277672.23874225689</v>
      </c>
      <c r="H17" s="42">
        <f t="shared" ref="H17" si="3">SUM(C17:G17)</f>
        <v>-1242825.5644122893</v>
      </c>
    </row>
    <row r="18" spans="1:8" ht="16.5" thickBot="1" x14ac:dyDescent="0.3">
      <c r="A18" s="27"/>
      <c r="B18" s="49" t="s">
        <v>77</v>
      </c>
      <c r="C18" s="33">
        <f>C15+C17</f>
        <v>-518215.03406983893</v>
      </c>
      <c r="D18" s="33">
        <f t="shared" ref="D18:H18" si="4">D15+D17</f>
        <v>-801164.87516680826</v>
      </c>
      <c r="E18" s="33">
        <f t="shared" si="4"/>
        <v>-1442858.0381503452</v>
      </c>
      <c r="F18" s="33">
        <f t="shared" si="4"/>
        <v>-388356</v>
      </c>
      <c r="G18" s="33">
        <f t="shared" si="4"/>
        <v>484580.04219612165</v>
      </c>
      <c r="H18" s="46">
        <f t="shared" si="4"/>
        <v>-2666013.9051908706</v>
      </c>
    </row>
    <row r="19" spans="1:8" ht="9.75" customHeight="1" thickTop="1" x14ac:dyDescent="0.25">
      <c r="A19" s="27"/>
      <c r="B19" s="34"/>
      <c r="C19" s="31"/>
      <c r="D19" s="31"/>
      <c r="E19" s="31"/>
      <c r="F19" s="31"/>
      <c r="G19" s="31"/>
      <c r="H19" s="50"/>
    </row>
    <row r="20" spans="1:8" ht="24" customHeight="1" x14ac:dyDescent="0.25">
      <c r="A20" s="27"/>
      <c r="B20" s="51" t="s">
        <v>79</v>
      </c>
      <c r="C20" s="32">
        <v>-711195.6041439987</v>
      </c>
      <c r="D20" s="32">
        <v>-578439.23904400028</v>
      </c>
      <c r="E20" s="32">
        <v>-1623530.4357550002</v>
      </c>
      <c r="F20" s="32">
        <v>-327608</v>
      </c>
      <c r="G20" s="32">
        <v>654297.95500999852</v>
      </c>
      <c r="H20" s="42">
        <f t="shared" ref="H20:H21" si="5">SUM(C20:G20)</f>
        <v>-2586475.3239330007</v>
      </c>
    </row>
    <row r="21" spans="1:8" ht="15.75" x14ac:dyDescent="0.25">
      <c r="A21" s="27"/>
      <c r="B21" s="52" t="s">
        <v>80</v>
      </c>
      <c r="C21" s="47">
        <v>192980.57007415977</v>
      </c>
      <c r="D21" s="47">
        <v>-222725.63612280798</v>
      </c>
      <c r="E21" s="47">
        <v>180672.39760465478</v>
      </c>
      <c r="F21" s="47">
        <v>-60748</v>
      </c>
      <c r="G21" s="47">
        <v>-169717.78141387689</v>
      </c>
      <c r="H21" s="48">
        <f t="shared" si="5"/>
        <v>-79538.449857870321</v>
      </c>
    </row>
    <row r="22" spans="1:8" ht="17.25" customHeight="1" thickBot="1" x14ac:dyDescent="0.3">
      <c r="B22" s="49" t="s">
        <v>77</v>
      </c>
      <c r="C22" s="33">
        <f>SUM(C20:C21)</f>
        <v>-518215.03406983893</v>
      </c>
      <c r="D22" s="33">
        <f t="shared" ref="D22:H22" si="6">SUM(D20:D21)</f>
        <v>-801164.87516680826</v>
      </c>
      <c r="E22" s="33">
        <f t="shared" si="6"/>
        <v>-1442858.0381503454</v>
      </c>
      <c r="F22" s="33">
        <f t="shared" si="6"/>
        <v>-388356</v>
      </c>
      <c r="G22" s="33">
        <f t="shared" si="6"/>
        <v>484580.1735961216</v>
      </c>
      <c r="H22" s="46">
        <f t="shared" si="6"/>
        <v>-2666013.7737908708</v>
      </c>
    </row>
    <row r="23" spans="1:8" ht="15.75" thickTop="1" x14ac:dyDescent="0.25"/>
  </sheetData>
  <mergeCells count="3">
    <mergeCell ref="C3:D3"/>
    <mergeCell ref="E3:F3"/>
    <mergeCell ref="B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showGridLines="0" zoomScaleNormal="100" workbookViewId="0">
      <selection activeCell="A37" sqref="A37"/>
    </sheetView>
  </sheetViews>
  <sheetFormatPr defaultColWidth="9.140625" defaultRowHeight="15" outlineLevelRow="1" outlineLevelCol="1" x14ac:dyDescent="0.25"/>
  <cols>
    <col min="1" max="1" width="43.140625" style="2" bestFit="1" customWidth="1"/>
    <col min="2" max="2" width="13.42578125" style="2" customWidth="1" outlineLevel="1"/>
    <col min="3" max="3" width="15.7109375" style="2" customWidth="1" outlineLevel="1"/>
    <col min="4" max="4" width="9.28515625" style="2" customWidth="1" outlineLevel="1"/>
    <col min="5" max="5" width="14.28515625" style="2" customWidth="1" outlineLevel="1"/>
    <col min="6" max="6" width="8.7109375" style="2" customWidth="1" outlineLevel="1"/>
    <col min="7" max="7" width="18.7109375" style="2" customWidth="1" outlineLevel="1"/>
    <col min="8" max="8" width="2.85546875" style="2" customWidth="1"/>
    <col min="9" max="9" width="14.7109375" style="2" bestFit="1" customWidth="1"/>
    <col min="10" max="11" width="9.140625" style="2"/>
    <col min="12" max="12" width="11.42578125" style="2" bestFit="1" customWidth="1"/>
    <col min="13" max="16384" width="9.140625" style="2"/>
  </cols>
  <sheetData>
    <row r="1" spans="1:9" ht="15.75" x14ac:dyDescent="0.25">
      <c r="A1" s="23" t="s">
        <v>57</v>
      </c>
    </row>
    <row r="2" spans="1:9" x14ac:dyDescent="0.25">
      <c r="A2" s="1"/>
    </row>
    <row r="3" spans="1:9" ht="43.5" x14ac:dyDescent="0.25">
      <c r="A3" s="1" t="s">
        <v>47</v>
      </c>
      <c r="C3" s="3" t="s">
        <v>42</v>
      </c>
      <c r="D3" s="4"/>
      <c r="E3" s="5" t="s">
        <v>1</v>
      </c>
      <c r="F3" s="4"/>
      <c r="G3" s="3" t="s">
        <v>43</v>
      </c>
      <c r="I3" s="3" t="s">
        <v>0</v>
      </c>
    </row>
    <row r="4" spans="1:9" x14ac:dyDescent="0.25">
      <c r="A4" s="2" t="s">
        <v>6</v>
      </c>
    </row>
    <row r="5" spans="1:9" x14ac:dyDescent="0.25">
      <c r="A5" s="2" t="s">
        <v>7</v>
      </c>
      <c r="B5" s="6" t="s">
        <v>48</v>
      </c>
      <c r="C5" s="18">
        <f>'A - Summary'!C6</f>
        <v>-424030.12110000005</v>
      </c>
      <c r="I5" s="18">
        <f>SUM(C5,E5,G5)</f>
        <v>-424030.12110000005</v>
      </c>
    </row>
    <row r="6" spans="1:9" x14ac:dyDescent="0.25">
      <c r="A6" s="2" t="s">
        <v>8</v>
      </c>
      <c r="C6" s="7">
        <f>'A - Summary'!C7</f>
        <v>340722.27770000033</v>
      </c>
      <c r="I6" s="8">
        <f t="shared" ref="I6:I7" si="0">SUM(C6,E6,G6)</f>
        <v>340722.27770000033</v>
      </c>
    </row>
    <row r="7" spans="1:9" x14ac:dyDescent="0.25">
      <c r="A7" s="2" t="s">
        <v>9</v>
      </c>
      <c r="C7" s="7">
        <f>'A - Summary'!C8</f>
        <v>-565345.40887000051</v>
      </c>
      <c r="I7" s="8">
        <f t="shared" si="0"/>
        <v>-565345.40887000051</v>
      </c>
    </row>
    <row r="8" spans="1:9" x14ac:dyDescent="0.25">
      <c r="A8" s="9" t="s">
        <v>10</v>
      </c>
      <c r="C8" s="10">
        <f>SUM(C5:C7)</f>
        <v>-648653.25227000029</v>
      </c>
      <c r="E8" s="10">
        <f>SUM(E5:E7)</f>
        <v>0</v>
      </c>
      <c r="G8" s="10">
        <f>SUM(G5:G7)</f>
        <v>0</v>
      </c>
      <c r="I8" s="10">
        <f>SUM(I5:I7)</f>
        <v>-648653.25227000029</v>
      </c>
    </row>
    <row r="9" spans="1:9" ht="7.5" customHeight="1" x14ac:dyDescent="0.25">
      <c r="C9" s="7"/>
    </row>
    <row r="10" spans="1:9" x14ac:dyDescent="0.25">
      <c r="A10" s="2" t="s">
        <v>11</v>
      </c>
      <c r="C10" s="7">
        <f>'A - Summary'!C9</f>
        <v>1565595.9838999996</v>
      </c>
      <c r="E10" s="11">
        <v>0</v>
      </c>
      <c r="G10" s="11">
        <v>0</v>
      </c>
      <c r="I10" s="8">
        <f>SUM(C10,E10,G10)</f>
        <v>1565595.9838999996</v>
      </c>
    </row>
    <row r="11" spans="1:9" ht="7.5" customHeight="1" x14ac:dyDescent="0.25">
      <c r="C11" s="7"/>
    </row>
    <row r="12" spans="1:9" outlineLevel="1" x14ac:dyDescent="0.25">
      <c r="A12" s="2" t="s">
        <v>3</v>
      </c>
      <c r="C12" s="7"/>
    </row>
    <row r="13" spans="1:9" outlineLevel="1" x14ac:dyDescent="0.25">
      <c r="A13" s="2" t="s">
        <v>14</v>
      </c>
      <c r="C13" s="7">
        <v>0</v>
      </c>
      <c r="I13" s="8">
        <f t="shared" ref="I13:I15" si="1">SUM(C13,E13,G13)</f>
        <v>0</v>
      </c>
    </row>
    <row r="14" spans="1:9" outlineLevel="1" x14ac:dyDescent="0.25">
      <c r="A14" s="2" t="s">
        <v>13</v>
      </c>
      <c r="C14" s="7">
        <f>'A - Summary'!C11-C15</f>
        <v>-581116.86445499875</v>
      </c>
      <c r="I14" s="8">
        <f t="shared" si="1"/>
        <v>-581116.86445499875</v>
      </c>
    </row>
    <row r="15" spans="1:9" outlineLevel="1" x14ac:dyDescent="0.25">
      <c r="A15" s="2" t="s">
        <v>12</v>
      </c>
      <c r="C15" s="7">
        <v>3263</v>
      </c>
      <c r="I15" s="24">
        <f t="shared" si="1"/>
        <v>3263</v>
      </c>
    </row>
    <row r="16" spans="1:9" x14ac:dyDescent="0.25">
      <c r="A16" s="12" t="s">
        <v>3</v>
      </c>
      <c r="C16" s="10">
        <f>SUM(C13:C15)</f>
        <v>-577853.86445499875</v>
      </c>
      <c r="E16" s="10">
        <f>SUM(E13:E15)</f>
        <v>0</v>
      </c>
      <c r="G16" s="10">
        <f>SUM(G13:G15)</f>
        <v>0</v>
      </c>
      <c r="I16" s="14">
        <f>SUM(I13:I15)</f>
        <v>-577853.86445499875</v>
      </c>
    </row>
    <row r="17" spans="1:16" ht="7.5" customHeight="1" x14ac:dyDescent="0.25">
      <c r="C17" s="7"/>
    </row>
    <row r="18" spans="1:16" outlineLevel="1" x14ac:dyDescent="0.25">
      <c r="A18" s="2" t="s">
        <v>16</v>
      </c>
      <c r="C18" s="7"/>
    </row>
    <row r="19" spans="1:16" outlineLevel="1" x14ac:dyDescent="0.25">
      <c r="A19" s="2" t="s">
        <v>12</v>
      </c>
      <c r="C19" s="7">
        <v>6390</v>
      </c>
      <c r="F19" s="6" t="s">
        <v>49</v>
      </c>
      <c r="G19" s="18">
        <v>-12432</v>
      </c>
      <c r="I19" s="8">
        <f t="shared" ref="I19:I21" si="2">SUM(C19,E19,G19)</f>
        <v>-6042</v>
      </c>
      <c r="O19" s="7">
        <f>'A - Summary'!C13-C30</f>
        <v>-0.24529999995138496</v>
      </c>
      <c r="P19" s="2" t="s">
        <v>85</v>
      </c>
    </row>
    <row r="20" spans="1:16" outlineLevel="1" x14ac:dyDescent="0.25">
      <c r="A20" s="2" t="s">
        <v>18</v>
      </c>
      <c r="C20" s="7">
        <v>0</v>
      </c>
      <c r="I20" s="8">
        <f t="shared" si="2"/>
        <v>0</v>
      </c>
    </row>
    <row r="21" spans="1:16" outlineLevel="1" x14ac:dyDescent="0.25">
      <c r="A21" s="2" t="s">
        <v>17</v>
      </c>
      <c r="C21" s="7">
        <v>13283</v>
      </c>
      <c r="G21" s="7">
        <v>227198</v>
      </c>
      <c r="I21" s="24">
        <f t="shared" si="2"/>
        <v>240481</v>
      </c>
    </row>
    <row r="22" spans="1:16" outlineLevel="1" x14ac:dyDescent="0.25">
      <c r="A22" s="9" t="s">
        <v>19</v>
      </c>
      <c r="C22" s="10">
        <f>SUM(C19:C21)</f>
        <v>19673</v>
      </c>
      <c r="E22" s="10">
        <f>SUM(E19:E21)</f>
        <v>0</v>
      </c>
      <c r="G22" s="10">
        <f>SUM(G19:G21)</f>
        <v>214766</v>
      </c>
      <c r="I22" s="14">
        <f>SUM(I19:I21)</f>
        <v>234439</v>
      </c>
    </row>
    <row r="23" spans="1:16" outlineLevel="1" x14ac:dyDescent="0.25">
      <c r="C23" s="7"/>
    </row>
    <row r="24" spans="1:16" outlineLevel="1" x14ac:dyDescent="0.25">
      <c r="A24" s="2" t="s">
        <v>44</v>
      </c>
      <c r="C24" s="7"/>
    </row>
    <row r="25" spans="1:16" outlineLevel="1" x14ac:dyDescent="0.25">
      <c r="A25" s="2" t="s">
        <v>21</v>
      </c>
      <c r="C25" s="7">
        <v>168214</v>
      </c>
      <c r="G25" s="7">
        <v>-977366</v>
      </c>
      <c r="I25" s="8">
        <f t="shared" ref="I25:I28" si="3">SUM(C25,E25,G25)</f>
        <v>-809152</v>
      </c>
    </row>
    <row r="26" spans="1:16" outlineLevel="1" x14ac:dyDescent="0.25">
      <c r="A26" s="2" t="s">
        <v>22</v>
      </c>
      <c r="C26" s="7">
        <v>15573</v>
      </c>
      <c r="G26" s="7">
        <v>124226</v>
      </c>
      <c r="I26" s="8">
        <f t="shared" si="3"/>
        <v>139799</v>
      </c>
    </row>
    <row r="27" spans="1:16" outlineLevel="1" x14ac:dyDescent="0.25">
      <c r="A27" s="2" t="s">
        <v>23</v>
      </c>
      <c r="C27" s="7">
        <v>0</v>
      </c>
      <c r="I27" s="8">
        <f t="shared" si="3"/>
        <v>0</v>
      </c>
    </row>
    <row r="28" spans="1:16" outlineLevel="1" x14ac:dyDescent="0.25">
      <c r="A28" s="2" t="s">
        <v>24</v>
      </c>
      <c r="C28" s="7">
        <v>26508</v>
      </c>
      <c r="G28" s="2">
        <v>164865</v>
      </c>
      <c r="I28" s="24">
        <f t="shared" si="3"/>
        <v>191373</v>
      </c>
    </row>
    <row r="29" spans="1:16" outlineLevel="1" x14ac:dyDescent="0.25">
      <c r="A29" s="9" t="s">
        <v>45</v>
      </c>
      <c r="C29" s="10">
        <f>SUM(C25:C28)</f>
        <v>210295</v>
      </c>
      <c r="E29" s="10">
        <f>SUM(E25:E28)</f>
        <v>0</v>
      </c>
      <c r="G29" s="10">
        <f>SUM(G25:G28)</f>
        <v>-688275</v>
      </c>
      <c r="I29" s="21">
        <f>SUM(I25:I28)</f>
        <v>-477980</v>
      </c>
    </row>
    <row r="30" spans="1:16" x14ac:dyDescent="0.25">
      <c r="A30" s="2" t="s">
        <v>46</v>
      </c>
      <c r="C30" s="10">
        <f>C22+C29</f>
        <v>229968</v>
      </c>
      <c r="G30" s="10">
        <f>G22+G29</f>
        <v>-473509</v>
      </c>
      <c r="I30" s="26">
        <f>I22+I29</f>
        <v>-243541</v>
      </c>
    </row>
    <row r="31" spans="1:16" ht="7.5" customHeight="1" x14ac:dyDescent="0.25">
      <c r="C31" s="7"/>
    </row>
    <row r="32" spans="1:16" x14ac:dyDescent="0.25">
      <c r="A32" s="2" t="s">
        <v>1</v>
      </c>
      <c r="C32" s="7"/>
      <c r="D32" s="6" t="s">
        <v>48</v>
      </c>
      <c r="E32" s="18">
        <f>'A - Summary'!C14</f>
        <v>-613762.68038296001</v>
      </c>
      <c r="I32" s="8">
        <f>SUM(C32,E32,G32)</f>
        <v>-613762.68038296001</v>
      </c>
    </row>
    <row r="33" spans="1:16" ht="7.5" customHeight="1" x14ac:dyDescent="0.25">
      <c r="C33" s="7"/>
    </row>
    <row r="34" spans="1:16" ht="15.75" thickBot="1" x14ac:dyDescent="0.3">
      <c r="A34" s="2" t="s">
        <v>81</v>
      </c>
      <c r="C34" s="19">
        <f>SUM(C8,C10,C16,C30,C32)</f>
        <v>569056.8671750006</v>
      </c>
      <c r="E34" s="19">
        <f>SUM(E8,E10,E16,E30,E32)</f>
        <v>-613762.68038296001</v>
      </c>
      <c r="G34" s="19">
        <f>SUM(G8,G10,G16,G30,G32)</f>
        <v>-473509</v>
      </c>
      <c r="I34" s="19">
        <f>SUM(I8,I10,I16,I30,I32)</f>
        <v>-518214.81320795941</v>
      </c>
      <c r="O34" s="7">
        <f>'A - Summary'!C22-'Attachment A.1-Washington'!I34</f>
        <v>-0.22086187952663749</v>
      </c>
      <c r="P34" s="2" t="s">
        <v>86</v>
      </c>
    </row>
    <row r="35" spans="1:16" ht="15.75" thickTop="1" x14ac:dyDescent="0.25">
      <c r="C35" s="7"/>
    </row>
    <row r="36" spans="1:16" x14ac:dyDescent="0.25">
      <c r="C36" s="7"/>
    </row>
    <row r="37" spans="1:16" x14ac:dyDescent="0.25">
      <c r="C37" s="7"/>
    </row>
    <row r="38" spans="1:16" x14ac:dyDescent="0.25">
      <c r="A38" s="1" t="s">
        <v>52</v>
      </c>
      <c r="C38" s="7"/>
    </row>
    <row r="39" spans="1:16" x14ac:dyDescent="0.25">
      <c r="A39" s="1"/>
      <c r="C39" s="7"/>
    </row>
    <row r="40" spans="1:16" ht="43.5" x14ac:dyDescent="0.25">
      <c r="A40" s="16" t="s">
        <v>47</v>
      </c>
      <c r="C40" s="3" t="s">
        <v>42</v>
      </c>
      <c r="D40" s="4"/>
      <c r="E40" s="5" t="s">
        <v>1</v>
      </c>
      <c r="F40" s="4"/>
      <c r="G40" s="3" t="s">
        <v>43</v>
      </c>
      <c r="I40" s="17" t="s">
        <v>0</v>
      </c>
    </row>
    <row r="41" spans="1:16" x14ac:dyDescent="0.25">
      <c r="A41" s="16"/>
      <c r="C41" s="3"/>
      <c r="D41" s="4"/>
      <c r="E41" s="5"/>
      <c r="F41" s="4"/>
      <c r="G41" s="3"/>
      <c r="I41" s="17"/>
    </row>
    <row r="42" spans="1:16" outlineLevel="1" x14ac:dyDescent="0.25">
      <c r="A42" s="2" t="s">
        <v>53</v>
      </c>
      <c r="C42" s="7"/>
    </row>
    <row r="43" spans="1:16" outlineLevel="1" x14ac:dyDescent="0.25">
      <c r="A43" s="2" t="s">
        <v>4</v>
      </c>
      <c r="B43" s="6" t="s">
        <v>48</v>
      </c>
      <c r="C43" s="18">
        <v>52374</v>
      </c>
      <c r="D43" s="7"/>
      <c r="E43" s="7"/>
      <c r="F43" s="6" t="s">
        <v>49</v>
      </c>
      <c r="G43" s="18">
        <v>-304313</v>
      </c>
      <c r="I43" s="18">
        <f>SUM(C43,E43,G43)</f>
        <v>-251939</v>
      </c>
      <c r="O43" s="7">
        <f>'A - Summary'!D13-C56</f>
        <v>0.4061000000074273</v>
      </c>
      <c r="P43" s="2" t="s">
        <v>87</v>
      </c>
    </row>
    <row r="44" spans="1:16" outlineLevel="1" x14ac:dyDescent="0.25">
      <c r="A44" s="2" t="s">
        <v>27</v>
      </c>
      <c r="C44" s="7">
        <v>4870</v>
      </c>
      <c r="D44" s="7"/>
      <c r="E44" s="7"/>
      <c r="F44" s="7"/>
      <c r="G44" s="7">
        <v>38845</v>
      </c>
      <c r="I44" s="7">
        <f t="shared" ref="I44:I46" si="4">SUM(C44,E44,G44)</f>
        <v>43715</v>
      </c>
    </row>
    <row r="45" spans="1:16" outlineLevel="1" x14ac:dyDescent="0.25">
      <c r="A45" s="2" t="s">
        <v>28</v>
      </c>
      <c r="C45" s="7">
        <v>0</v>
      </c>
      <c r="D45" s="7"/>
      <c r="E45" s="7"/>
      <c r="F45" s="7"/>
      <c r="G45" s="7"/>
      <c r="I45" s="7">
        <f t="shared" si="4"/>
        <v>0</v>
      </c>
    </row>
    <row r="46" spans="1:16" outlineLevel="1" x14ac:dyDescent="0.25">
      <c r="A46" s="2" t="s">
        <v>29</v>
      </c>
      <c r="C46" s="7">
        <v>7617</v>
      </c>
      <c r="D46" s="7"/>
      <c r="E46" s="7"/>
      <c r="F46" s="7"/>
      <c r="G46" s="7">
        <v>47374</v>
      </c>
      <c r="I46" s="22">
        <f t="shared" si="4"/>
        <v>54991</v>
      </c>
    </row>
    <row r="47" spans="1:16" outlineLevel="1" x14ac:dyDescent="0.25">
      <c r="A47" s="9" t="s">
        <v>55</v>
      </c>
      <c r="C47" s="10">
        <f>SUM(C43:C46)</f>
        <v>64861</v>
      </c>
      <c r="D47" s="7"/>
      <c r="E47" s="10">
        <f>SUM(E43:E46)</f>
        <v>0</v>
      </c>
      <c r="F47" s="7"/>
      <c r="G47" s="10">
        <f>SUM(G43:G46)</f>
        <v>-218094</v>
      </c>
      <c r="I47" s="14">
        <f>SUM(I43:I46)</f>
        <v>-153233</v>
      </c>
    </row>
    <row r="48" spans="1:16" outlineLevel="1" x14ac:dyDescent="0.25">
      <c r="C48" s="7"/>
      <c r="D48" s="7"/>
      <c r="E48" s="7"/>
      <c r="F48" s="7"/>
      <c r="G48" s="7"/>
      <c r="I48" s="7"/>
    </row>
    <row r="49" spans="1:9" outlineLevel="1" x14ac:dyDescent="0.25">
      <c r="A49" s="2" t="s">
        <v>32</v>
      </c>
      <c r="C49" s="7"/>
      <c r="D49" s="7"/>
      <c r="E49" s="7"/>
      <c r="F49" s="7"/>
      <c r="G49" s="7"/>
      <c r="I49" s="7"/>
    </row>
    <row r="50" spans="1:9" outlineLevel="1" x14ac:dyDescent="0.25">
      <c r="A50" s="2" t="s">
        <v>33</v>
      </c>
      <c r="C50" s="7">
        <v>0</v>
      </c>
      <c r="D50" s="7"/>
      <c r="E50" s="7"/>
      <c r="F50" s="6"/>
      <c r="G50" s="7">
        <v>-7860</v>
      </c>
      <c r="I50" s="7">
        <f t="shared" ref="I50:I54" si="5">SUM(C50,E50,G50)</f>
        <v>-7860</v>
      </c>
    </row>
    <row r="51" spans="1:9" outlineLevel="1" x14ac:dyDescent="0.25">
      <c r="A51" s="2" t="s">
        <v>34</v>
      </c>
      <c r="C51" s="7">
        <v>0</v>
      </c>
      <c r="D51" s="7"/>
      <c r="E51" s="7"/>
      <c r="F51" s="7"/>
      <c r="G51" s="7"/>
      <c r="I51" s="7">
        <f t="shared" si="5"/>
        <v>0</v>
      </c>
    </row>
    <row r="52" spans="1:9" outlineLevel="1" x14ac:dyDescent="0.25">
      <c r="A52" s="2" t="s">
        <v>5</v>
      </c>
      <c r="C52" s="7">
        <v>0</v>
      </c>
      <c r="D52" s="7"/>
      <c r="E52" s="7"/>
      <c r="F52" s="7"/>
      <c r="G52" s="7"/>
      <c r="I52" s="7">
        <f t="shared" si="5"/>
        <v>0</v>
      </c>
    </row>
    <row r="53" spans="1:9" outlineLevel="1" x14ac:dyDescent="0.25">
      <c r="A53" s="2" t="s">
        <v>35</v>
      </c>
      <c r="C53" s="7">
        <v>-12698</v>
      </c>
      <c r="D53" s="7"/>
      <c r="E53" s="7"/>
      <c r="F53" s="7"/>
      <c r="G53" s="7">
        <v>-872</v>
      </c>
      <c r="I53" s="7">
        <f t="shared" si="5"/>
        <v>-13570</v>
      </c>
    </row>
    <row r="54" spans="1:9" outlineLevel="1" x14ac:dyDescent="0.25">
      <c r="A54" s="2" t="s">
        <v>36</v>
      </c>
      <c r="C54" s="7">
        <v>0</v>
      </c>
      <c r="D54" s="7"/>
      <c r="E54" s="7"/>
      <c r="F54" s="7"/>
      <c r="G54" s="7">
        <v>-11750</v>
      </c>
      <c r="I54" s="7">
        <f t="shared" si="5"/>
        <v>-11750</v>
      </c>
    </row>
    <row r="55" spans="1:9" outlineLevel="1" x14ac:dyDescent="0.25">
      <c r="A55" s="9" t="s">
        <v>37</v>
      </c>
      <c r="C55" s="10">
        <f>SUM(C50:C54)</f>
        <v>-12698</v>
      </c>
      <c r="D55" s="7"/>
      <c r="E55" s="10">
        <f>SUM(E50:E54)</f>
        <v>0</v>
      </c>
      <c r="F55" s="7"/>
      <c r="G55" s="10">
        <f>SUM(G50:G54)</f>
        <v>-20482</v>
      </c>
      <c r="I55" s="21">
        <f>SUM(I50:I54)</f>
        <v>-33180</v>
      </c>
    </row>
    <row r="56" spans="1:9" x14ac:dyDescent="0.25">
      <c r="A56" s="2" t="s">
        <v>61</v>
      </c>
      <c r="C56" s="10">
        <f>C47+C55</f>
        <v>52163</v>
      </c>
      <c r="D56" s="7"/>
      <c r="E56" s="10">
        <f>E47+E55</f>
        <v>0</v>
      </c>
      <c r="F56" s="7"/>
      <c r="G56" s="10">
        <f>G47+G55</f>
        <v>-238576</v>
      </c>
      <c r="I56" s="25">
        <f>I47+I55</f>
        <v>-186413</v>
      </c>
    </row>
    <row r="57" spans="1:9" x14ac:dyDescent="0.25">
      <c r="C57" s="7"/>
      <c r="D57" s="7"/>
      <c r="E57" s="7"/>
      <c r="F57" s="7"/>
      <c r="G57" s="7"/>
      <c r="I57" s="7"/>
    </row>
    <row r="58" spans="1:9" outlineLevel="1" x14ac:dyDescent="0.25">
      <c r="A58" s="2" t="s">
        <v>2</v>
      </c>
      <c r="C58" s="7"/>
      <c r="D58" s="7"/>
      <c r="E58" s="7"/>
      <c r="F58" s="7"/>
      <c r="G58" s="7"/>
      <c r="I58" s="7"/>
    </row>
    <row r="59" spans="1:9" outlineLevel="1" x14ac:dyDescent="0.25">
      <c r="A59" s="2" t="s">
        <v>33</v>
      </c>
      <c r="C59" s="7">
        <f>'A - Summary'!D10</f>
        <v>1931.1519000000158</v>
      </c>
      <c r="D59" s="7"/>
      <c r="E59" s="7"/>
      <c r="F59" s="7"/>
      <c r="G59" s="7"/>
      <c r="I59" s="7">
        <f t="shared" ref="I59:I60" si="6">SUM(C59,E59,G59)</f>
        <v>1931.1519000000158</v>
      </c>
    </row>
    <row r="60" spans="1:9" outlineLevel="1" x14ac:dyDescent="0.25">
      <c r="A60" s="2" t="s">
        <v>5</v>
      </c>
      <c r="C60" s="7">
        <v>0</v>
      </c>
      <c r="D60" s="7"/>
      <c r="E60" s="7"/>
      <c r="F60" s="7"/>
      <c r="G60" s="7"/>
      <c r="I60" s="22">
        <f t="shared" si="6"/>
        <v>0</v>
      </c>
    </row>
    <row r="61" spans="1:9" x14ac:dyDescent="0.25">
      <c r="A61" s="12" t="s">
        <v>2</v>
      </c>
      <c r="C61" s="10">
        <f>SUM(C59:C60)</f>
        <v>1931.1519000000158</v>
      </c>
      <c r="D61" s="7"/>
      <c r="E61" s="10">
        <f>SUM(E59:E60)</f>
        <v>0</v>
      </c>
      <c r="F61" s="7"/>
      <c r="G61" s="10">
        <f>SUM(G59:G60)</f>
        <v>0</v>
      </c>
      <c r="I61" s="14">
        <f>SUM(I59:I60)</f>
        <v>1931.1519000000158</v>
      </c>
    </row>
    <row r="62" spans="1:9" x14ac:dyDescent="0.25">
      <c r="C62" s="7"/>
      <c r="D62" s="7"/>
      <c r="E62" s="7"/>
      <c r="F62" s="7"/>
      <c r="G62" s="7"/>
      <c r="I62" s="7"/>
    </row>
    <row r="63" spans="1:9" outlineLevel="1" x14ac:dyDescent="0.25">
      <c r="A63" s="2" t="s">
        <v>30</v>
      </c>
      <c r="C63" s="7"/>
      <c r="D63" s="7"/>
      <c r="E63" s="7"/>
      <c r="F63" s="7"/>
      <c r="G63" s="7"/>
      <c r="I63" s="7"/>
    </row>
    <row r="64" spans="1:9" outlineLevel="1" x14ac:dyDescent="0.25">
      <c r="A64" s="2" t="s">
        <v>31</v>
      </c>
      <c r="C64" s="7">
        <v>-3044</v>
      </c>
      <c r="D64" s="7"/>
      <c r="E64" s="7"/>
      <c r="F64" s="7"/>
      <c r="G64" s="7"/>
      <c r="I64" s="7">
        <f t="shared" ref="I64:I67" si="7">SUM(C64,E64,G64)</f>
        <v>-3044</v>
      </c>
    </row>
    <row r="65" spans="1:16" outlineLevel="1" x14ac:dyDescent="0.25">
      <c r="A65" s="2" t="s">
        <v>14</v>
      </c>
      <c r="C65" s="7">
        <v>0</v>
      </c>
      <c r="D65" s="7"/>
      <c r="E65" s="7"/>
      <c r="F65" s="7"/>
      <c r="G65" s="7"/>
      <c r="I65" s="7">
        <f t="shared" si="7"/>
        <v>0</v>
      </c>
    </row>
    <row r="66" spans="1:16" outlineLevel="1" x14ac:dyDescent="0.25">
      <c r="A66" s="2" t="s">
        <v>39</v>
      </c>
      <c r="C66" s="7">
        <v>0</v>
      </c>
      <c r="D66" s="7"/>
      <c r="E66" s="7"/>
      <c r="F66" s="7"/>
      <c r="G66" s="7"/>
      <c r="I66" s="7">
        <f t="shared" si="7"/>
        <v>0</v>
      </c>
    </row>
    <row r="67" spans="1:16" outlineLevel="1" x14ac:dyDescent="0.25">
      <c r="A67" s="2" t="s">
        <v>13</v>
      </c>
      <c r="C67" s="7">
        <f>'A - Summary'!D12-C64</f>
        <v>-376549.91190000024</v>
      </c>
      <c r="D67" s="7"/>
      <c r="E67" s="7"/>
      <c r="F67" s="7"/>
      <c r="G67" s="7"/>
      <c r="I67" s="22">
        <f t="shared" si="7"/>
        <v>-376549.91190000024</v>
      </c>
    </row>
    <row r="68" spans="1:16" x14ac:dyDescent="0.25">
      <c r="A68" s="12" t="s">
        <v>62</v>
      </c>
      <c r="C68" s="10">
        <f>SUM(C64:C67)</f>
        <v>-379593.91190000024</v>
      </c>
      <c r="D68" s="7"/>
      <c r="E68" s="10">
        <f>SUM(E64:E67)</f>
        <v>0</v>
      </c>
      <c r="F68" s="7"/>
      <c r="G68" s="10">
        <f>SUM(G64:G67)</f>
        <v>0</v>
      </c>
      <c r="I68" s="14">
        <f>SUM(I64:I67)</f>
        <v>-379593.91190000024</v>
      </c>
    </row>
    <row r="69" spans="1:16" x14ac:dyDescent="0.25">
      <c r="C69" s="14"/>
      <c r="D69" s="7"/>
      <c r="E69" s="7"/>
      <c r="F69" s="7"/>
      <c r="G69" s="7"/>
      <c r="I69" s="7"/>
    </row>
    <row r="70" spans="1:16" x14ac:dyDescent="0.25">
      <c r="A70" s="2" t="s">
        <v>1</v>
      </c>
      <c r="C70" s="14"/>
      <c r="D70" s="6" t="s">
        <v>48</v>
      </c>
      <c r="E70" s="18">
        <f>'A - Summary'!D14</f>
        <v>-237089.31368501994</v>
      </c>
      <c r="F70" s="7"/>
      <c r="G70" s="7">
        <v>0</v>
      </c>
      <c r="I70" s="7">
        <f>SUM(C70,E70,G70)</f>
        <v>-237089.31368501994</v>
      </c>
    </row>
    <row r="71" spans="1:16" x14ac:dyDescent="0.25">
      <c r="C71" s="7"/>
      <c r="D71" s="7"/>
      <c r="E71" s="7"/>
      <c r="F71" s="7"/>
      <c r="G71" s="7"/>
      <c r="I71" s="7"/>
    </row>
    <row r="72" spans="1:16" ht="15.75" thickBot="1" x14ac:dyDescent="0.3">
      <c r="A72" s="2" t="s">
        <v>38</v>
      </c>
      <c r="C72" s="19">
        <f>SUM(C56,C61,C68,C70)</f>
        <v>-325499.76000000024</v>
      </c>
      <c r="D72" s="7"/>
      <c r="E72" s="19">
        <f>SUM(E56,E61,E68,E70)</f>
        <v>-237089.31368501994</v>
      </c>
      <c r="F72" s="7"/>
      <c r="G72" s="19">
        <f>SUM(G56,G61,G68,G70)</f>
        <v>-238576</v>
      </c>
      <c r="I72" s="19">
        <f>SUM(I56,I61,I68,I70)</f>
        <v>-801165.07368502021</v>
      </c>
      <c r="O72" s="7">
        <f>'A - Summary'!D22-'Attachment A.1-Washington'!I72</f>
        <v>0.19851821195334196</v>
      </c>
      <c r="P72" s="2" t="s">
        <v>82</v>
      </c>
    </row>
    <row r="73" spans="1:16" ht="15.75" thickTop="1" x14ac:dyDescent="0.25">
      <c r="C73" s="7"/>
    </row>
    <row r="74" spans="1:16" x14ac:dyDescent="0.25">
      <c r="C74" s="7"/>
    </row>
  </sheetData>
  <pageMargins left="0.7" right="0.7" top="0.75" bottom="0.75" header="0.3" footer="0.3"/>
  <pageSetup scale="86" orientation="landscape" r:id="rId1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3"/>
  <sheetViews>
    <sheetView showGridLines="0" zoomScaleNormal="100" workbookViewId="0">
      <selection activeCell="I26" sqref="I26"/>
    </sheetView>
  </sheetViews>
  <sheetFormatPr defaultColWidth="9.140625" defaultRowHeight="15" outlineLevelRow="1" outlineLevelCol="1" x14ac:dyDescent="0.25"/>
  <cols>
    <col min="1" max="1" width="43.140625" style="2" bestFit="1" customWidth="1"/>
    <col min="2" max="2" width="13.42578125" style="2" bestFit="1" customWidth="1" outlineLevel="1"/>
    <col min="3" max="3" width="15.7109375" style="2" customWidth="1" outlineLevel="1"/>
    <col min="4" max="4" width="9.28515625" style="2" customWidth="1" outlineLevel="1"/>
    <col min="5" max="5" width="15.28515625" style="2" bestFit="1" customWidth="1" outlineLevel="1"/>
    <col min="6" max="6" width="4.28515625" style="2" customWidth="1"/>
    <col min="7" max="7" width="11" style="2" bestFit="1" customWidth="1"/>
    <col min="8" max="14" width="9.140625" style="2"/>
    <col min="15" max="15" width="9.5703125" style="2" bestFit="1" customWidth="1"/>
    <col min="16" max="16384" width="9.140625" style="2"/>
  </cols>
  <sheetData>
    <row r="1" spans="1:7" ht="15.75" x14ac:dyDescent="0.25">
      <c r="A1" s="23" t="s">
        <v>58</v>
      </c>
    </row>
    <row r="2" spans="1:7" ht="15.75" x14ac:dyDescent="0.25">
      <c r="A2" s="23" t="s">
        <v>59</v>
      </c>
    </row>
    <row r="3" spans="1:7" ht="15.75" x14ac:dyDescent="0.25">
      <c r="A3" s="23"/>
    </row>
    <row r="4" spans="1:7" ht="29.25" x14ac:dyDescent="0.25">
      <c r="A4" s="1" t="s">
        <v>47</v>
      </c>
      <c r="C4" s="3" t="s">
        <v>50</v>
      </c>
      <c r="D4" s="4"/>
      <c r="E4" s="5" t="s">
        <v>51</v>
      </c>
      <c r="G4" s="3" t="s">
        <v>0</v>
      </c>
    </row>
    <row r="5" spans="1:7" x14ac:dyDescent="0.25">
      <c r="A5" s="2" t="s">
        <v>6</v>
      </c>
    </row>
    <row r="6" spans="1:7" x14ac:dyDescent="0.25">
      <c r="A6" s="2" t="s">
        <v>7</v>
      </c>
      <c r="B6" s="6"/>
      <c r="C6" s="7">
        <v>0</v>
      </c>
      <c r="E6" s="7">
        <f>'Attachment A.1-Washington'!C5</f>
        <v>-424030.12110000005</v>
      </c>
      <c r="G6" s="8">
        <f>SUM(C6,E6)</f>
        <v>-424030.12110000005</v>
      </c>
    </row>
    <row r="7" spans="1:7" x14ac:dyDescent="0.25">
      <c r="A7" s="2" t="s">
        <v>8</v>
      </c>
      <c r="C7" s="7">
        <v>0</v>
      </c>
      <c r="E7" s="7">
        <f>'Attachment A.1-Washington'!C6</f>
        <v>340722.27770000033</v>
      </c>
      <c r="G7" s="8">
        <f t="shared" ref="G7:G8" si="0">SUM(C7,E7)</f>
        <v>340722.27770000033</v>
      </c>
    </row>
    <row r="8" spans="1:7" x14ac:dyDescent="0.25">
      <c r="A8" s="2" t="s">
        <v>9</v>
      </c>
      <c r="C8" s="7">
        <v>0</v>
      </c>
      <c r="E8" s="7">
        <f>'Attachment A.1-Washington'!C7</f>
        <v>-565345.40887000051</v>
      </c>
      <c r="G8" s="8">
        <f t="shared" si="0"/>
        <v>-565345.40887000051</v>
      </c>
    </row>
    <row r="9" spans="1:7" x14ac:dyDescent="0.25">
      <c r="A9" s="9" t="s">
        <v>10</v>
      </c>
      <c r="C9" s="10">
        <f>SUM(C6:C8)</f>
        <v>0</v>
      </c>
      <c r="E9" s="10">
        <f>SUM(E6:E8)</f>
        <v>-648653.25227000029</v>
      </c>
      <c r="G9" s="10">
        <f>SUM(G6:G8)</f>
        <v>-648653.25227000029</v>
      </c>
    </row>
    <row r="10" spans="1:7" ht="7.5" customHeight="1" x14ac:dyDescent="0.25">
      <c r="C10" s="7"/>
      <c r="E10" s="7"/>
    </row>
    <row r="11" spans="1:7" x14ac:dyDescent="0.25">
      <c r="A11" s="2" t="s">
        <v>11</v>
      </c>
      <c r="C11" s="7">
        <v>0</v>
      </c>
      <c r="E11" s="7">
        <f>'Attachment A.1-Washington'!C10</f>
        <v>1565595.9838999996</v>
      </c>
      <c r="G11" s="8">
        <f>SUM(C11,E11)</f>
        <v>1565595.9838999996</v>
      </c>
    </row>
    <row r="12" spans="1:7" ht="7.5" customHeight="1" x14ac:dyDescent="0.25">
      <c r="C12" s="7"/>
      <c r="E12" s="7"/>
    </row>
    <row r="13" spans="1:7" outlineLevel="1" x14ac:dyDescent="0.25">
      <c r="A13" s="2" t="s">
        <v>3</v>
      </c>
      <c r="C13" s="7"/>
      <c r="E13" s="7"/>
    </row>
    <row r="14" spans="1:7" outlineLevel="1" x14ac:dyDescent="0.25">
      <c r="A14" s="2" t="s">
        <v>14</v>
      </c>
      <c r="C14" s="7">
        <v>0</v>
      </c>
      <c r="E14" s="7"/>
      <c r="G14" s="8">
        <f t="shared" ref="G14:G16" si="1">SUM(C14,E14)</f>
        <v>0</v>
      </c>
    </row>
    <row r="15" spans="1:7" outlineLevel="1" x14ac:dyDescent="0.25">
      <c r="A15" s="2" t="s">
        <v>13</v>
      </c>
      <c r="C15" s="7">
        <f>'Attachment A.1-Washington'!C14</f>
        <v>-581116.86445499875</v>
      </c>
      <c r="E15" s="7"/>
      <c r="G15" s="8">
        <f t="shared" si="1"/>
        <v>-581116.86445499875</v>
      </c>
    </row>
    <row r="16" spans="1:7" outlineLevel="1" x14ac:dyDescent="0.25">
      <c r="A16" s="2" t="s">
        <v>12</v>
      </c>
      <c r="C16" s="7"/>
      <c r="E16" s="7">
        <f>'Attachment A.1-Washington'!C15</f>
        <v>3263</v>
      </c>
      <c r="G16" s="8">
        <f t="shared" si="1"/>
        <v>3263</v>
      </c>
    </row>
    <row r="17" spans="1:15" x14ac:dyDescent="0.25">
      <c r="A17" s="12" t="s">
        <v>3</v>
      </c>
      <c r="C17" s="10">
        <f>SUM(C14:C16)</f>
        <v>-581116.86445499875</v>
      </c>
      <c r="E17" s="10">
        <f>SUM(E14:E16)</f>
        <v>3263</v>
      </c>
      <c r="G17" s="10">
        <f>SUM(G14:G16)</f>
        <v>-577853.86445499875</v>
      </c>
    </row>
    <row r="18" spans="1:15" ht="7.5" customHeight="1" x14ac:dyDescent="0.25">
      <c r="C18" s="7"/>
      <c r="E18" s="7"/>
    </row>
    <row r="19" spans="1:15" outlineLevel="1" x14ac:dyDescent="0.25">
      <c r="A19" s="2" t="s">
        <v>16</v>
      </c>
      <c r="C19" s="7"/>
      <c r="E19" s="7"/>
    </row>
    <row r="20" spans="1:15" outlineLevel="1" x14ac:dyDescent="0.25">
      <c r="A20" s="2" t="s">
        <v>12</v>
      </c>
      <c r="C20" s="7"/>
      <c r="E20" s="7">
        <f>'Attachment A.1-Washington'!I19</f>
        <v>-6042</v>
      </c>
      <c r="G20" s="8">
        <f t="shared" ref="G20:G22" si="2">SUM(C20,E20)</f>
        <v>-6042</v>
      </c>
      <c r="O20" s="7"/>
    </row>
    <row r="21" spans="1:15" outlineLevel="1" x14ac:dyDescent="0.25">
      <c r="A21" s="2" t="s">
        <v>18</v>
      </c>
      <c r="C21" s="7">
        <v>0</v>
      </c>
      <c r="E21" s="7"/>
      <c r="G21" s="8">
        <f t="shared" si="2"/>
        <v>0</v>
      </c>
    </row>
    <row r="22" spans="1:15" outlineLevel="1" x14ac:dyDescent="0.25">
      <c r="A22" s="2" t="s">
        <v>17</v>
      </c>
      <c r="C22" s="7">
        <f>'Attachment A.1-Washington'!I21</f>
        <v>240481</v>
      </c>
      <c r="E22" s="7"/>
      <c r="G22" s="8">
        <f t="shared" si="2"/>
        <v>240481</v>
      </c>
    </row>
    <row r="23" spans="1:15" outlineLevel="1" x14ac:dyDescent="0.25">
      <c r="A23" s="9" t="s">
        <v>19</v>
      </c>
      <c r="C23" s="10">
        <f>SUM(C20:C22)</f>
        <v>240481</v>
      </c>
      <c r="E23" s="10">
        <f>SUM(E20:E22)</f>
        <v>-6042</v>
      </c>
      <c r="G23" s="10">
        <f>SUM(G20:G22)</f>
        <v>234439</v>
      </c>
    </row>
    <row r="24" spans="1:15" outlineLevel="1" x14ac:dyDescent="0.25">
      <c r="C24" s="7"/>
      <c r="E24" s="7"/>
    </row>
    <row r="25" spans="1:15" outlineLevel="1" x14ac:dyDescent="0.25">
      <c r="A25" s="2" t="s">
        <v>44</v>
      </c>
      <c r="C25" s="7"/>
      <c r="E25" s="7"/>
    </row>
    <row r="26" spans="1:15" outlineLevel="1" x14ac:dyDescent="0.25">
      <c r="A26" s="2" t="s">
        <v>21</v>
      </c>
      <c r="C26" s="7"/>
      <c r="E26" s="7">
        <f>'Attachment A.1-Washington'!I25</f>
        <v>-809152</v>
      </c>
      <c r="G26" s="8">
        <f t="shared" ref="G26:G29" si="3">SUM(C26,E26)</f>
        <v>-809152</v>
      </c>
    </row>
    <row r="27" spans="1:15" outlineLevel="1" x14ac:dyDescent="0.25">
      <c r="A27" s="2" t="s">
        <v>22</v>
      </c>
      <c r="C27" s="7"/>
      <c r="E27" s="7">
        <f>'Attachment A.1-Washington'!I26</f>
        <v>139799</v>
      </c>
      <c r="G27" s="8">
        <f t="shared" si="3"/>
        <v>139799</v>
      </c>
    </row>
    <row r="28" spans="1:15" outlineLevel="1" x14ac:dyDescent="0.25">
      <c r="A28" s="2" t="s">
        <v>23</v>
      </c>
      <c r="C28" s="7"/>
      <c r="E28" s="7">
        <v>0</v>
      </c>
      <c r="G28" s="8">
        <f t="shared" si="3"/>
        <v>0</v>
      </c>
    </row>
    <row r="29" spans="1:15" outlineLevel="1" x14ac:dyDescent="0.25">
      <c r="A29" s="2" t="s">
        <v>24</v>
      </c>
      <c r="C29" s="7"/>
      <c r="E29" s="7">
        <f>'Attachment A.1-Washington'!I28</f>
        <v>191373</v>
      </c>
      <c r="G29" s="8">
        <f t="shared" si="3"/>
        <v>191373</v>
      </c>
    </row>
    <row r="30" spans="1:15" outlineLevel="1" x14ac:dyDescent="0.25">
      <c r="A30" s="9" t="s">
        <v>45</v>
      </c>
      <c r="C30" s="10">
        <f>SUM(C26:C29)</f>
        <v>0</v>
      </c>
      <c r="E30" s="10">
        <f>SUM(E26:E29)</f>
        <v>-477980</v>
      </c>
      <c r="G30" s="10">
        <f>SUM(G26:G29)</f>
        <v>-477980</v>
      </c>
    </row>
    <row r="31" spans="1:15" x14ac:dyDescent="0.25">
      <c r="A31" s="2" t="s">
        <v>46</v>
      </c>
      <c r="C31" s="7">
        <f>C23+C30</f>
        <v>240481</v>
      </c>
      <c r="E31" s="7">
        <f>E23+E30</f>
        <v>-484022</v>
      </c>
      <c r="G31" s="8">
        <f>G23+G30</f>
        <v>-243541</v>
      </c>
    </row>
    <row r="32" spans="1:15" ht="7.5" customHeight="1" x14ac:dyDescent="0.25">
      <c r="C32" s="7"/>
      <c r="E32" s="7"/>
    </row>
    <row r="33" spans="1:15" x14ac:dyDescent="0.25">
      <c r="A33" s="2" t="s">
        <v>1</v>
      </c>
      <c r="B33" s="6"/>
      <c r="C33" s="7">
        <v>-370559</v>
      </c>
      <c r="D33" s="6"/>
      <c r="E33" s="7">
        <f>'Attachment A.1-Washington'!E32-'Attachment A.2-WA'!C33</f>
        <v>-243203.68038296001</v>
      </c>
      <c r="G33" s="8">
        <f>SUM(C33,E33)</f>
        <v>-613762.68038296001</v>
      </c>
    </row>
    <row r="34" spans="1:15" ht="7.5" customHeight="1" x14ac:dyDescent="0.25">
      <c r="C34" s="7"/>
      <c r="E34" s="7"/>
    </row>
    <row r="35" spans="1:15" ht="15.75" thickBot="1" x14ac:dyDescent="0.3">
      <c r="A35" s="2" t="s">
        <v>25</v>
      </c>
      <c r="C35" s="13">
        <f>SUM(C9,C11,C17,C31,C33)</f>
        <v>-711194.86445499875</v>
      </c>
      <c r="E35" s="13">
        <f>SUM(E9,E11,E17,E31,E33)</f>
        <v>192980.05124703934</v>
      </c>
      <c r="G35" s="13">
        <f>SUM(G9,G11,G17,G31,G33)</f>
        <v>-518214.81320795941</v>
      </c>
      <c r="O35" s="7"/>
    </row>
    <row r="36" spans="1:15" ht="15.75" thickTop="1" x14ac:dyDescent="0.25">
      <c r="C36" s="7"/>
    </row>
    <row r="37" spans="1:15" x14ac:dyDescent="0.25">
      <c r="C37" s="7"/>
    </row>
    <row r="38" spans="1:15" x14ac:dyDescent="0.25">
      <c r="C38" s="7"/>
    </row>
    <row r="39" spans="1:15" x14ac:dyDescent="0.25">
      <c r="A39" s="1" t="s">
        <v>52</v>
      </c>
      <c r="C39" s="7"/>
    </row>
    <row r="40" spans="1:15" x14ac:dyDescent="0.25">
      <c r="A40" s="1"/>
      <c r="C40" s="7"/>
    </row>
    <row r="41" spans="1:15" ht="29.25" x14ac:dyDescent="0.25">
      <c r="C41" s="3" t="s">
        <v>50</v>
      </c>
      <c r="D41" s="4"/>
      <c r="E41" s="5" t="s">
        <v>51</v>
      </c>
      <c r="G41" s="3" t="s">
        <v>0</v>
      </c>
    </row>
    <row r="42" spans="1:15" x14ac:dyDescent="0.25">
      <c r="A42" s="2" t="s">
        <v>26</v>
      </c>
      <c r="C42" s="7"/>
    </row>
    <row r="43" spans="1:15" x14ac:dyDescent="0.25">
      <c r="A43" s="2" t="s">
        <v>4</v>
      </c>
      <c r="B43" s="6"/>
      <c r="C43" s="7">
        <v>0</v>
      </c>
      <c r="D43" s="7"/>
      <c r="E43" s="7">
        <f>'Attachment A.1-Washington'!I43</f>
        <v>-251939</v>
      </c>
      <c r="G43" s="7">
        <f>SUM(C43,E43)</f>
        <v>-251939</v>
      </c>
    </row>
    <row r="44" spans="1:15" x14ac:dyDescent="0.25">
      <c r="A44" s="2" t="s">
        <v>27</v>
      </c>
      <c r="C44" s="7">
        <v>0</v>
      </c>
      <c r="D44" s="7"/>
      <c r="E44" s="7">
        <f>'Attachment A.1-Washington'!I44</f>
        <v>43715</v>
      </c>
      <c r="G44" s="7">
        <f t="shared" ref="G44:G46" si="4">SUM(C44,E44)</f>
        <v>43715</v>
      </c>
    </row>
    <row r="45" spans="1:15" x14ac:dyDescent="0.25">
      <c r="A45" s="2" t="s">
        <v>28</v>
      </c>
      <c r="C45" s="7">
        <v>0</v>
      </c>
      <c r="D45" s="7"/>
      <c r="E45" s="7">
        <v>0</v>
      </c>
      <c r="G45" s="7">
        <f t="shared" si="4"/>
        <v>0</v>
      </c>
    </row>
    <row r="46" spans="1:15" x14ac:dyDescent="0.25">
      <c r="A46" s="2" t="s">
        <v>29</v>
      </c>
      <c r="C46" s="7">
        <v>0</v>
      </c>
      <c r="D46" s="7"/>
      <c r="E46" s="7">
        <f>'Attachment A.1-Washington'!I46</f>
        <v>54991</v>
      </c>
      <c r="G46" s="7">
        <f t="shared" si="4"/>
        <v>54991</v>
      </c>
    </row>
    <row r="47" spans="1:15" x14ac:dyDescent="0.25">
      <c r="A47" s="9" t="s">
        <v>41</v>
      </c>
      <c r="C47" s="10">
        <f>SUM(C43:C46)</f>
        <v>0</v>
      </c>
      <c r="D47" s="7"/>
      <c r="E47" s="10">
        <f>SUM(E43:E46)</f>
        <v>-153233</v>
      </c>
      <c r="G47" s="10">
        <f>SUM(G43:G46)</f>
        <v>-153233</v>
      </c>
    </row>
    <row r="48" spans="1:15" x14ac:dyDescent="0.25">
      <c r="C48" s="7"/>
      <c r="D48" s="7"/>
      <c r="E48" s="7"/>
      <c r="G48" s="7"/>
    </row>
    <row r="49" spans="1:7" x14ac:dyDescent="0.25">
      <c r="A49" s="2" t="s">
        <v>2</v>
      </c>
      <c r="C49" s="7"/>
      <c r="D49" s="7"/>
      <c r="E49" s="7"/>
      <c r="G49" s="7"/>
    </row>
    <row r="50" spans="1:7" x14ac:dyDescent="0.25">
      <c r="A50" s="2" t="s">
        <v>33</v>
      </c>
      <c r="C50" s="7">
        <v>0</v>
      </c>
      <c r="D50" s="7"/>
      <c r="E50" s="7">
        <f>'Attachment A.1-Washington'!I59</f>
        <v>1931.1519000000158</v>
      </c>
      <c r="G50" s="7">
        <f t="shared" ref="G50:G51" si="5">SUM(C50,E50)</f>
        <v>1931.1519000000158</v>
      </c>
    </row>
    <row r="51" spans="1:7" x14ac:dyDescent="0.25">
      <c r="A51" s="2" t="s">
        <v>5</v>
      </c>
      <c r="C51" s="7">
        <v>0</v>
      </c>
      <c r="D51" s="7"/>
      <c r="E51" s="7"/>
      <c r="G51" s="7">
        <f t="shared" si="5"/>
        <v>0</v>
      </c>
    </row>
    <row r="52" spans="1:7" x14ac:dyDescent="0.25">
      <c r="A52" s="9" t="s">
        <v>40</v>
      </c>
      <c r="C52" s="10">
        <f>SUM(C50:C51)</f>
        <v>0</v>
      </c>
      <c r="D52" s="7"/>
      <c r="E52" s="10">
        <f>SUM(E50:E51)</f>
        <v>1931.1519000000158</v>
      </c>
      <c r="G52" s="10">
        <f>SUM(G50:G51)</f>
        <v>1931.1519000000158</v>
      </c>
    </row>
    <row r="53" spans="1:7" x14ac:dyDescent="0.25">
      <c r="C53" s="7"/>
      <c r="D53" s="7"/>
      <c r="E53" s="7"/>
      <c r="G53" s="7"/>
    </row>
    <row r="54" spans="1:7" x14ac:dyDescent="0.25">
      <c r="A54" s="2" t="s">
        <v>30</v>
      </c>
      <c r="C54" s="7"/>
      <c r="D54" s="7"/>
      <c r="E54" s="7"/>
      <c r="G54" s="7"/>
    </row>
    <row r="55" spans="1:7" x14ac:dyDescent="0.25">
      <c r="A55" s="2" t="s">
        <v>31</v>
      </c>
      <c r="C55" s="7">
        <v>0</v>
      </c>
      <c r="D55" s="7"/>
      <c r="E55" s="7">
        <f>'Attachment A.1-Washington'!I64</f>
        <v>-3044</v>
      </c>
      <c r="G55" s="7">
        <f t="shared" ref="G55:G58" si="6">SUM(C55,E55)</f>
        <v>-3044</v>
      </c>
    </row>
    <row r="56" spans="1:7" x14ac:dyDescent="0.25">
      <c r="A56" s="2" t="s">
        <v>14</v>
      </c>
      <c r="C56" s="7">
        <v>0</v>
      </c>
      <c r="D56" s="7"/>
      <c r="E56" s="7">
        <v>0</v>
      </c>
      <c r="G56" s="7">
        <f t="shared" si="6"/>
        <v>0</v>
      </c>
    </row>
    <row r="57" spans="1:7" x14ac:dyDescent="0.25">
      <c r="A57" s="2" t="s">
        <v>39</v>
      </c>
      <c r="C57" s="7">
        <v>0</v>
      </c>
      <c r="D57" s="7"/>
      <c r="E57" s="7">
        <v>0</v>
      </c>
      <c r="G57" s="7">
        <f t="shared" si="6"/>
        <v>0</v>
      </c>
    </row>
    <row r="58" spans="1:7" x14ac:dyDescent="0.25">
      <c r="A58" s="2" t="s">
        <v>13</v>
      </c>
      <c r="C58" s="7">
        <f>'Attachment A.1-Washington'!I67</f>
        <v>-376549.91190000024</v>
      </c>
      <c r="D58" s="7"/>
      <c r="E58" s="7">
        <v>0</v>
      </c>
      <c r="G58" s="7">
        <f t="shared" si="6"/>
        <v>-376549.91190000024</v>
      </c>
    </row>
    <row r="59" spans="1:7" x14ac:dyDescent="0.25">
      <c r="A59" s="9" t="s">
        <v>15</v>
      </c>
      <c r="C59" s="10">
        <f>SUM(C55:C58)</f>
        <v>-376549.91190000024</v>
      </c>
      <c r="D59" s="7"/>
      <c r="E59" s="10">
        <f>SUM(E55:E58)</f>
        <v>-3044</v>
      </c>
      <c r="G59" s="10">
        <f>SUM(G55:G58)</f>
        <v>-379593.91190000024</v>
      </c>
    </row>
    <row r="60" spans="1:7" x14ac:dyDescent="0.25">
      <c r="C60" s="7"/>
      <c r="D60" s="7"/>
      <c r="E60" s="7"/>
      <c r="G60" s="7"/>
    </row>
    <row r="61" spans="1:7" x14ac:dyDescent="0.25">
      <c r="A61" s="2" t="s">
        <v>32</v>
      </c>
      <c r="C61" s="7"/>
      <c r="D61" s="7"/>
      <c r="E61" s="7"/>
      <c r="G61" s="7"/>
    </row>
    <row r="62" spans="1:7" x14ac:dyDescent="0.25">
      <c r="A62" s="2" t="s">
        <v>33</v>
      </c>
      <c r="C62" s="7"/>
      <c r="D62" s="7"/>
      <c r="E62" s="7">
        <f>'Attachment A.1-Washington'!I50</f>
        <v>-7860</v>
      </c>
      <c r="G62" s="7">
        <f t="shared" ref="G62:G66" si="7">SUM(C62,E62)</f>
        <v>-7860</v>
      </c>
    </row>
    <row r="63" spans="1:7" x14ac:dyDescent="0.25">
      <c r="A63" s="2" t="s">
        <v>34</v>
      </c>
      <c r="C63" s="7">
        <v>0</v>
      </c>
      <c r="D63" s="7"/>
      <c r="E63" s="7">
        <v>0</v>
      </c>
      <c r="G63" s="7">
        <f t="shared" si="7"/>
        <v>0</v>
      </c>
    </row>
    <row r="64" spans="1:7" x14ac:dyDescent="0.25">
      <c r="A64" s="2" t="s">
        <v>5</v>
      </c>
      <c r="C64" s="7">
        <v>0</v>
      </c>
      <c r="D64" s="7"/>
      <c r="E64" s="7">
        <v>0</v>
      </c>
      <c r="G64" s="7">
        <f t="shared" si="7"/>
        <v>0</v>
      </c>
    </row>
    <row r="65" spans="1:7" x14ac:dyDescent="0.25">
      <c r="A65" s="2" t="s">
        <v>35</v>
      </c>
      <c r="C65" s="7">
        <f>'Attachment A.1-Washington'!I53</f>
        <v>-13570</v>
      </c>
      <c r="D65" s="7"/>
      <c r="E65" s="7">
        <v>0</v>
      </c>
      <c r="G65" s="7">
        <f t="shared" si="7"/>
        <v>-13570</v>
      </c>
    </row>
    <row r="66" spans="1:7" x14ac:dyDescent="0.25">
      <c r="A66" s="2" t="s">
        <v>36</v>
      </c>
      <c r="C66" s="7">
        <v>0</v>
      </c>
      <c r="D66" s="7"/>
      <c r="E66" s="7">
        <f>'Attachment A.1-Washington'!I54</f>
        <v>-11750</v>
      </c>
      <c r="G66" s="7">
        <f t="shared" si="7"/>
        <v>-11750</v>
      </c>
    </row>
    <row r="67" spans="1:7" x14ac:dyDescent="0.25">
      <c r="A67" s="9" t="s">
        <v>37</v>
      </c>
      <c r="C67" s="10">
        <f>SUM(C62:C66)</f>
        <v>-13570</v>
      </c>
      <c r="D67" s="7"/>
      <c r="E67" s="10">
        <f>SUM(E62:E66)</f>
        <v>-19610</v>
      </c>
      <c r="G67" s="10">
        <f>SUM(G62:G66)</f>
        <v>-33180</v>
      </c>
    </row>
    <row r="68" spans="1:7" x14ac:dyDescent="0.25">
      <c r="C68" s="14"/>
      <c r="D68" s="7"/>
      <c r="E68" s="7"/>
      <c r="G68" s="7"/>
    </row>
    <row r="69" spans="1:7" x14ac:dyDescent="0.25">
      <c r="A69" s="2" t="s">
        <v>1</v>
      </c>
      <c r="C69" s="14">
        <v>-188319</v>
      </c>
      <c r="D69" s="6"/>
      <c r="E69" s="7">
        <f>'Attachment A.1-Washington'!I70-'Attachment A.2-WA'!C69</f>
        <v>-48770.313685019937</v>
      </c>
      <c r="G69" s="7">
        <f t="shared" ref="G69" si="8">SUM(C69,E69)</f>
        <v>-237089.31368501994</v>
      </c>
    </row>
    <row r="70" spans="1:7" x14ac:dyDescent="0.25">
      <c r="C70" s="7"/>
      <c r="D70" s="7"/>
      <c r="E70" s="7"/>
      <c r="G70" s="7"/>
    </row>
    <row r="71" spans="1:7" ht="15.75" thickBot="1" x14ac:dyDescent="0.3">
      <c r="A71" s="2" t="s">
        <v>38</v>
      </c>
      <c r="C71" s="13">
        <f>SUM(C47,C52,C59,C67,C69)</f>
        <v>-578438.91190000018</v>
      </c>
      <c r="D71" s="7"/>
      <c r="E71" s="13">
        <f>SUM(E47,E52,E59,E67,E69)</f>
        <v>-222726.16178501991</v>
      </c>
      <c r="G71" s="13">
        <f>SUM(G47,G52,G59,G67,G69)</f>
        <v>-801165.07368502021</v>
      </c>
    </row>
    <row r="72" spans="1:7" ht="15.75" thickTop="1" x14ac:dyDescent="0.25">
      <c r="C72" s="7"/>
    </row>
    <row r="73" spans="1:7" x14ac:dyDescent="0.25">
      <c r="C73" s="7"/>
    </row>
  </sheetData>
  <pageMargins left="0.7" right="0.7" top="0.75" bottom="0.75" header="0.3" footer="0.3"/>
  <pageSetup scale="86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5"/>
  <sheetViews>
    <sheetView showGridLines="0" zoomScaleNormal="100" workbookViewId="0">
      <selection activeCell="I26" sqref="I26"/>
    </sheetView>
  </sheetViews>
  <sheetFormatPr defaultColWidth="9.140625" defaultRowHeight="15" outlineLevelRow="1" outlineLevelCol="1" x14ac:dyDescent="0.25"/>
  <cols>
    <col min="1" max="1" width="44.28515625" style="2" customWidth="1"/>
    <col min="2" max="2" width="10.85546875" style="2" customWidth="1"/>
    <col min="3" max="3" width="21.5703125" style="2" customWidth="1" outlineLevel="1"/>
    <col min="4" max="4" width="9.28515625" style="2" customWidth="1" outlineLevel="1"/>
    <col min="5" max="5" width="14.140625" style="2" customWidth="1" outlineLevel="1"/>
    <col min="6" max="6" width="9.28515625" style="2" customWidth="1" outlineLevel="1"/>
    <col min="7" max="7" width="18.7109375" style="2" customWidth="1" outlineLevel="1"/>
    <col min="8" max="8" width="2.85546875" style="2" customWidth="1" outlineLevel="1"/>
    <col min="9" max="9" width="13" style="2" customWidth="1"/>
    <col min="10" max="14" width="9.140625" style="2"/>
    <col min="15" max="15" width="9.5703125" style="2" bestFit="1" customWidth="1"/>
    <col min="16" max="16384" width="9.140625" style="2"/>
  </cols>
  <sheetData>
    <row r="1" spans="1:9" ht="15.75" x14ac:dyDescent="0.25">
      <c r="A1" s="23" t="s">
        <v>57</v>
      </c>
      <c r="B1" s="23"/>
    </row>
    <row r="4" spans="1:9" x14ac:dyDescent="0.25">
      <c r="A4" s="1" t="s">
        <v>54</v>
      </c>
      <c r="B4" s="1"/>
    </row>
    <row r="5" spans="1:9" ht="43.5" x14ac:dyDescent="0.25">
      <c r="C5" s="3" t="s">
        <v>42</v>
      </c>
      <c r="D5" s="4"/>
      <c r="E5" s="5" t="s">
        <v>1</v>
      </c>
      <c r="F5" s="4"/>
      <c r="G5" s="3" t="s">
        <v>43</v>
      </c>
      <c r="I5" s="3" t="s">
        <v>0</v>
      </c>
    </row>
    <row r="6" spans="1:9" x14ac:dyDescent="0.25">
      <c r="A6" s="2" t="s">
        <v>6</v>
      </c>
    </row>
    <row r="7" spans="1:9" x14ac:dyDescent="0.25">
      <c r="A7" s="2" t="s">
        <v>7</v>
      </c>
      <c r="B7" s="6" t="s">
        <v>48</v>
      </c>
      <c r="C7" s="7">
        <f>'A - Summary'!E6</f>
        <v>-223047.73150000005</v>
      </c>
      <c r="I7" s="18">
        <f>SUM(C7,E7,G7)</f>
        <v>-223047.73150000005</v>
      </c>
    </row>
    <row r="8" spans="1:9" x14ac:dyDescent="0.25">
      <c r="A8" s="2" t="s">
        <v>8</v>
      </c>
      <c r="C8" s="7">
        <f>'A - Summary'!E7</f>
        <v>179226.26160000011</v>
      </c>
      <c r="I8" s="8">
        <f t="shared" ref="I8:I9" si="0">SUM(C8,E8,G8)</f>
        <v>179226.26160000011</v>
      </c>
    </row>
    <row r="9" spans="1:9" x14ac:dyDescent="0.25">
      <c r="A9" s="2" t="s">
        <v>9</v>
      </c>
      <c r="C9" s="7">
        <f>'A - Summary'!E8</f>
        <v>-297382.17850000021</v>
      </c>
      <c r="I9" s="8">
        <f t="shared" si="0"/>
        <v>-297382.17850000021</v>
      </c>
    </row>
    <row r="10" spans="1:9" x14ac:dyDescent="0.25">
      <c r="A10" s="20" t="s">
        <v>10</v>
      </c>
      <c r="B10" s="20"/>
      <c r="C10" s="10">
        <f>SUM(C7:C9)</f>
        <v>-341203.64840000018</v>
      </c>
      <c r="E10" s="10">
        <f>SUM(E7:E9)</f>
        <v>0</v>
      </c>
      <c r="G10" s="10">
        <f>SUM(G7:G9)</f>
        <v>0</v>
      </c>
      <c r="I10" s="10">
        <f>SUM(I7:I9)</f>
        <v>-341203.64840000018</v>
      </c>
    </row>
    <row r="11" spans="1:9" x14ac:dyDescent="0.25">
      <c r="C11" s="7"/>
    </row>
    <row r="12" spans="1:9" x14ac:dyDescent="0.25">
      <c r="A12" s="2" t="s">
        <v>11</v>
      </c>
      <c r="C12" s="7">
        <f>'A - Summary'!E9</f>
        <v>823485.73499999987</v>
      </c>
      <c r="E12" s="11">
        <v>0</v>
      </c>
      <c r="G12" s="11">
        <v>0</v>
      </c>
      <c r="I12" s="8">
        <f>SUM(C12,E12,G12)</f>
        <v>823485.73499999987</v>
      </c>
    </row>
    <row r="13" spans="1:9" x14ac:dyDescent="0.25">
      <c r="C13" s="7"/>
    </row>
    <row r="14" spans="1:9" outlineLevel="1" x14ac:dyDescent="0.25">
      <c r="A14" s="2" t="s">
        <v>3</v>
      </c>
      <c r="C14" s="7"/>
    </row>
    <row r="15" spans="1:9" outlineLevel="1" x14ac:dyDescent="0.25">
      <c r="A15" s="2" t="s">
        <v>14</v>
      </c>
      <c r="C15" s="7">
        <f>'A - Summary'!E11-C17</f>
        <v>-1543232.7141000002</v>
      </c>
      <c r="I15" s="8">
        <f t="shared" ref="I15:I17" si="1">SUM(C15,E15,G15)</f>
        <v>-1543232.7141000002</v>
      </c>
    </row>
    <row r="16" spans="1:9" outlineLevel="1" x14ac:dyDescent="0.25">
      <c r="A16" s="2" t="s">
        <v>13</v>
      </c>
      <c r="C16" s="7">
        <v>0</v>
      </c>
      <c r="I16" s="8">
        <f t="shared" si="1"/>
        <v>0</v>
      </c>
    </row>
    <row r="17" spans="1:16" outlineLevel="1" x14ac:dyDescent="0.25">
      <c r="A17" s="2" t="s">
        <v>12</v>
      </c>
      <c r="C17" s="22">
        <v>1328</v>
      </c>
      <c r="I17" s="24">
        <f t="shared" si="1"/>
        <v>1328</v>
      </c>
    </row>
    <row r="18" spans="1:16" x14ac:dyDescent="0.25">
      <c r="A18" s="2" t="s">
        <v>3</v>
      </c>
      <c r="C18" s="14">
        <f>SUM(C15:C17)</f>
        <v>-1541904.7141000002</v>
      </c>
      <c r="E18" s="10">
        <f>SUM(E15:E17)</f>
        <v>0</v>
      </c>
      <c r="G18" s="10">
        <f>SUM(G15:G17)</f>
        <v>0</v>
      </c>
      <c r="I18" s="14">
        <f>SUM(I15:I17)</f>
        <v>-1541904.7141000002</v>
      </c>
    </row>
    <row r="19" spans="1:16" x14ac:dyDescent="0.25">
      <c r="C19" s="7"/>
    </row>
    <row r="20" spans="1:16" outlineLevel="1" x14ac:dyDescent="0.25">
      <c r="A20" s="2" t="s">
        <v>16</v>
      </c>
      <c r="C20" s="53"/>
      <c r="O20" s="7">
        <f>'A - Summary'!E13-'Attachment A.1-Idaho'!C32</f>
        <v>-5.7699999975739047E-2</v>
      </c>
      <c r="P20" s="2" t="s">
        <v>88</v>
      </c>
    </row>
    <row r="21" spans="1:16" outlineLevel="1" x14ac:dyDescent="0.25">
      <c r="A21" s="2" t="s">
        <v>12</v>
      </c>
      <c r="C21" s="53">
        <v>3219</v>
      </c>
      <c r="F21" s="6" t="s">
        <v>49</v>
      </c>
      <c r="G21" s="7">
        <v>-6262</v>
      </c>
      <c r="I21" s="8">
        <f t="shared" ref="I21:I23" si="2">SUM(C21,E21,G21)</f>
        <v>-3043</v>
      </c>
    </row>
    <row r="22" spans="1:16" outlineLevel="1" x14ac:dyDescent="0.25">
      <c r="A22" s="2" t="s">
        <v>18</v>
      </c>
      <c r="C22" s="53">
        <v>4496</v>
      </c>
      <c r="G22" s="7">
        <v>102103</v>
      </c>
      <c r="I22" s="8">
        <f t="shared" si="2"/>
        <v>106599</v>
      </c>
    </row>
    <row r="23" spans="1:16" outlineLevel="1" x14ac:dyDescent="0.25">
      <c r="A23" s="2" t="s">
        <v>17</v>
      </c>
      <c r="C23" s="53">
        <v>0</v>
      </c>
      <c r="I23" s="8">
        <f t="shared" si="2"/>
        <v>0</v>
      </c>
    </row>
    <row r="24" spans="1:16" outlineLevel="1" x14ac:dyDescent="0.25">
      <c r="A24" s="20" t="s">
        <v>19</v>
      </c>
      <c r="B24" s="20"/>
      <c r="C24" s="54">
        <f>SUM(C21:C23)</f>
        <v>7715</v>
      </c>
      <c r="E24" s="10">
        <f>SUM(E21:E23)</f>
        <v>0</v>
      </c>
      <c r="G24" s="10">
        <f>SUM(G21:G23)</f>
        <v>95841</v>
      </c>
      <c r="I24" s="10">
        <f>SUM(I21:I23)</f>
        <v>103556</v>
      </c>
    </row>
    <row r="25" spans="1:16" outlineLevel="1" x14ac:dyDescent="0.25">
      <c r="C25" s="53"/>
    </row>
    <row r="26" spans="1:16" outlineLevel="1" x14ac:dyDescent="0.25">
      <c r="A26" s="2" t="s">
        <v>20</v>
      </c>
      <c r="C26" s="53"/>
    </row>
    <row r="27" spans="1:16" outlineLevel="1" x14ac:dyDescent="0.25">
      <c r="A27" s="2" t="s">
        <v>21</v>
      </c>
      <c r="C27" s="53">
        <v>84735</v>
      </c>
      <c r="G27" s="7">
        <v>-492332</v>
      </c>
      <c r="I27" s="8">
        <f t="shared" ref="I27:I30" si="3">SUM(C27,E27,G27)</f>
        <v>-407597</v>
      </c>
    </row>
    <row r="28" spans="1:16" outlineLevel="1" x14ac:dyDescent="0.25">
      <c r="A28" s="2" t="s">
        <v>22</v>
      </c>
      <c r="C28" s="53">
        <v>7845</v>
      </c>
      <c r="G28" s="7">
        <v>62578</v>
      </c>
      <c r="I28" s="8">
        <f t="shared" si="3"/>
        <v>70423</v>
      </c>
    </row>
    <row r="29" spans="1:16" outlineLevel="1" x14ac:dyDescent="0.25">
      <c r="A29" s="2" t="s">
        <v>23</v>
      </c>
      <c r="C29" s="53">
        <v>16988</v>
      </c>
      <c r="G29" s="7">
        <v>140015</v>
      </c>
      <c r="I29" s="8">
        <f t="shared" si="3"/>
        <v>157003</v>
      </c>
    </row>
    <row r="30" spans="1:16" outlineLevel="1" x14ac:dyDescent="0.25">
      <c r="A30" s="2" t="s">
        <v>24</v>
      </c>
      <c r="C30" s="53">
        <v>0</v>
      </c>
      <c r="I30" s="8">
        <f t="shared" si="3"/>
        <v>0</v>
      </c>
    </row>
    <row r="31" spans="1:16" outlineLevel="1" x14ac:dyDescent="0.25">
      <c r="A31" s="20" t="s">
        <v>45</v>
      </c>
      <c r="B31" s="20"/>
      <c r="C31" s="10">
        <f>SUM(C27:C30)</f>
        <v>109568</v>
      </c>
      <c r="E31" s="10">
        <f>SUM(E27:E30)</f>
        <v>0</v>
      </c>
      <c r="G31" s="10">
        <f>SUM(G27:G30)</f>
        <v>-289739</v>
      </c>
      <c r="I31" s="10">
        <f>SUM(I27:I30)</f>
        <v>-180171</v>
      </c>
    </row>
    <row r="32" spans="1:16" x14ac:dyDescent="0.25">
      <c r="A32" s="2" t="s">
        <v>61</v>
      </c>
      <c r="C32" s="14">
        <f>C24+C31</f>
        <v>117283</v>
      </c>
      <c r="E32" s="14">
        <f>E24+E31</f>
        <v>0</v>
      </c>
      <c r="G32" s="14">
        <f>G24+G31</f>
        <v>-193898</v>
      </c>
      <c r="I32" s="14">
        <f>I24+I31</f>
        <v>-76615</v>
      </c>
    </row>
    <row r="33" spans="1:16" x14ac:dyDescent="0.25">
      <c r="C33" s="7"/>
    </row>
    <row r="34" spans="1:16" x14ac:dyDescent="0.25">
      <c r="A34" s="2" t="s">
        <v>1</v>
      </c>
      <c r="C34" s="7"/>
      <c r="D34" s="6" t="s">
        <v>48</v>
      </c>
      <c r="E34" s="7">
        <f>'A - Summary'!E14</f>
        <v>-306620.21042397997</v>
      </c>
      <c r="I34" s="8">
        <f>SUM(C34,E34,G34)</f>
        <v>-306620.21042397997</v>
      </c>
    </row>
    <row r="35" spans="1:16" x14ac:dyDescent="0.25">
      <c r="C35" s="7"/>
      <c r="O35" s="7">
        <f>'A - Summary'!E22-'Attachment A.1-Idaho'!I36</f>
        <v>-0.20022636512294412</v>
      </c>
      <c r="P35" s="2" t="s">
        <v>84</v>
      </c>
    </row>
    <row r="36" spans="1:16" ht="15.75" thickBot="1" x14ac:dyDescent="0.3">
      <c r="A36" s="2" t="s">
        <v>25</v>
      </c>
      <c r="C36" s="13">
        <f>SUM(C10,C12,C18,C32,C34)</f>
        <v>-942339.62750000041</v>
      </c>
      <c r="E36" s="13">
        <f>SUM(E10,E12,E18,E32,E34)</f>
        <v>-306620.21042397997</v>
      </c>
      <c r="G36" s="13">
        <f>SUM(G10,G12,G18,G32,G34)</f>
        <v>-193898</v>
      </c>
      <c r="I36" s="19">
        <f>SUM(I10,I12,I18,I32,I34)</f>
        <v>-1442857.8379239803</v>
      </c>
    </row>
    <row r="37" spans="1:16" ht="15.75" thickTop="1" x14ac:dyDescent="0.25">
      <c r="C37" s="7"/>
    </row>
    <row r="38" spans="1:16" x14ac:dyDescent="0.25">
      <c r="C38" s="7"/>
    </row>
    <row r="39" spans="1:16" x14ac:dyDescent="0.25">
      <c r="C39" s="7"/>
    </row>
    <row r="40" spans="1:16" x14ac:dyDescent="0.25">
      <c r="C40" s="7"/>
    </row>
    <row r="41" spans="1:16" x14ac:dyDescent="0.25">
      <c r="A41" s="1" t="s">
        <v>56</v>
      </c>
      <c r="B41" s="1"/>
      <c r="C41" s="15"/>
      <c r="D41" s="1"/>
      <c r="E41" s="1"/>
      <c r="F41" s="1"/>
    </row>
    <row r="42" spans="1:16" ht="43.5" x14ac:dyDescent="0.25">
      <c r="C42" s="3" t="s">
        <v>42</v>
      </c>
      <c r="D42" s="4"/>
      <c r="E42" s="5" t="s">
        <v>1</v>
      </c>
      <c r="F42" s="4"/>
      <c r="G42" s="3" t="s">
        <v>43</v>
      </c>
      <c r="I42" s="3" t="s">
        <v>0</v>
      </c>
    </row>
    <row r="43" spans="1:16" outlineLevel="1" x14ac:dyDescent="0.25">
      <c r="A43" s="2" t="s">
        <v>26</v>
      </c>
      <c r="C43" s="7"/>
    </row>
    <row r="44" spans="1:16" outlineLevel="1" x14ac:dyDescent="0.25">
      <c r="A44" s="2" t="s">
        <v>4</v>
      </c>
      <c r="B44" s="6" t="s">
        <v>48</v>
      </c>
      <c r="C44" s="7">
        <v>20001</v>
      </c>
      <c r="D44" s="7"/>
      <c r="E44" s="7"/>
      <c r="F44" s="6" t="s">
        <v>49</v>
      </c>
      <c r="G44" s="7">
        <v>-116212</v>
      </c>
      <c r="I44" s="7">
        <f>SUM(C44,E44,G44)</f>
        <v>-96211</v>
      </c>
    </row>
    <row r="45" spans="1:16" outlineLevel="1" x14ac:dyDescent="0.25">
      <c r="A45" s="2" t="s">
        <v>27</v>
      </c>
      <c r="C45" s="7">
        <v>1859</v>
      </c>
      <c r="D45" s="7"/>
      <c r="E45" s="7"/>
      <c r="F45" s="7"/>
      <c r="G45" s="7">
        <v>14833</v>
      </c>
      <c r="I45" s="7">
        <f t="shared" ref="I45:I47" si="4">SUM(C45,E45,G45)</f>
        <v>16692</v>
      </c>
    </row>
    <row r="46" spans="1:16" outlineLevel="1" x14ac:dyDescent="0.25">
      <c r="A46" s="2" t="s">
        <v>28</v>
      </c>
      <c r="C46" s="7">
        <v>4882</v>
      </c>
      <c r="D46" s="7"/>
      <c r="E46" s="7"/>
      <c r="F46" s="7"/>
      <c r="G46" s="7">
        <v>40233</v>
      </c>
      <c r="I46" s="7">
        <f t="shared" si="4"/>
        <v>45115</v>
      </c>
    </row>
    <row r="47" spans="1:16" outlineLevel="1" x14ac:dyDescent="0.25">
      <c r="A47" s="2" t="s">
        <v>29</v>
      </c>
      <c r="C47" s="7">
        <v>0</v>
      </c>
      <c r="D47" s="7"/>
      <c r="E47" s="7"/>
      <c r="F47" s="7"/>
      <c r="G47" s="7"/>
      <c r="I47" s="7">
        <f t="shared" si="4"/>
        <v>0</v>
      </c>
    </row>
    <row r="48" spans="1:16" outlineLevel="1" x14ac:dyDescent="0.25">
      <c r="A48" s="20" t="s">
        <v>55</v>
      </c>
      <c r="B48" s="20"/>
      <c r="C48" s="10">
        <f>SUM(C44:C47)</f>
        <v>26742</v>
      </c>
      <c r="D48" s="7"/>
      <c r="E48" s="10">
        <f>SUM(E44:E47)</f>
        <v>0</v>
      </c>
      <c r="F48" s="7"/>
      <c r="G48" s="10">
        <f>SUM(G44:G47)</f>
        <v>-61146</v>
      </c>
      <c r="I48" s="10">
        <f>SUM(I44:I47)</f>
        <v>-34404</v>
      </c>
    </row>
    <row r="49" spans="1:16" outlineLevel="1" x14ac:dyDescent="0.25">
      <c r="C49" s="7"/>
      <c r="D49" s="7"/>
      <c r="E49" s="7"/>
      <c r="F49" s="7"/>
      <c r="G49" s="7"/>
      <c r="I49" s="7"/>
    </row>
    <row r="50" spans="1:16" outlineLevel="1" x14ac:dyDescent="0.25">
      <c r="A50" s="2" t="s">
        <v>32</v>
      </c>
      <c r="C50" s="7"/>
      <c r="D50" s="7"/>
      <c r="E50" s="7"/>
      <c r="F50" s="7"/>
      <c r="G50" s="7"/>
      <c r="I50" s="7"/>
    </row>
    <row r="51" spans="1:16" outlineLevel="1" x14ac:dyDescent="0.25">
      <c r="A51" s="2" t="s">
        <v>33</v>
      </c>
      <c r="C51" s="7">
        <v>0</v>
      </c>
      <c r="D51" s="7"/>
      <c r="E51" s="7"/>
      <c r="F51" s="7"/>
      <c r="G51" s="7">
        <v>-3001</v>
      </c>
      <c r="I51" s="7">
        <f t="shared" ref="I51:I55" si="5">SUM(C51,E51,G51)</f>
        <v>-3001</v>
      </c>
    </row>
    <row r="52" spans="1:16" outlineLevel="1" x14ac:dyDescent="0.25">
      <c r="A52" s="2" t="s">
        <v>34</v>
      </c>
      <c r="C52" s="7">
        <v>0</v>
      </c>
      <c r="D52" s="7"/>
      <c r="E52" s="7"/>
      <c r="F52" s="7"/>
      <c r="G52" s="7">
        <v>9464</v>
      </c>
      <c r="I52" s="7">
        <f t="shared" si="5"/>
        <v>9464</v>
      </c>
    </row>
    <row r="53" spans="1:16" outlineLevel="1" x14ac:dyDescent="0.25">
      <c r="A53" s="2" t="s">
        <v>5</v>
      </c>
      <c r="C53" s="7">
        <v>0</v>
      </c>
      <c r="D53" s="7"/>
      <c r="E53" s="7"/>
      <c r="F53" s="7"/>
      <c r="G53" s="7"/>
      <c r="I53" s="7">
        <f t="shared" si="5"/>
        <v>0</v>
      </c>
    </row>
    <row r="54" spans="1:16" outlineLevel="1" x14ac:dyDescent="0.25">
      <c r="A54" s="2" t="s">
        <v>35</v>
      </c>
      <c r="C54" s="7">
        <v>0</v>
      </c>
      <c r="D54" s="7"/>
      <c r="E54" s="7"/>
      <c r="F54" s="7"/>
      <c r="G54" s="7"/>
      <c r="I54" s="7">
        <f t="shared" si="5"/>
        <v>0</v>
      </c>
    </row>
    <row r="55" spans="1:16" outlineLevel="1" x14ac:dyDescent="0.25">
      <c r="A55" s="2" t="s">
        <v>36</v>
      </c>
      <c r="C55" s="7">
        <v>0</v>
      </c>
      <c r="D55" s="7"/>
      <c r="E55" s="7"/>
      <c r="F55" s="7"/>
      <c r="G55" s="7">
        <v>-4487</v>
      </c>
      <c r="I55" s="7">
        <f t="shared" si="5"/>
        <v>-4487</v>
      </c>
    </row>
    <row r="56" spans="1:16" outlineLevel="1" x14ac:dyDescent="0.25">
      <c r="A56" s="20" t="s">
        <v>37</v>
      </c>
      <c r="B56" s="20"/>
      <c r="C56" s="21">
        <f>SUM(C51:C55)</f>
        <v>0</v>
      </c>
      <c r="D56" s="7"/>
      <c r="E56" s="10">
        <f>SUM(E51:E55)</f>
        <v>0</v>
      </c>
      <c r="F56" s="7"/>
      <c r="G56" s="10">
        <f>SUM(G51:G55)</f>
        <v>1976</v>
      </c>
      <c r="I56" s="21">
        <f>SUM(I51:I55)</f>
        <v>1976</v>
      </c>
    </row>
    <row r="57" spans="1:16" x14ac:dyDescent="0.25">
      <c r="A57" s="2" t="s">
        <v>61</v>
      </c>
      <c r="C57" s="14">
        <f>C48+C56</f>
        <v>26742</v>
      </c>
      <c r="D57" s="7"/>
      <c r="E57" s="14"/>
      <c r="F57" s="7"/>
      <c r="G57" s="14"/>
      <c r="I57" s="25">
        <f>I48+I56</f>
        <v>-32428</v>
      </c>
      <c r="O57" s="7">
        <f>'A - Summary'!F13-'Attachment A.1-Idaho'!C57</f>
        <v>0</v>
      </c>
      <c r="P57" s="2" t="s">
        <v>89</v>
      </c>
    </row>
    <row r="58" spans="1:16" x14ac:dyDescent="0.25">
      <c r="C58" s="7"/>
      <c r="D58" s="7"/>
      <c r="E58" s="7"/>
      <c r="F58" s="7"/>
      <c r="G58" s="7"/>
      <c r="I58" s="7"/>
    </row>
    <row r="59" spans="1:16" outlineLevel="1" x14ac:dyDescent="0.25">
      <c r="A59" s="2" t="s">
        <v>2</v>
      </c>
      <c r="C59" s="7"/>
      <c r="D59" s="7"/>
      <c r="E59" s="7"/>
      <c r="F59" s="7"/>
      <c r="G59" s="7"/>
      <c r="I59" s="7"/>
    </row>
    <row r="60" spans="1:16" outlineLevel="1" x14ac:dyDescent="0.25">
      <c r="A60" s="2" t="s">
        <v>33</v>
      </c>
      <c r="C60" s="7">
        <v>895</v>
      </c>
      <c r="D60" s="7"/>
      <c r="E60" s="7"/>
      <c r="F60" s="7"/>
      <c r="G60" s="7"/>
      <c r="I60" s="7">
        <f t="shared" ref="I60:I61" si="6">SUM(C60,E60,G60)</f>
        <v>895</v>
      </c>
    </row>
    <row r="61" spans="1:16" outlineLevel="1" x14ac:dyDescent="0.25">
      <c r="A61" s="2" t="s">
        <v>5</v>
      </c>
      <c r="C61" s="7">
        <v>0</v>
      </c>
      <c r="D61" s="7"/>
      <c r="E61" s="7"/>
      <c r="F61" s="7"/>
      <c r="G61" s="7"/>
      <c r="I61" s="22">
        <f t="shared" si="6"/>
        <v>0</v>
      </c>
    </row>
    <row r="62" spans="1:16" x14ac:dyDescent="0.25">
      <c r="A62" s="2" t="s">
        <v>2</v>
      </c>
      <c r="C62" s="10">
        <f>SUM(C60:C61)</f>
        <v>895</v>
      </c>
      <c r="D62" s="7"/>
      <c r="E62" s="10">
        <f>SUM(E60:E61)</f>
        <v>0</v>
      </c>
      <c r="F62" s="7"/>
      <c r="G62" s="10">
        <f>SUM(G60:G61)</f>
        <v>0</v>
      </c>
      <c r="I62" s="14">
        <f>SUM(I60:I61)</f>
        <v>895</v>
      </c>
    </row>
    <row r="63" spans="1:16" x14ac:dyDescent="0.25">
      <c r="C63" s="7"/>
      <c r="D63" s="7"/>
      <c r="E63" s="7"/>
      <c r="F63" s="7"/>
      <c r="G63" s="7"/>
      <c r="I63" s="7"/>
    </row>
    <row r="64" spans="1:16" outlineLevel="1" x14ac:dyDescent="0.25">
      <c r="A64" s="2" t="s">
        <v>30</v>
      </c>
      <c r="C64" s="7"/>
      <c r="D64" s="7"/>
      <c r="E64" s="7"/>
      <c r="F64" s="7"/>
      <c r="G64" s="7"/>
      <c r="I64" s="7"/>
    </row>
    <row r="65" spans="1:16" outlineLevel="1" x14ac:dyDescent="0.25">
      <c r="A65" s="2" t="s">
        <v>31</v>
      </c>
      <c r="C65" s="7">
        <v>-1490</v>
      </c>
      <c r="D65" s="7"/>
      <c r="E65" s="7"/>
      <c r="F65" s="7"/>
      <c r="G65" s="7"/>
      <c r="I65" s="7">
        <f>SUM(C65,E65,G65)</f>
        <v>-1490</v>
      </c>
    </row>
    <row r="66" spans="1:16" outlineLevel="1" x14ac:dyDescent="0.25">
      <c r="A66" s="2" t="s">
        <v>14</v>
      </c>
      <c r="C66" s="7">
        <f>'A - Summary'!F12-C65</f>
        <v>-276575</v>
      </c>
      <c r="D66" s="7"/>
      <c r="E66" s="7"/>
      <c r="F66" s="7"/>
      <c r="G66" s="7"/>
      <c r="I66" s="7">
        <f>SUM(C66,E66,G66)</f>
        <v>-276575</v>
      </c>
    </row>
    <row r="67" spans="1:16" outlineLevel="1" x14ac:dyDescent="0.25">
      <c r="A67" s="2" t="s">
        <v>39</v>
      </c>
      <c r="C67" s="7">
        <v>0</v>
      </c>
      <c r="D67" s="7"/>
      <c r="E67" s="7"/>
      <c r="F67" s="7"/>
      <c r="G67" s="7"/>
      <c r="I67" s="7">
        <f>SUM(C67,E67,G67)</f>
        <v>0</v>
      </c>
    </row>
    <row r="68" spans="1:16" outlineLevel="1" x14ac:dyDescent="0.25">
      <c r="A68" s="2" t="s">
        <v>13</v>
      </c>
      <c r="C68" s="7">
        <v>0</v>
      </c>
      <c r="D68" s="7"/>
      <c r="E68" s="7"/>
      <c r="F68" s="7"/>
      <c r="G68" s="7"/>
      <c r="I68" s="22">
        <f>SUM(C68,E68,G68)</f>
        <v>0</v>
      </c>
    </row>
    <row r="69" spans="1:16" x14ac:dyDescent="0.25">
      <c r="A69" s="2" t="s">
        <v>3</v>
      </c>
      <c r="C69" s="10">
        <f>SUM(C65:C68)</f>
        <v>-278065</v>
      </c>
      <c r="D69" s="7"/>
      <c r="E69" s="10">
        <f>SUM(E65:E68)</f>
        <v>0</v>
      </c>
      <c r="F69" s="7"/>
      <c r="G69" s="10">
        <f>SUM(G65:G68)</f>
        <v>0</v>
      </c>
      <c r="I69" s="14">
        <f>SUM(I65:I68)</f>
        <v>-278065</v>
      </c>
    </row>
    <row r="70" spans="1:16" x14ac:dyDescent="0.25">
      <c r="C70" s="14"/>
      <c r="D70" s="7"/>
      <c r="E70" s="7"/>
      <c r="F70" s="7"/>
      <c r="G70" s="7"/>
      <c r="I70" s="7"/>
    </row>
    <row r="71" spans="1:16" x14ac:dyDescent="0.25">
      <c r="A71" s="2" t="s">
        <v>1</v>
      </c>
      <c r="C71" s="14">
        <v>0</v>
      </c>
      <c r="D71" s="6" t="s">
        <v>48</v>
      </c>
      <c r="E71" s="7">
        <f>'A - Summary'!F14</f>
        <v>-78758</v>
      </c>
      <c r="F71" s="7"/>
      <c r="G71" s="7">
        <v>0</v>
      </c>
      <c r="I71" s="7">
        <f t="shared" ref="I71:I72" si="7">SUM(C71,E71,G71)</f>
        <v>-78758</v>
      </c>
    </row>
    <row r="72" spans="1:16" x14ac:dyDescent="0.25">
      <c r="C72" s="7"/>
      <c r="D72" s="7"/>
      <c r="E72" s="7"/>
      <c r="F72" s="7"/>
      <c r="G72" s="7"/>
      <c r="I72" s="7">
        <f t="shared" si="7"/>
        <v>0</v>
      </c>
      <c r="O72" s="55">
        <f>'A - Summary'!F22-'Attachment A.1-Idaho'!I73</f>
        <v>0</v>
      </c>
      <c r="P72" s="2" t="s">
        <v>83</v>
      </c>
    </row>
    <row r="73" spans="1:16" ht="15.75" thickBot="1" x14ac:dyDescent="0.3">
      <c r="A73" s="2" t="s">
        <v>38</v>
      </c>
      <c r="C73" s="13">
        <f>SUM(C48,C62,C69,C56,C71)</f>
        <v>-250428</v>
      </c>
      <c r="D73" s="7"/>
      <c r="E73" s="13">
        <f>SUM(E48,E62,E69,E56,E71)</f>
        <v>-78758</v>
      </c>
      <c r="F73" s="7"/>
      <c r="G73" s="13">
        <f>SUM(G48,G62,G69,G56,G71)</f>
        <v>-59170</v>
      </c>
      <c r="I73" s="19">
        <f>SUM(I62,I69,I57,I71)</f>
        <v>-388356</v>
      </c>
    </row>
    <row r="74" spans="1:16" ht="15.75" thickTop="1" x14ac:dyDescent="0.25">
      <c r="C74" s="7"/>
    </row>
    <row r="75" spans="1:16" x14ac:dyDescent="0.25">
      <c r="C75" s="7"/>
    </row>
  </sheetData>
  <pageMargins left="0.7" right="0.7" top="0.75" bottom="0.75" header="0.3" footer="0.3"/>
  <pageSetup scale="72" orientation="landscape" r:id="rId1"/>
  <headerFooter>
    <oddFooter>&amp;RPage &amp;P of &amp;N</oddFooter>
  </headerFooter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showGridLines="0" zoomScaleNormal="100" workbookViewId="0">
      <selection activeCell="I26" sqref="I26"/>
    </sheetView>
  </sheetViews>
  <sheetFormatPr defaultColWidth="9.140625" defaultRowHeight="15" outlineLevelRow="1" outlineLevelCol="1" x14ac:dyDescent="0.25"/>
  <cols>
    <col min="1" max="1" width="43.140625" style="2" customWidth="1"/>
    <col min="2" max="2" width="15.28515625" style="2" customWidth="1"/>
    <col min="3" max="3" width="15.7109375" style="2" customWidth="1" outlineLevel="1"/>
    <col min="4" max="4" width="9.28515625" style="2" customWidth="1" outlineLevel="1"/>
    <col min="5" max="5" width="15.28515625" style="2" bestFit="1" customWidth="1" outlineLevel="1"/>
    <col min="6" max="6" width="9.28515625" style="2" customWidth="1" outlineLevel="1"/>
    <col min="7" max="7" width="12.5703125" style="2" bestFit="1" customWidth="1"/>
    <col min="8" max="16384" width="9.140625" style="2"/>
  </cols>
  <sheetData>
    <row r="1" spans="1:7" ht="15.75" x14ac:dyDescent="0.25">
      <c r="A1" s="23" t="s">
        <v>58</v>
      </c>
      <c r="B1" s="23"/>
    </row>
    <row r="2" spans="1:7" ht="15.75" x14ac:dyDescent="0.25">
      <c r="A2" s="23" t="s">
        <v>59</v>
      </c>
      <c r="B2" s="23"/>
    </row>
    <row r="4" spans="1:7" x14ac:dyDescent="0.25">
      <c r="A4" s="1" t="s">
        <v>54</v>
      </c>
      <c r="B4" s="1"/>
    </row>
    <row r="5" spans="1:7" ht="29.25" x14ac:dyDescent="0.25">
      <c r="C5" s="3" t="s">
        <v>50</v>
      </c>
      <c r="D5" s="4"/>
      <c r="E5" s="5" t="s">
        <v>51</v>
      </c>
      <c r="F5" s="4"/>
      <c r="G5" s="3" t="s">
        <v>0</v>
      </c>
    </row>
    <row r="6" spans="1:7" x14ac:dyDescent="0.25">
      <c r="A6" s="2" t="s">
        <v>6</v>
      </c>
    </row>
    <row r="7" spans="1:7" x14ac:dyDescent="0.25">
      <c r="A7" s="2" t="s">
        <v>7</v>
      </c>
      <c r="E7" s="7">
        <f>'Attachment A.1-Idaho'!I7</f>
        <v>-223047.73150000005</v>
      </c>
      <c r="G7" s="8">
        <f>SUM(C7,E7)</f>
        <v>-223047.73150000005</v>
      </c>
    </row>
    <row r="8" spans="1:7" x14ac:dyDescent="0.25">
      <c r="A8" s="2" t="s">
        <v>8</v>
      </c>
      <c r="E8" s="7">
        <f>'Attachment A.1-Idaho'!I8</f>
        <v>179226.26160000011</v>
      </c>
      <c r="G8" s="8">
        <f>SUM(C8,E8)</f>
        <v>179226.26160000011</v>
      </c>
    </row>
    <row r="9" spans="1:7" x14ac:dyDescent="0.25">
      <c r="A9" s="2" t="s">
        <v>9</v>
      </c>
      <c r="E9" s="7">
        <f>'Attachment A.1-Idaho'!I9</f>
        <v>-297382.17850000021</v>
      </c>
      <c r="G9" s="8">
        <f>SUM(C9,E9)</f>
        <v>-297382.17850000021</v>
      </c>
    </row>
    <row r="10" spans="1:7" x14ac:dyDescent="0.25">
      <c r="A10" s="2" t="s">
        <v>10</v>
      </c>
      <c r="C10" s="10">
        <f>SUM(C7:C9)</f>
        <v>0</v>
      </c>
      <c r="E10" s="10">
        <f>SUM(E7:E9)</f>
        <v>-341203.64840000018</v>
      </c>
      <c r="G10" s="10">
        <f>SUM(G7:G9)</f>
        <v>-341203.64840000018</v>
      </c>
    </row>
    <row r="11" spans="1:7" x14ac:dyDescent="0.25">
      <c r="C11" s="7"/>
    </row>
    <row r="12" spans="1:7" x14ac:dyDescent="0.25">
      <c r="A12" s="2" t="s">
        <v>11</v>
      </c>
      <c r="E12" s="7">
        <f>'Attachment A.1-Idaho'!I12</f>
        <v>823485.73499999987</v>
      </c>
      <c r="G12" s="8">
        <f>SUM(C12,E12)</f>
        <v>823485.73499999987</v>
      </c>
    </row>
    <row r="13" spans="1:7" x14ac:dyDescent="0.25">
      <c r="C13" s="7"/>
    </row>
    <row r="14" spans="1:7" outlineLevel="1" x14ac:dyDescent="0.25">
      <c r="A14" s="2" t="s">
        <v>3</v>
      </c>
      <c r="C14" s="7"/>
    </row>
    <row r="15" spans="1:7" outlineLevel="1" x14ac:dyDescent="0.25">
      <c r="A15" s="2" t="s">
        <v>14</v>
      </c>
      <c r="C15" s="7">
        <f>'Attachment A.1-Idaho'!I15</f>
        <v>-1543232.7141000002</v>
      </c>
      <c r="G15" s="8">
        <f>SUM(C15,E15)</f>
        <v>-1543232.7141000002</v>
      </c>
    </row>
    <row r="16" spans="1:7" outlineLevel="1" x14ac:dyDescent="0.25">
      <c r="A16" s="2" t="s">
        <v>13</v>
      </c>
      <c r="C16" s="7">
        <v>0</v>
      </c>
      <c r="G16" s="8">
        <f>SUM(C16,E16)</f>
        <v>0</v>
      </c>
    </row>
    <row r="17" spans="1:7" outlineLevel="1" x14ac:dyDescent="0.25">
      <c r="A17" s="2" t="s">
        <v>12</v>
      </c>
      <c r="E17" s="7">
        <f>'Attachment A.1-Idaho'!I17</f>
        <v>1328</v>
      </c>
      <c r="G17" s="8">
        <f>SUM(C17,E17)</f>
        <v>1328</v>
      </c>
    </row>
    <row r="18" spans="1:7" x14ac:dyDescent="0.25">
      <c r="A18" s="2" t="s">
        <v>3</v>
      </c>
      <c r="C18" s="10">
        <f>SUM(C15:C17)</f>
        <v>-1543232.7141000002</v>
      </c>
      <c r="E18" s="10">
        <f>SUM(E15:E17)</f>
        <v>1328</v>
      </c>
      <c r="G18" s="10">
        <f>SUM(G15:G17)</f>
        <v>-1541904.7141000002</v>
      </c>
    </row>
    <row r="19" spans="1:7" x14ac:dyDescent="0.25">
      <c r="C19" s="7"/>
    </row>
    <row r="20" spans="1:7" outlineLevel="1" x14ac:dyDescent="0.25">
      <c r="A20" s="2" t="s">
        <v>16</v>
      </c>
      <c r="C20" s="7"/>
    </row>
    <row r="21" spans="1:7" outlineLevel="1" x14ac:dyDescent="0.25">
      <c r="A21" s="2" t="s">
        <v>12</v>
      </c>
      <c r="E21" s="7">
        <f>'Attachment A.1-Idaho'!I21-1</f>
        <v>-3044</v>
      </c>
      <c r="G21" s="8">
        <f t="shared" ref="G21:G23" si="0">SUM(C21,E21)</f>
        <v>-3044</v>
      </c>
    </row>
    <row r="22" spans="1:7" outlineLevel="1" x14ac:dyDescent="0.25">
      <c r="A22" s="2" t="s">
        <v>18</v>
      </c>
      <c r="C22" s="7">
        <f>'Attachment A.1-Idaho'!I22+1</f>
        <v>106600</v>
      </c>
      <c r="G22" s="8">
        <f t="shared" si="0"/>
        <v>106600</v>
      </c>
    </row>
    <row r="23" spans="1:7" outlineLevel="1" x14ac:dyDescent="0.25">
      <c r="A23" s="2" t="s">
        <v>17</v>
      </c>
      <c r="C23" s="7">
        <v>0</v>
      </c>
      <c r="G23" s="8">
        <f t="shared" si="0"/>
        <v>0</v>
      </c>
    </row>
    <row r="24" spans="1:7" outlineLevel="1" x14ac:dyDescent="0.25">
      <c r="A24" s="20" t="s">
        <v>19</v>
      </c>
      <c r="B24" s="20"/>
      <c r="C24" s="10">
        <f>SUM(C21:C23)</f>
        <v>106600</v>
      </c>
      <c r="E24" s="10">
        <f>SUM(E21:E23)</f>
        <v>-3044</v>
      </c>
      <c r="G24" s="10">
        <f>SUM(G21:G23)</f>
        <v>103556</v>
      </c>
    </row>
    <row r="25" spans="1:7" outlineLevel="1" x14ac:dyDescent="0.25">
      <c r="C25" s="7"/>
    </row>
    <row r="26" spans="1:7" outlineLevel="1" x14ac:dyDescent="0.25">
      <c r="A26" s="2" t="s">
        <v>20</v>
      </c>
      <c r="C26" s="7"/>
    </row>
    <row r="27" spans="1:7" outlineLevel="1" x14ac:dyDescent="0.25">
      <c r="A27" s="2" t="s">
        <v>21</v>
      </c>
      <c r="E27" s="7">
        <f>'Attachment A.1-Idaho'!I27</f>
        <v>-407597</v>
      </c>
      <c r="G27" s="8">
        <f t="shared" ref="G27:G30" si="1">SUM(C27,E27)</f>
        <v>-407597</v>
      </c>
    </row>
    <row r="28" spans="1:7" outlineLevel="1" x14ac:dyDescent="0.25">
      <c r="A28" s="2" t="s">
        <v>22</v>
      </c>
      <c r="E28" s="7">
        <f>'Attachment A.1-Idaho'!I28</f>
        <v>70423</v>
      </c>
      <c r="G28" s="8">
        <f t="shared" si="1"/>
        <v>70423</v>
      </c>
    </row>
    <row r="29" spans="1:7" outlineLevel="1" x14ac:dyDescent="0.25">
      <c r="A29" s="2" t="s">
        <v>23</v>
      </c>
      <c r="E29" s="7">
        <f>'Attachment A.1-Idaho'!I29</f>
        <v>157003</v>
      </c>
      <c r="G29" s="8">
        <f t="shared" si="1"/>
        <v>157003</v>
      </c>
    </row>
    <row r="30" spans="1:7" outlineLevel="1" x14ac:dyDescent="0.25">
      <c r="A30" s="2" t="s">
        <v>24</v>
      </c>
      <c r="E30" s="7">
        <v>0</v>
      </c>
      <c r="G30" s="8">
        <f t="shared" si="1"/>
        <v>0</v>
      </c>
    </row>
    <row r="31" spans="1:7" outlineLevel="1" x14ac:dyDescent="0.25">
      <c r="A31" s="20" t="s">
        <v>55</v>
      </c>
      <c r="B31" s="20"/>
      <c r="C31" s="10">
        <f>SUM(C27:C30)</f>
        <v>0</v>
      </c>
      <c r="E31" s="10">
        <f>SUM(E27:E30)</f>
        <v>-180171</v>
      </c>
      <c r="G31" s="10">
        <f>SUM(G27:G30)</f>
        <v>-180171</v>
      </c>
    </row>
    <row r="32" spans="1:7" x14ac:dyDescent="0.25">
      <c r="A32" s="2" t="s">
        <v>46</v>
      </c>
      <c r="C32" s="14">
        <f>C24+C31</f>
        <v>106600</v>
      </c>
      <c r="E32" s="14">
        <f>E24+E31</f>
        <v>-183215</v>
      </c>
      <c r="G32" s="14">
        <f>G24+G31</f>
        <v>-76615</v>
      </c>
    </row>
    <row r="33" spans="1:7" x14ac:dyDescent="0.25">
      <c r="C33" s="7"/>
    </row>
    <row r="34" spans="1:7" x14ac:dyDescent="0.25">
      <c r="A34" s="2" t="s">
        <v>1</v>
      </c>
      <c r="C34" s="7">
        <v>-186897</v>
      </c>
      <c r="E34" s="7">
        <f>'Attachment A.1-Idaho'!E34-C34</f>
        <v>-119723.21042397997</v>
      </c>
      <c r="G34" s="8">
        <f t="shared" ref="G34" si="2">SUM(C34,E34)</f>
        <v>-306620.21042397997</v>
      </c>
    </row>
    <row r="35" spans="1:7" x14ac:dyDescent="0.25">
      <c r="C35" s="7"/>
    </row>
    <row r="36" spans="1:7" ht="15.75" thickBot="1" x14ac:dyDescent="0.3">
      <c r="A36" s="2" t="s">
        <v>25</v>
      </c>
      <c r="C36" s="13">
        <f>SUM(C10,C12,C18,C32,C34)</f>
        <v>-1623529.7141000002</v>
      </c>
      <c r="E36" s="13">
        <f>SUM(E10,E12,E18,E32,E34)</f>
        <v>180671.87617601972</v>
      </c>
      <c r="G36" s="13">
        <f>SUM(G10,G12,G18,G32,G34)</f>
        <v>-1442857.8379239803</v>
      </c>
    </row>
    <row r="37" spans="1:7" ht="15.75" thickTop="1" x14ac:dyDescent="0.25">
      <c r="C37" s="7"/>
    </row>
    <row r="38" spans="1:7" x14ac:dyDescent="0.25">
      <c r="C38" s="7"/>
    </row>
    <row r="39" spans="1:7" x14ac:dyDescent="0.25">
      <c r="A39" s="1" t="s">
        <v>56</v>
      </c>
      <c r="B39" s="1"/>
      <c r="C39" s="15"/>
      <c r="D39" s="1"/>
      <c r="E39" s="1"/>
      <c r="F39" s="1"/>
    </row>
    <row r="40" spans="1:7" x14ac:dyDescent="0.25">
      <c r="A40" s="1"/>
      <c r="B40" s="1"/>
      <c r="C40" s="15"/>
      <c r="D40" s="1"/>
      <c r="E40" s="1"/>
      <c r="F40" s="1"/>
    </row>
    <row r="41" spans="1:7" ht="29.25" x14ac:dyDescent="0.25">
      <c r="C41" s="3" t="s">
        <v>50</v>
      </c>
      <c r="D41" s="4"/>
      <c r="E41" s="5" t="s">
        <v>51</v>
      </c>
      <c r="F41" s="4"/>
      <c r="G41" s="3" t="s">
        <v>0</v>
      </c>
    </row>
    <row r="42" spans="1:7" outlineLevel="1" x14ac:dyDescent="0.25">
      <c r="A42" s="2" t="s">
        <v>26</v>
      </c>
      <c r="C42" s="7"/>
    </row>
    <row r="43" spans="1:7" outlineLevel="1" x14ac:dyDescent="0.25">
      <c r="A43" s="2" t="s">
        <v>4</v>
      </c>
      <c r="D43" s="7"/>
      <c r="E43" s="7">
        <f>'Attachment A.1-Idaho'!I44</f>
        <v>-96211</v>
      </c>
      <c r="F43" s="7"/>
      <c r="G43" s="7">
        <f>SUM(C43,E43)</f>
        <v>-96211</v>
      </c>
    </row>
    <row r="44" spans="1:7" outlineLevel="1" x14ac:dyDescent="0.25">
      <c r="A44" s="2" t="s">
        <v>27</v>
      </c>
      <c r="D44" s="7"/>
      <c r="E44" s="7">
        <f>'Attachment A.1-Idaho'!I45</f>
        <v>16692</v>
      </c>
      <c r="F44" s="7"/>
      <c r="G44" s="7">
        <f t="shared" ref="G44:G46" si="3">SUM(C44,E44)</f>
        <v>16692</v>
      </c>
    </row>
    <row r="45" spans="1:7" outlineLevel="1" x14ac:dyDescent="0.25">
      <c r="A45" s="2" t="s">
        <v>28</v>
      </c>
      <c r="D45" s="7"/>
      <c r="E45" s="7">
        <f>'Attachment A.1-Idaho'!I46</f>
        <v>45115</v>
      </c>
      <c r="F45" s="7"/>
      <c r="G45" s="7">
        <f t="shared" si="3"/>
        <v>45115</v>
      </c>
    </row>
    <row r="46" spans="1:7" outlineLevel="1" x14ac:dyDescent="0.25">
      <c r="A46" s="2" t="s">
        <v>29</v>
      </c>
      <c r="D46" s="7"/>
      <c r="E46" s="7">
        <v>0</v>
      </c>
      <c r="F46" s="7"/>
      <c r="G46" s="7">
        <f t="shared" si="3"/>
        <v>0</v>
      </c>
    </row>
    <row r="47" spans="1:7" outlineLevel="1" x14ac:dyDescent="0.25">
      <c r="A47" s="20" t="s">
        <v>55</v>
      </c>
      <c r="B47" s="20"/>
      <c r="C47" s="10">
        <f>SUM(C43:C46)</f>
        <v>0</v>
      </c>
      <c r="D47" s="7"/>
      <c r="E47" s="10">
        <f>SUM(E43:E46)</f>
        <v>-34404</v>
      </c>
      <c r="F47" s="7"/>
      <c r="G47" s="10">
        <f>SUM(G43:G46)</f>
        <v>-34404</v>
      </c>
    </row>
    <row r="48" spans="1:7" outlineLevel="1" x14ac:dyDescent="0.25">
      <c r="C48" s="7"/>
      <c r="D48" s="7"/>
      <c r="E48" s="7"/>
      <c r="F48" s="7"/>
      <c r="G48" s="7"/>
    </row>
    <row r="49" spans="1:7" outlineLevel="1" x14ac:dyDescent="0.25">
      <c r="A49" s="2" t="s">
        <v>32</v>
      </c>
      <c r="C49" s="7"/>
      <c r="D49" s="7"/>
      <c r="E49" s="7"/>
      <c r="F49" s="7"/>
      <c r="G49" s="7"/>
    </row>
    <row r="50" spans="1:7" outlineLevel="1" x14ac:dyDescent="0.25">
      <c r="A50" s="2" t="s">
        <v>33</v>
      </c>
      <c r="D50" s="7"/>
      <c r="E50" s="7">
        <f>'Attachment A.1-Idaho'!I51</f>
        <v>-3001</v>
      </c>
      <c r="F50" s="7"/>
      <c r="G50" s="7">
        <f t="shared" ref="G50:G54" si="4">SUM(C50,E50)</f>
        <v>-3001</v>
      </c>
    </row>
    <row r="51" spans="1:7" outlineLevel="1" x14ac:dyDescent="0.25">
      <c r="A51" s="2" t="s">
        <v>34</v>
      </c>
      <c r="C51" s="7">
        <f>'Attachment A.1-Idaho'!I52</f>
        <v>9464</v>
      </c>
      <c r="D51" s="7"/>
      <c r="E51" s="7"/>
      <c r="F51" s="7"/>
      <c r="G51" s="7">
        <f t="shared" si="4"/>
        <v>9464</v>
      </c>
    </row>
    <row r="52" spans="1:7" outlineLevel="1" x14ac:dyDescent="0.25">
      <c r="A52" s="2" t="s">
        <v>5</v>
      </c>
      <c r="D52" s="7"/>
      <c r="E52" s="7">
        <v>0</v>
      </c>
      <c r="F52" s="7"/>
      <c r="G52" s="7">
        <f t="shared" si="4"/>
        <v>0</v>
      </c>
    </row>
    <row r="53" spans="1:7" outlineLevel="1" x14ac:dyDescent="0.25">
      <c r="A53" s="2" t="s">
        <v>35</v>
      </c>
      <c r="D53" s="7"/>
      <c r="E53" s="7">
        <v>0</v>
      </c>
      <c r="F53" s="7"/>
      <c r="G53" s="7">
        <f t="shared" si="4"/>
        <v>0</v>
      </c>
    </row>
    <row r="54" spans="1:7" outlineLevel="1" x14ac:dyDescent="0.25">
      <c r="A54" s="2" t="s">
        <v>36</v>
      </c>
      <c r="D54" s="7"/>
      <c r="E54" s="7">
        <f>'Attachment A.1-Idaho'!I55</f>
        <v>-4487</v>
      </c>
      <c r="F54" s="7"/>
      <c r="G54" s="7">
        <f t="shared" si="4"/>
        <v>-4487</v>
      </c>
    </row>
    <row r="55" spans="1:7" outlineLevel="1" x14ac:dyDescent="0.25">
      <c r="A55" s="20" t="s">
        <v>37</v>
      </c>
      <c r="B55" s="20"/>
      <c r="C55" s="10">
        <f>SUM(C50:C54)</f>
        <v>9464</v>
      </c>
      <c r="D55" s="7"/>
      <c r="E55" s="10">
        <f>SUM(E50:E54)</f>
        <v>-7488</v>
      </c>
      <c r="F55" s="7"/>
      <c r="G55" s="21">
        <f>SUM(G50:G54)</f>
        <v>1976</v>
      </c>
    </row>
    <row r="56" spans="1:7" x14ac:dyDescent="0.25">
      <c r="A56" s="2" t="s">
        <v>46</v>
      </c>
      <c r="C56" s="14"/>
      <c r="D56" s="7"/>
      <c r="E56" s="14"/>
      <c r="F56" s="7"/>
      <c r="G56" s="14">
        <f>G47+G55</f>
        <v>-32428</v>
      </c>
    </row>
    <row r="57" spans="1:7" x14ac:dyDescent="0.25">
      <c r="C57" s="7"/>
      <c r="D57" s="7"/>
      <c r="E57" s="7"/>
      <c r="F57" s="7"/>
      <c r="G57" s="7"/>
    </row>
    <row r="58" spans="1:7" outlineLevel="1" x14ac:dyDescent="0.25">
      <c r="A58" s="2" t="s">
        <v>2</v>
      </c>
      <c r="C58" s="7"/>
      <c r="D58" s="7"/>
      <c r="E58" s="7"/>
      <c r="F58" s="7"/>
      <c r="G58" s="7"/>
    </row>
    <row r="59" spans="1:7" outlineLevel="1" x14ac:dyDescent="0.25">
      <c r="A59" s="2" t="s">
        <v>33</v>
      </c>
      <c r="D59" s="7"/>
      <c r="E59" s="7">
        <f>'Attachment A.1-Idaho'!I60</f>
        <v>895</v>
      </c>
      <c r="F59" s="7"/>
      <c r="G59" s="7">
        <f t="shared" ref="G59:G60" si="5">SUM(C59,E59)</f>
        <v>895</v>
      </c>
    </row>
    <row r="60" spans="1:7" outlineLevel="1" x14ac:dyDescent="0.25">
      <c r="A60" s="2" t="s">
        <v>5</v>
      </c>
      <c r="C60" s="7">
        <v>0</v>
      </c>
      <c r="D60" s="7"/>
      <c r="E60" s="7"/>
      <c r="F60" s="7"/>
      <c r="G60" s="22">
        <f t="shared" si="5"/>
        <v>0</v>
      </c>
    </row>
    <row r="61" spans="1:7" x14ac:dyDescent="0.25">
      <c r="A61" s="2" t="s">
        <v>40</v>
      </c>
      <c r="C61" s="10">
        <f>SUM(C59:C60)</f>
        <v>0</v>
      </c>
      <c r="D61" s="7"/>
      <c r="E61" s="10">
        <f>SUM(E59:E60)</f>
        <v>895</v>
      </c>
      <c r="F61" s="7"/>
      <c r="G61" s="14">
        <f>SUM(G59:G60)</f>
        <v>895</v>
      </c>
    </row>
    <row r="62" spans="1:7" x14ac:dyDescent="0.25">
      <c r="C62" s="7"/>
      <c r="D62" s="7"/>
      <c r="E62" s="7"/>
      <c r="F62" s="7"/>
      <c r="G62" s="7"/>
    </row>
    <row r="63" spans="1:7" outlineLevel="1" x14ac:dyDescent="0.25">
      <c r="A63" s="2" t="s">
        <v>30</v>
      </c>
      <c r="C63" s="7"/>
      <c r="D63" s="7"/>
      <c r="E63" s="7"/>
      <c r="F63" s="7"/>
      <c r="G63" s="7"/>
    </row>
    <row r="64" spans="1:7" outlineLevel="1" x14ac:dyDescent="0.25">
      <c r="A64" s="2" t="s">
        <v>31</v>
      </c>
      <c r="D64" s="7"/>
      <c r="E64" s="7">
        <f>'Attachment A.1-Idaho'!I65</f>
        <v>-1490</v>
      </c>
      <c r="F64" s="7"/>
      <c r="G64" s="7">
        <f t="shared" ref="G64:G67" si="6">SUM(C64,E64)</f>
        <v>-1490</v>
      </c>
    </row>
    <row r="65" spans="1:7" outlineLevel="1" x14ac:dyDescent="0.25">
      <c r="A65" s="2" t="s">
        <v>14</v>
      </c>
      <c r="C65" s="7">
        <f>'Attachment A.1-Idaho'!I66</f>
        <v>-276575</v>
      </c>
      <c r="D65" s="7"/>
      <c r="E65" s="7"/>
      <c r="F65" s="7"/>
      <c r="G65" s="7">
        <f t="shared" si="6"/>
        <v>-276575</v>
      </c>
    </row>
    <row r="66" spans="1:7" outlineLevel="1" x14ac:dyDescent="0.25">
      <c r="A66" s="2" t="s">
        <v>39</v>
      </c>
      <c r="C66" s="7">
        <v>0</v>
      </c>
      <c r="D66" s="7"/>
      <c r="E66" s="7"/>
      <c r="F66" s="7"/>
      <c r="G66" s="7">
        <f t="shared" si="6"/>
        <v>0</v>
      </c>
    </row>
    <row r="67" spans="1:7" outlineLevel="1" x14ac:dyDescent="0.25">
      <c r="A67" s="2" t="s">
        <v>13</v>
      </c>
      <c r="C67" s="7">
        <v>0</v>
      </c>
      <c r="D67" s="7"/>
      <c r="E67" s="7"/>
      <c r="F67" s="7"/>
      <c r="G67" s="22">
        <f t="shared" si="6"/>
        <v>0</v>
      </c>
    </row>
    <row r="68" spans="1:7" x14ac:dyDescent="0.25">
      <c r="A68" s="2" t="s">
        <v>15</v>
      </c>
      <c r="C68" s="10">
        <f>SUM(C64:C67)</f>
        <v>-276575</v>
      </c>
      <c r="D68" s="7"/>
      <c r="E68" s="10">
        <f>SUM(E64:E67)</f>
        <v>-1490</v>
      </c>
      <c r="F68" s="7"/>
      <c r="G68" s="14">
        <f>SUM(G64:G67)</f>
        <v>-278065</v>
      </c>
    </row>
    <row r="69" spans="1:7" x14ac:dyDescent="0.25">
      <c r="C69" s="14"/>
      <c r="D69" s="7"/>
      <c r="E69" s="7"/>
      <c r="F69" s="7"/>
      <c r="G69" s="7"/>
    </row>
    <row r="70" spans="1:7" x14ac:dyDescent="0.25">
      <c r="A70" s="2" t="s">
        <v>1</v>
      </c>
      <c r="C70" s="14">
        <v>-60497</v>
      </c>
      <c r="D70" s="7"/>
      <c r="E70" s="7">
        <f>'Attachment A.1-Idaho'!I71-C70</f>
        <v>-18261</v>
      </c>
      <c r="F70" s="7"/>
      <c r="G70" s="7">
        <f t="shared" ref="G70:G71" si="7">SUM(C70,E70)</f>
        <v>-78758</v>
      </c>
    </row>
    <row r="71" spans="1:7" x14ac:dyDescent="0.25">
      <c r="C71" s="7"/>
      <c r="D71" s="7"/>
      <c r="E71" s="7"/>
      <c r="F71" s="7"/>
      <c r="G71" s="7">
        <f t="shared" si="7"/>
        <v>0</v>
      </c>
    </row>
    <row r="72" spans="1:7" ht="15.75" thickBot="1" x14ac:dyDescent="0.3">
      <c r="A72" s="2" t="s">
        <v>38</v>
      </c>
      <c r="C72" s="13">
        <f>SUM(C47,C61,C68,C55,C70)</f>
        <v>-327608</v>
      </c>
      <c r="D72" s="7"/>
      <c r="E72" s="13">
        <f>SUM(E47,E61,E68,E55,E70)</f>
        <v>-60748</v>
      </c>
      <c r="F72" s="7"/>
      <c r="G72" s="13">
        <f>SUM(G61,G68,G56,G70)</f>
        <v>-388356</v>
      </c>
    </row>
    <row r="73" spans="1:7" ht="15.75" thickTop="1" x14ac:dyDescent="0.25">
      <c r="C73" s="7"/>
    </row>
    <row r="74" spans="1:7" x14ac:dyDescent="0.25">
      <c r="C74" s="7"/>
    </row>
  </sheetData>
  <pageMargins left="0.7" right="0.7" top="0.75" bottom="0.75" header="0.3" footer="0.3"/>
  <pageSetup scale="88" orientation="landscape" r:id="rId1"/>
  <headerFooter>
    <oddFooter>&amp;RPage &amp;P of &amp;N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showGridLines="0" zoomScaleNormal="100" workbookViewId="0">
      <selection activeCell="D25" sqref="D25"/>
    </sheetView>
  </sheetViews>
  <sheetFormatPr defaultColWidth="9.140625" defaultRowHeight="15" outlineLevelRow="1" outlineLevelCol="1" x14ac:dyDescent="0.25"/>
  <cols>
    <col min="1" max="1" width="37.28515625" style="2" customWidth="1"/>
    <col min="2" max="2" width="9.28515625" style="2" bestFit="1" customWidth="1"/>
    <col min="3" max="3" width="15.7109375" style="2" customWidth="1" outlineLevel="1"/>
    <col min="4" max="4" width="9.28515625" style="2" customWidth="1" outlineLevel="1"/>
    <col min="5" max="5" width="15" style="2" customWidth="1" outlineLevel="1"/>
    <col min="6" max="6" width="9.28515625" style="2" customWidth="1" outlineLevel="1"/>
    <col min="7" max="7" width="13.85546875" style="2" customWidth="1" outlineLevel="1"/>
    <col min="8" max="8" width="2.85546875" style="2" customWidth="1" outlineLevel="1"/>
    <col min="9" max="9" width="18" style="2" customWidth="1"/>
    <col min="10" max="16384" width="9.140625" style="2"/>
  </cols>
  <sheetData>
    <row r="1" spans="1:9" x14ac:dyDescent="0.25">
      <c r="A1" s="1" t="s">
        <v>60</v>
      </c>
      <c r="B1" s="1"/>
      <c r="C1" s="7"/>
    </row>
    <row r="2" spans="1:9" x14ac:dyDescent="0.25">
      <c r="A2" s="1"/>
      <c r="B2" s="1"/>
      <c r="C2" s="7"/>
    </row>
    <row r="3" spans="1:9" ht="15" customHeight="1" x14ac:dyDescent="0.25">
      <c r="C3" s="3" t="s">
        <v>42</v>
      </c>
      <c r="D3" s="4"/>
      <c r="E3" s="5" t="s">
        <v>1</v>
      </c>
      <c r="F3" s="4"/>
      <c r="G3" s="3" t="s">
        <v>43</v>
      </c>
      <c r="I3" s="5" t="s">
        <v>0</v>
      </c>
    </row>
    <row r="4" spans="1:9" outlineLevel="1" x14ac:dyDescent="0.25">
      <c r="A4" s="2" t="s">
        <v>26</v>
      </c>
      <c r="C4" s="7"/>
    </row>
    <row r="5" spans="1:9" outlineLevel="1" x14ac:dyDescent="0.25">
      <c r="A5" s="2" t="s">
        <v>4</v>
      </c>
      <c r="B5" s="6" t="s">
        <v>48</v>
      </c>
      <c r="C5" s="7">
        <v>32478</v>
      </c>
      <c r="D5" s="7"/>
      <c r="E5" s="7"/>
      <c r="F5" s="6" t="s">
        <v>49</v>
      </c>
      <c r="G5" s="7">
        <v>-188704</v>
      </c>
      <c r="I5" s="8">
        <f>SUM(C5,E5,G5)</f>
        <v>-156226</v>
      </c>
    </row>
    <row r="6" spans="1:9" outlineLevel="1" x14ac:dyDescent="0.25">
      <c r="A6" s="2" t="s">
        <v>27</v>
      </c>
      <c r="C6" s="7">
        <v>0</v>
      </c>
      <c r="D6" s="7"/>
      <c r="E6" s="7"/>
      <c r="F6" s="7"/>
      <c r="G6" s="7"/>
      <c r="I6" s="8">
        <f t="shared" ref="I6:I8" si="0">SUM(C6,E6,G6)</f>
        <v>0</v>
      </c>
    </row>
    <row r="7" spans="1:9" outlineLevel="1" x14ac:dyDescent="0.25">
      <c r="A7" s="2" t="s">
        <v>28</v>
      </c>
      <c r="C7" s="7">
        <v>0</v>
      </c>
      <c r="D7" s="7"/>
      <c r="E7" s="7"/>
      <c r="F7" s="7"/>
      <c r="G7" s="7"/>
      <c r="I7" s="8">
        <f t="shared" si="0"/>
        <v>0</v>
      </c>
    </row>
    <row r="8" spans="1:9" outlineLevel="1" x14ac:dyDescent="0.25">
      <c r="A8" s="2" t="s">
        <v>29</v>
      </c>
      <c r="C8" s="7">
        <v>0</v>
      </c>
      <c r="D8" s="7"/>
      <c r="E8" s="7"/>
      <c r="F8" s="7"/>
      <c r="G8" s="7"/>
      <c r="I8" s="8">
        <f t="shared" si="0"/>
        <v>0</v>
      </c>
    </row>
    <row r="9" spans="1:9" outlineLevel="1" x14ac:dyDescent="0.25">
      <c r="A9" s="20" t="s">
        <v>55</v>
      </c>
      <c r="B9" s="20"/>
      <c r="C9" s="10">
        <f>SUM(C5:C8)</f>
        <v>32478</v>
      </c>
      <c r="D9" s="7"/>
      <c r="E9" s="10">
        <f>SUM(E5:E8)</f>
        <v>0</v>
      </c>
      <c r="F9" s="7"/>
      <c r="G9" s="10">
        <f>SUM(G5:G8)</f>
        <v>-188704</v>
      </c>
      <c r="I9" s="10">
        <f>SUM(I5:I8)</f>
        <v>-156226</v>
      </c>
    </row>
    <row r="10" spans="1:9" outlineLevel="1" x14ac:dyDescent="0.25">
      <c r="C10" s="7"/>
      <c r="D10" s="7"/>
      <c r="E10" s="7"/>
      <c r="F10" s="7"/>
      <c r="G10" s="7"/>
      <c r="I10" s="8"/>
    </row>
    <row r="11" spans="1:9" outlineLevel="1" x14ac:dyDescent="0.25">
      <c r="A11" s="2" t="s">
        <v>32</v>
      </c>
      <c r="C11" s="7"/>
      <c r="D11" s="7"/>
      <c r="E11" s="7"/>
      <c r="F11" s="7"/>
      <c r="G11" s="7"/>
      <c r="I11" s="8"/>
    </row>
    <row r="12" spans="1:9" outlineLevel="1" x14ac:dyDescent="0.25">
      <c r="A12" s="2" t="s">
        <v>33</v>
      </c>
      <c r="C12" s="7">
        <v>0</v>
      </c>
      <c r="D12" s="7"/>
      <c r="E12" s="7"/>
      <c r="F12" s="7"/>
      <c r="G12" s="7"/>
      <c r="I12" s="8">
        <f t="shared" ref="I12:I16" si="1">SUM(C12,E12,G12)</f>
        <v>0</v>
      </c>
    </row>
    <row r="13" spans="1:9" outlineLevel="1" x14ac:dyDescent="0.25">
      <c r="A13" s="2" t="s">
        <v>34</v>
      </c>
      <c r="C13" s="7">
        <v>0</v>
      </c>
      <c r="D13" s="7"/>
      <c r="E13" s="7"/>
      <c r="F13" s="7"/>
      <c r="G13" s="7"/>
      <c r="I13" s="8">
        <f t="shared" si="1"/>
        <v>0</v>
      </c>
    </row>
    <row r="14" spans="1:9" outlineLevel="1" x14ac:dyDescent="0.25">
      <c r="A14" s="2" t="s">
        <v>5</v>
      </c>
      <c r="C14" s="7">
        <v>37822</v>
      </c>
      <c r="D14" s="7"/>
      <c r="E14" s="7"/>
      <c r="F14" s="7"/>
      <c r="G14" s="7">
        <v>-81583</v>
      </c>
      <c r="I14" s="8">
        <f t="shared" si="1"/>
        <v>-43761</v>
      </c>
    </row>
    <row r="15" spans="1:9" outlineLevel="1" x14ac:dyDescent="0.25">
      <c r="A15" s="2" t="s">
        <v>35</v>
      </c>
      <c r="C15" s="7">
        <v>0</v>
      </c>
      <c r="D15" s="7"/>
      <c r="E15" s="7"/>
      <c r="F15" s="7"/>
      <c r="G15" s="7"/>
      <c r="I15" s="8">
        <f t="shared" si="1"/>
        <v>0</v>
      </c>
    </row>
    <row r="16" spans="1:9" outlineLevel="1" x14ac:dyDescent="0.25">
      <c r="A16" s="2" t="s">
        <v>36</v>
      </c>
      <c r="C16" s="7">
        <v>0</v>
      </c>
      <c r="D16" s="7"/>
      <c r="E16" s="7"/>
      <c r="F16" s="7"/>
      <c r="G16" s="7">
        <v>-7385</v>
      </c>
      <c r="I16" s="8">
        <f t="shared" si="1"/>
        <v>-7385</v>
      </c>
    </row>
    <row r="17" spans="1:9" outlineLevel="1" x14ac:dyDescent="0.25">
      <c r="A17" s="20" t="s">
        <v>37</v>
      </c>
      <c r="B17" s="20"/>
      <c r="C17" s="21">
        <f>SUM(C12:C16)</f>
        <v>37822</v>
      </c>
      <c r="D17" s="7"/>
      <c r="E17" s="21">
        <f>SUM(E12:E16)</f>
        <v>0</v>
      </c>
      <c r="F17" s="7"/>
      <c r="G17" s="21">
        <f>SUM(G12:G16)</f>
        <v>-88968</v>
      </c>
      <c r="I17" s="21">
        <f>SUM(I12:I16)</f>
        <v>-51146</v>
      </c>
    </row>
    <row r="18" spans="1:9" x14ac:dyDescent="0.25">
      <c r="A18" s="2" t="s">
        <v>61</v>
      </c>
      <c r="C18" s="14">
        <f>SUM(C9,C17)</f>
        <v>70300</v>
      </c>
      <c r="D18" s="7"/>
      <c r="E18" s="14">
        <f>SUM(E9,E17)</f>
        <v>0</v>
      </c>
      <c r="F18" s="7"/>
      <c r="G18" s="14">
        <f>SUM(G9,G17)</f>
        <v>-277672</v>
      </c>
      <c r="I18" s="56">
        <f>SUM(I9,I17)</f>
        <v>-207372</v>
      </c>
    </row>
    <row r="19" spans="1:9" x14ac:dyDescent="0.25">
      <c r="C19" s="7"/>
      <c r="D19" s="7"/>
      <c r="E19" s="7"/>
      <c r="F19" s="7"/>
      <c r="G19" s="7"/>
      <c r="I19" s="8"/>
    </row>
    <row r="20" spans="1:9" outlineLevel="1" x14ac:dyDescent="0.25">
      <c r="A20" s="2" t="s">
        <v>2</v>
      </c>
      <c r="C20" s="7"/>
      <c r="D20" s="7"/>
      <c r="E20" s="7"/>
      <c r="F20" s="7"/>
      <c r="G20" s="7"/>
      <c r="I20" s="8">
        <f t="shared" ref="I20:I22" si="2">SUM(C20,E20,G20)</f>
        <v>0</v>
      </c>
    </row>
    <row r="21" spans="1:9" outlineLevel="1" x14ac:dyDescent="0.25">
      <c r="A21" s="2" t="s">
        <v>33</v>
      </c>
      <c r="C21" s="7">
        <v>0</v>
      </c>
      <c r="D21" s="7"/>
      <c r="E21" s="7"/>
      <c r="F21" s="7"/>
      <c r="G21" s="7"/>
      <c r="I21" s="8">
        <f t="shared" si="2"/>
        <v>0</v>
      </c>
    </row>
    <row r="22" spans="1:9" outlineLevel="1" x14ac:dyDescent="0.25">
      <c r="A22" s="2" t="s">
        <v>5</v>
      </c>
      <c r="C22" s="22">
        <f>'A - Summary'!G10</f>
        <v>8450</v>
      </c>
      <c r="D22" s="7"/>
      <c r="E22" s="22"/>
      <c r="F22" s="7"/>
      <c r="G22" s="22"/>
      <c r="I22" s="24">
        <f t="shared" si="2"/>
        <v>8450</v>
      </c>
    </row>
    <row r="23" spans="1:9" x14ac:dyDescent="0.25">
      <c r="A23" s="2" t="s">
        <v>2</v>
      </c>
      <c r="C23" s="14">
        <f>SUM(C21:C22)</f>
        <v>8450</v>
      </c>
      <c r="D23" s="7"/>
      <c r="E23" s="14">
        <f>SUM(E21:E22)</f>
        <v>0</v>
      </c>
      <c r="F23" s="7"/>
      <c r="G23" s="14">
        <f>SUM(G21:G22)</f>
        <v>0</v>
      </c>
      <c r="I23" s="14">
        <f>SUM(I21:I22)</f>
        <v>8450</v>
      </c>
    </row>
    <row r="24" spans="1:9" x14ac:dyDescent="0.25">
      <c r="C24" s="7"/>
      <c r="D24" s="7"/>
      <c r="E24" s="7"/>
      <c r="F24" s="7"/>
      <c r="G24" s="7"/>
      <c r="I24" s="8"/>
    </row>
    <row r="25" spans="1:9" outlineLevel="1" x14ac:dyDescent="0.25">
      <c r="A25" s="2" t="s">
        <v>30</v>
      </c>
      <c r="C25" s="7"/>
      <c r="D25" s="7"/>
      <c r="E25" s="7"/>
      <c r="F25" s="7"/>
      <c r="G25" s="7"/>
      <c r="I25" s="8"/>
    </row>
    <row r="26" spans="1:9" outlineLevel="1" x14ac:dyDescent="0.25">
      <c r="A26" s="2" t="s">
        <v>31</v>
      </c>
      <c r="C26" s="7">
        <v>0</v>
      </c>
      <c r="D26" s="7"/>
      <c r="E26" s="7"/>
      <c r="F26" s="7"/>
      <c r="G26" s="7"/>
      <c r="I26" s="8">
        <f t="shared" ref="I26:I29" si="3">SUM(C26,E26,G26)</f>
        <v>0</v>
      </c>
    </row>
    <row r="27" spans="1:9" outlineLevel="1" x14ac:dyDescent="0.25">
      <c r="A27" s="2" t="s">
        <v>14</v>
      </c>
      <c r="C27" s="7">
        <v>0</v>
      </c>
      <c r="D27" s="7"/>
      <c r="E27" s="7"/>
      <c r="F27" s="7"/>
      <c r="G27" s="7"/>
      <c r="I27" s="8">
        <f t="shared" si="3"/>
        <v>0</v>
      </c>
    </row>
    <row r="28" spans="1:9" outlineLevel="1" x14ac:dyDescent="0.25">
      <c r="A28" s="2" t="s">
        <v>39</v>
      </c>
      <c r="C28" s="7">
        <f>'A - Summary'!G12</f>
        <v>730844.0395999985</v>
      </c>
      <c r="D28" s="7"/>
      <c r="E28" s="7"/>
      <c r="F28" s="7"/>
      <c r="G28" s="7"/>
      <c r="I28" s="8">
        <f t="shared" si="3"/>
        <v>730844.0395999985</v>
      </c>
    </row>
    <row r="29" spans="1:9" outlineLevel="1" x14ac:dyDescent="0.25">
      <c r="A29" s="2" t="s">
        <v>13</v>
      </c>
      <c r="C29" s="22">
        <v>0</v>
      </c>
      <c r="D29" s="7"/>
      <c r="E29" s="22"/>
      <c r="F29" s="7"/>
      <c r="G29" s="22"/>
      <c r="I29" s="24">
        <f t="shared" si="3"/>
        <v>0</v>
      </c>
    </row>
    <row r="30" spans="1:9" x14ac:dyDescent="0.25">
      <c r="A30" s="2" t="s">
        <v>3</v>
      </c>
      <c r="C30" s="14">
        <f>SUM(C26:C29)</f>
        <v>730844.0395999985</v>
      </c>
      <c r="D30" s="7"/>
      <c r="E30" s="14">
        <f>SUM(E26:E29)</f>
        <v>0</v>
      </c>
      <c r="F30" s="7"/>
      <c r="G30" s="14">
        <f>SUM(G26:G29)</f>
        <v>0</v>
      </c>
      <c r="I30" s="14">
        <f>SUM(I26:I29)</f>
        <v>730844.0395999985</v>
      </c>
    </row>
    <row r="31" spans="1:9" x14ac:dyDescent="0.25">
      <c r="C31" s="7"/>
      <c r="D31" s="7"/>
      <c r="E31" s="7"/>
      <c r="F31" s="7"/>
      <c r="G31" s="7"/>
      <c r="I31" s="8"/>
    </row>
    <row r="32" spans="1:9" x14ac:dyDescent="0.25">
      <c r="A32" s="2" t="s">
        <v>1</v>
      </c>
      <c r="C32" s="14">
        <v>0</v>
      </c>
      <c r="D32" s="6" t="s">
        <v>48</v>
      </c>
      <c r="E32" s="7">
        <f>'A - Summary'!G14</f>
        <v>-47341.451261619986</v>
      </c>
      <c r="F32" s="7"/>
      <c r="G32" s="7">
        <v>0</v>
      </c>
      <c r="I32" s="8">
        <f>SUM(C32,E32,G32)</f>
        <v>-47341.451261619986</v>
      </c>
    </row>
    <row r="33" spans="1:9" x14ac:dyDescent="0.25">
      <c r="C33" s="7"/>
      <c r="D33" s="7"/>
      <c r="E33" s="7"/>
      <c r="F33" s="7"/>
      <c r="G33" s="7"/>
      <c r="I33" s="8"/>
    </row>
    <row r="34" spans="1:9" ht="15.75" thickBot="1" x14ac:dyDescent="0.3">
      <c r="A34" s="2" t="s">
        <v>38</v>
      </c>
      <c r="C34" s="13">
        <f>SUM(C18, C23,C30,C32)</f>
        <v>809594.0395999985</v>
      </c>
      <c r="D34" s="7"/>
      <c r="E34" s="13">
        <f>SUM(E18, E23,E30,E32)</f>
        <v>-47341.451261619986</v>
      </c>
      <c r="F34" s="7"/>
      <c r="G34" s="13">
        <f>SUM(G18, G23,G30,G32)</f>
        <v>-277672</v>
      </c>
      <c r="I34" s="57">
        <f>SUM(I18, I23,I30,I32)-0.2</f>
        <v>484580.38833837851</v>
      </c>
    </row>
    <row r="35" spans="1:9" ht="15.75" thickTop="1" x14ac:dyDescent="0.25">
      <c r="C35" s="7"/>
    </row>
    <row r="36" spans="1:9" x14ac:dyDescent="0.25">
      <c r="C36" s="7"/>
    </row>
  </sheetData>
  <pageMargins left="0.7" right="0.7" top="0.75" bottom="0.75" header="0.3" footer="0.3"/>
  <pageSetup scale="89" orientation="landscape" r:id="rId1"/>
  <headerFooter>
    <oddFooter>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showGridLines="0" zoomScaleNormal="100" workbookViewId="0">
      <selection activeCell="D25" sqref="D25"/>
    </sheetView>
  </sheetViews>
  <sheetFormatPr defaultColWidth="9.140625" defaultRowHeight="15" outlineLevelRow="1" outlineLevelCol="1" x14ac:dyDescent="0.25"/>
  <cols>
    <col min="1" max="1" width="38.28515625" style="2" customWidth="1"/>
    <col min="2" max="2" width="15.7109375" style="2" customWidth="1" outlineLevel="1"/>
    <col min="3" max="3" width="9.28515625" style="2" customWidth="1" outlineLevel="1"/>
    <col min="4" max="4" width="15" style="2" customWidth="1" outlineLevel="1"/>
    <col min="5" max="5" width="2.85546875" style="2" customWidth="1" outlineLevel="1"/>
    <col min="6" max="6" width="10.5703125" style="2" bestFit="1" customWidth="1"/>
    <col min="7" max="16384" width="9.140625" style="2"/>
  </cols>
  <sheetData>
    <row r="1" spans="1:6" x14ac:dyDescent="0.25">
      <c r="A1" s="1" t="s">
        <v>60</v>
      </c>
      <c r="B1" s="7"/>
    </row>
    <row r="2" spans="1:6" x14ac:dyDescent="0.25">
      <c r="A2" s="1"/>
      <c r="B2" s="7"/>
    </row>
    <row r="3" spans="1:6" ht="29.25" x14ac:dyDescent="0.25">
      <c r="B3" s="3" t="s">
        <v>50</v>
      </c>
      <c r="C3" s="4"/>
      <c r="D3" s="5" t="s">
        <v>51</v>
      </c>
      <c r="F3" s="5" t="s">
        <v>0</v>
      </c>
    </row>
    <row r="4" spans="1:6" outlineLevel="1" x14ac:dyDescent="0.25">
      <c r="A4" s="2" t="s">
        <v>26</v>
      </c>
      <c r="B4" s="7"/>
    </row>
    <row r="5" spans="1:6" outlineLevel="1" x14ac:dyDescent="0.25">
      <c r="A5" s="2" t="s">
        <v>4</v>
      </c>
      <c r="B5" s="7">
        <v>0</v>
      </c>
      <c r="C5" s="7"/>
      <c r="D5" s="7">
        <f>'Attachment A.1-Oregon'!I5</f>
        <v>-156226</v>
      </c>
      <c r="F5" s="8">
        <f>SUM(B5,D5)</f>
        <v>-156226</v>
      </c>
    </row>
    <row r="6" spans="1:6" outlineLevel="1" x14ac:dyDescent="0.25">
      <c r="A6" s="2" t="s">
        <v>27</v>
      </c>
      <c r="B6" s="7">
        <v>0</v>
      </c>
      <c r="C6" s="7"/>
      <c r="D6" s="7"/>
      <c r="F6" s="8">
        <f t="shared" ref="F6:F8" si="0">SUM(B6,D6)</f>
        <v>0</v>
      </c>
    </row>
    <row r="7" spans="1:6" outlineLevel="1" x14ac:dyDescent="0.25">
      <c r="A7" s="2" t="s">
        <v>28</v>
      </c>
      <c r="B7" s="7">
        <v>0</v>
      </c>
      <c r="C7" s="7"/>
      <c r="D7" s="7"/>
      <c r="F7" s="8">
        <f t="shared" si="0"/>
        <v>0</v>
      </c>
    </row>
    <row r="8" spans="1:6" outlineLevel="1" x14ac:dyDescent="0.25">
      <c r="A8" s="2" t="s">
        <v>29</v>
      </c>
      <c r="B8" s="7">
        <v>0</v>
      </c>
      <c r="C8" s="7"/>
      <c r="D8" s="7"/>
      <c r="F8" s="8">
        <f t="shared" si="0"/>
        <v>0</v>
      </c>
    </row>
    <row r="9" spans="1:6" outlineLevel="1" x14ac:dyDescent="0.25">
      <c r="A9" s="20" t="s">
        <v>55</v>
      </c>
      <c r="B9" s="10">
        <f>SUM(B5:B8)</f>
        <v>0</v>
      </c>
      <c r="C9" s="7"/>
      <c r="D9" s="10">
        <f>SUM(D5:D8)</f>
        <v>-156226</v>
      </c>
      <c r="F9" s="10">
        <f>SUM(F5:F8)</f>
        <v>-156226</v>
      </c>
    </row>
    <row r="10" spans="1:6" outlineLevel="1" x14ac:dyDescent="0.25">
      <c r="B10" s="7"/>
      <c r="C10" s="7"/>
      <c r="D10" s="7"/>
    </row>
    <row r="11" spans="1:6" outlineLevel="1" x14ac:dyDescent="0.25">
      <c r="A11" s="2" t="s">
        <v>32</v>
      </c>
      <c r="B11" s="7"/>
      <c r="C11" s="7"/>
      <c r="D11" s="7"/>
    </row>
    <row r="12" spans="1:6" outlineLevel="1" x14ac:dyDescent="0.25">
      <c r="A12" s="2" t="s">
        <v>33</v>
      </c>
      <c r="B12" s="7">
        <v>0</v>
      </c>
      <c r="C12" s="7"/>
      <c r="D12" s="7"/>
      <c r="F12" s="8">
        <f t="shared" ref="F12:F16" si="1">SUM(B12,D12)</f>
        <v>0</v>
      </c>
    </row>
    <row r="13" spans="1:6" outlineLevel="1" x14ac:dyDescent="0.25">
      <c r="A13" s="2" t="s">
        <v>34</v>
      </c>
      <c r="B13" s="7">
        <v>0</v>
      </c>
      <c r="C13" s="7"/>
      <c r="D13" s="7"/>
      <c r="F13" s="8">
        <f t="shared" si="1"/>
        <v>0</v>
      </c>
    </row>
    <row r="14" spans="1:6" outlineLevel="1" x14ac:dyDescent="0.25">
      <c r="A14" s="2" t="s">
        <v>5</v>
      </c>
      <c r="B14" s="7">
        <f>'Attachment A.1-Oregon'!I14</f>
        <v>-43761</v>
      </c>
      <c r="C14" s="7"/>
      <c r="D14" s="7"/>
      <c r="F14" s="8">
        <f t="shared" si="1"/>
        <v>-43761</v>
      </c>
    </row>
    <row r="15" spans="1:6" outlineLevel="1" x14ac:dyDescent="0.25">
      <c r="A15" s="2" t="s">
        <v>35</v>
      </c>
      <c r="B15" s="7">
        <v>0</v>
      </c>
      <c r="C15" s="7"/>
      <c r="D15" s="7"/>
      <c r="F15" s="8">
        <f t="shared" si="1"/>
        <v>0</v>
      </c>
    </row>
    <row r="16" spans="1:6" outlineLevel="1" x14ac:dyDescent="0.25">
      <c r="A16" s="2" t="s">
        <v>36</v>
      </c>
      <c r="B16" s="7">
        <v>0</v>
      </c>
      <c r="C16" s="7"/>
      <c r="D16" s="7">
        <f>'Attachment A.1-Oregon'!I16</f>
        <v>-7385</v>
      </c>
      <c r="F16" s="8">
        <f t="shared" si="1"/>
        <v>-7385</v>
      </c>
    </row>
    <row r="17" spans="1:6" outlineLevel="1" x14ac:dyDescent="0.25">
      <c r="A17" s="20" t="s">
        <v>37</v>
      </c>
      <c r="B17" s="21">
        <f>SUM(B12:B16)</f>
        <v>-43761</v>
      </c>
      <c r="C17" s="7"/>
      <c r="D17" s="21">
        <f>SUM(D12:D16)</f>
        <v>-7385</v>
      </c>
      <c r="F17" s="21">
        <f>SUM(F12:F16)</f>
        <v>-51146</v>
      </c>
    </row>
    <row r="18" spans="1:6" x14ac:dyDescent="0.25">
      <c r="A18" s="2" t="s">
        <v>46</v>
      </c>
      <c r="B18" s="14">
        <f>SUM(B9,B17)</f>
        <v>-43761</v>
      </c>
      <c r="C18" s="7"/>
      <c r="D18" s="14">
        <f>SUM(D9,D17)</f>
        <v>-163611</v>
      </c>
      <c r="F18" s="14">
        <f>SUM(F9,F17)</f>
        <v>-207372</v>
      </c>
    </row>
    <row r="19" spans="1:6" x14ac:dyDescent="0.25">
      <c r="B19" s="7"/>
      <c r="C19" s="7"/>
      <c r="D19" s="7"/>
    </row>
    <row r="20" spans="1:6" outlineLevel="1" x14ac:dyDescent="0.25">
      <c r="A20" s="2" t="s">
        <v>2</v>
      </c>
      <c r="B20" s="7"/>
      <c r="C20" s="7"/>
      <c r="D20" s="7"/>
      <c r="F20" s="8"/>
    </row>
    <row r="21" spans="1:6" outlineLevel="1" x14ac:dyDescent="0.25">
      <c r="A21" s="2" t="s">
        <v>33</v>
      </c>
      <c r="B21" s="7">
        <v>0</v>
      </c>
      <c r="C21" s="7"/>
      <c r="D21" s="7"/>
      <c r="F21" s="8">
        <f t="shared" ref="F21:F22" si="2">SUM(B21,D21)</f>
        <v>0</v>
      </c>
    </row>
    <row r="22" spans="1:6" outlineLevel="1" x14ac:dyDescent="0.25">
      <c r="A22" s="2" t="s">
        <v>5</v>
      </c>
      <c r="B22" s="22">
        <f>'Attachment A.1-Oregon'!I22</f>
        <v>8450</v>
      </c>
      <c r="C22" s="7"/>
      <c r="D22" s="22"/>
      <c r="F22" s="24">
        <f t="shared" si="2"/>
        <v>8450</v>
      </c>
    </row>
    <row r="23" spans="1:6" x14ac:dyDescent="0.25">
      <c r="A23" s="2" t="s">
        <v>40</v>
      </c>
      <c r="B23" s="14">
        <f>SUM(B21:B22)</f>
        <v>8450</v>
      </c>
      <c r="C23" s="7"/>
      <c r="D23" s="14">
        <f>SUM(D21:D22)</f>
        <v>0</v>
      </c>
      <c r="F23" s="14">
        <f>SUM(F21:F22)</f>
        <v>8450</v>
      </c>
    </row>
    <row r="24" spans="1:6" x14ac:dyDescent="0.25">
      <c r="B24" s="7"/>
      <c r="C24" s="7"/>
      <c r="D24" s="7"/>
    </row>
    <row r="25" spans="1:6" outlineLevel="1" x14ac:dyDescent="0.25">
      <c r="A25" s="2" t="s">
        <v>30</v>
      </c>
      <c r="B25" s="7"/>
      <c r="C25" s="7"/>
      <c r="D25" s="7"/>
    </row>
    <row r="26" spans="1:6" outlineLevel="1" x14ac:dyDescent="0.25">
      <c r="A26" s="2" t="s">
        <v>31</v>
      </c>
      <c r="B26" s="7">
        <v>0</v>
      </c>
      <c r="C26" s="7"/>
      <c r="D26" s="7"/>
      <c r="F26" s="8">
        <f t="shared" ref="F26:F29" si="3">SUM(B26,D26)</f>
        <v>0</v>
      </c>
    </row>
    <row r="27" spans="1:6" outlineLevel="1" x14ac:dyDescent="0.25">
      <c r="A27" s="2" t="s">
        <v>14</v>
      </c>
      <c r="B27" s="7">
        <v>0</v>
      </c>
      <c r="C27" s="7"/>
      <c r="D27" s="7"/>
      <c r="F27" s="8">
        <f t="shared" si="3"/>
        <v>0</v>
      </c>
    </row>
    <row r="28" spans="1:6" outlineLevel="1" x14ac:dyDescent="0.25">
      <c r="A28" s="2" t="s">
        <v>39</v>
      </c>
      <c r="B28" s="7">
        <f>'Attachment A.1-Oregon'!I28</f>
        <v>730844.0395999985</v>
      </c>
      <c r="C28" s="7"/>
      <c r="D28" s="7"/>
      <c r="F28" s="8">
        <f t="shared" si="3"/>
        <v>730844.0395999985</v>
      </c>
    </row>
    <row r="29" spans="1:6" outlineLevel="1" x14ac:dyDescent="0.25">
      <c r="A29" s="2" t="s">
        <v>13</v>
      </c>
      <c r="B29" s="22">
        <v>0</v>
      </c>
      <c r="C29" s="7"/>
      <c r="D29" s="22"/>
      <c r="F29" s="24">
        <f t="shared" si="3"/>
        <v>0</v>
      </c>
    </row>
    <row r="30" spans="1:6" x14ac:dyDescent="0.25">
      <c r="A30" s="2" t="s">
        <v>15</v>
      </c>
      <c r="B30" s="14">
        <f>SUM(B26:B29)</f>
        <v>730844.0395999985</v>
      </c>
      <c r="C30" s="7"/>
      <c r="D30" s="14">
        <f>SUM(D26:D29)</f>
        <v>0</v>
      </c>
      <c r="F30" s="14">
        <f>SUM(F26:F29)</f>
        <v>730844.0395999985</v>
      </c>
    </row>
    <row r="31" spans="1:6" x14ac:dyDescent="0.25">
      <c r="B31" s="7"/>
      <c r="C31" s="7"/>
      <c r="D31" s="7"/>
    </row>
    <row r="32" spans="1:6" x14ac:dyDescent="0.25">
      <c r="A32" s="2" t="s">
        <v>1</v>
      </c>
      <c r="B32" s="14">
        <v>-41235</v>
      </c>
      <c r="C32" s="7"/>
      <c r="D32" s="7">
        <f>'Attachment A.1-Oregon'!I32-B32</f>
        <v>-6106.4512616199863</v>
      </c>
      <c r="F32" s="8">
        <f>SUM(B32,D32)</f>
        <v>-47341.451261619986</v>
      </c>
    </row>
    <row r="33" spans="1:6" x14ac:dyDescent="0.25">
      <c r="B33" s="7"/>
      <c r="C33" s="7"/>
      <c r="D33" s="7"/>
    </row>
    <row r="34" spans="1:6" ht="15.75" thickBot="1" x14ac:dyDescent="0.3">
      <c r="A34" s="2" t="s">
        <v>38</v>
      </c>
      <c r="B34" s="13">
        <f>SUM(B18, B23,B30,B32)</f>
        <v>654298.0395999985</v>
      </c>
      <c r="C34" s="7"/>
      <c r="D34" s="13">
        <f>SUM(D18, D23,D30,D32)</f>
        <v>-169717.45126161998</v>
      </c>
      <c r="F34" s="13">
        <f>SUM(F18, F23,F30,F32)-0.2</f>
        <v>484580.38833837851</v>
      </c>
    </row>
    <row r="35" spans="1:6" ht="15.75" thickTop="1" x14ac:dyDescent="0.25">
      <c r="B35" s="7"/>
    </row>
    <row r="36" spans="1:6" x14ac:dyDescent="0.25">
      <c r="B36" s="7"/>
    </row>
  </sheetData>
  <pageMargins left="0.7" right="0.7" top="0.75" bottom="0.75" header="0.3" footer="0.3"/>
  <pageSetup scale="97" orientation="landscape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81583064C30244AD60045432BC9080" ma:contentTypeVersion="16" ma:contentTypeDescription="" ma:contentTypeScope="" ma:versionID="6bc2e260d72c0ae8916f8b2b7b361f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2023-02-22T08:00:00+00:00</OpenedDate>
    <SignificantOrder xmlns="dc463f71-b30c-4ab2-9473-d307f9d35888">false</SignificantOrder>
    <Date1 xmlns="dc463f71-b30c-4ab2-9473-d307f9d35888">2023-02-22T08:00:00+00:00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230123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201DB2-1FA0-4A09-A68E-B243123EE2E4}"/>
</file>

<file path=customXml/itemProps2.xml><?xml version="1.0" encoding="utf-8"?>
<ds:datastoreItem xmlns:ds="http://schemas.openxmlformats.org/officeDocument/2006/customXml" ds:itemID="{C1245A3C-E3DA-45AE-A62A-79D3C5C03487}"/>
</file>

<file path=customXml/itemProps3.xml><?xml version="1.0" encoding="utf-8"?>
<ds:datastoreItem xmlns:ds="http://schemas.openxmlformats.org/officeDocument/2006/customXml" ds:itemID="{A0084B26-9278-46F2-891E-0D26B5862F51}"/>
</file>

<file path=customXml/itemProps4.xml><?xml version="1.0" encoding="utf-8"?>
<ds:datastoreItem xmlns:ds="http://schemas.openxmlformats.org/officeDocument/2006/customXml" ds:itemID="{A886D031-653B-45EF-9524-6553B071C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 - Summary</vt:lpstr>
      <vt:lpstr>Attachment A.1-Washington</vt:lpstr>
      <vt:lpstr>Attachment A.2-WA</vt:lpstr>
      <vt:lpstr>Attachment A.1-Idaho</vt:lpstr>
      <vt:lpstr>Attachment A.2-Idaho</vt:lpstr>
      <vt:lpstr>Attachment A.1-Oregon</vt:lpstr>
      <vt:lpstr>Attachment A.2-Oregon</vt:lpstr>
      <vt:lpstr>'Attachment A.1-Idaho'!Print_Titles</vt:lpstr>
      <vt:lpstr>'Attachment A.2-Idaho'!Print_Titles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Machado</dc:creator>
  <cp:lastModifiedBy>Andrews, Liz</cp:lastModifiedBy>
  <cp:lastPrinted>2023-02-21T00:10:58Z</cp:lastPrinted>
  <dcterms:created xsi:type="dcterms:W3CDTF">2018-01-19T22:49:30Z</dcterms:created>
  <dcterms:modified xsi:type="dcterms:W3CDTF">2023-02-21T00:11:15Z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0x0101006E56B4D1795A2E4DB2F0B01679ED314A005481583064C30244AD60045432BC9080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