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https://home.utc.wa.gov/sites/ue-190529/Staffs Testimony and Exhibits/"/>
    </mc:Choice>
  </mc:AlternateContent>
  <xr:revisionPtr revIDLastSave="0" documentId="14_{6C711420-B9A9-4A11-91ED-6E65939DC509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Electric" sheetId="1" r:id="rId1"/>
    <sheet name="G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0" i="2" l="1"/>
  <c r="B30" i="2" l="1"/>
  <c r="H28" i="2"/>
  <c r="F28" i="2"/>
  <c r="D28" i="2"/>
  <c r="B28" i="2"/>
  <c r="H29" i="1"/>
  <c r="F29" i="1"/>
  <c r="D29" i="1"/>
  <c r="H10" i="2"/>
  <c r="G10" i="2" s="1"/>
  <c r="H10" i="1"/>
  <c r="F10" i="2"/>
  <c r="F10" i="1"/>
  <c r="D10" i="2"/>
  <c r="C10" i="2" s="1"/>
  <c r="D10" i="1"/>
  <c r="B10" i="2"/>
  <c r="B10" i="1"/>
  <c r="G28" i="2" l="1"/>
  <c r="C28" i="2"/>
  <c r="C10" i="1"/>
  <c r="G29" i="1"/>
  <c r="C29" i="1"/>
  <c r="G10" i="1"/>
  <c r="F30" i="2"/>
  <c r="D30" i="2"/>
  <c r="C30" i="2" s="1"/>
  <c r="J13" i="2"/>
  <c r="H13" i="2"/>
  <c r="G13" i="2"/>
  <c r="F13" i="2"/>
  <c r="D13" i="2"/>
  <c r="C13" i="2"/>
  <c r="B13" i="2"/>
  <c r="H13" i="1"/>
  <c r="D13" i="1"/>
  <c r="C13" i="1"/>
  <c r="J13" i="1"/>
  <c r="G13" i="1"/>
  <c r="F31" i="1"/>
  <c r="G31" i="1" s="1"/>
  <c r="B31" i="1"/>
  <c r="C31" i="1" s="1"/>
  <c r="B29" i="1"/>
  <c r="F13" i="1"/>
  <c r="B13" i="1"/>
  <c r="G30" i="2" l="1"/>
</calcChain>
</file>

<file path=xl/sharedStrings.xml><?xml version="1.0" encoding="utf-8"?>
<sst xmlns="http://schemas.openxmlformats.org/spreadsheetml/2006/main" count="97" uniqueCount="50">
  <si>
    <t>PSE Attrition Base Excluding AMI and GTZ</t>
  </si>
  <si>
    <t>Staff Attrition Base Excluding AMI and GTZ</t>
  </si>
  <si>
    <t>Gross Plant</t>
  </si>
  <si>
    <t>Transmission</t>
  </si>
  <si>
    <t>Distribution</t>
  </si>
  <si>
    <t>Intangible Plant</t>
  </si>
  <si>
    <t>General Plant</t>
  </si>
  <si>
    <t>Other Power Supply Expenses</t>
  </si>
  <si>
    <t>Transmission Expense</t>
  </si>
  <si>
    <t>Distribution Expense</t>
  </si>
  <si>
    <t>Customer Account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</si>
  <si>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</si>
  <si>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</si>
  <si>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</si>
  <si>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</si>
  <si>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</si>
  <si>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</si>
  <si>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</si>
  <si>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</si>
  <si>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F.I.T.</t>
  </si>
  <si>
    <t>Federal Income Taxes</t>
  </si>
  <si>
    <t>Deferred Income Taxes</t>
  </si>
  <si>
    <t>Total Operating Rev. Deduct.</t>
  </si>
  <si>
    <t>O&amp;M</t>
  </si>
  <si>
    <t>Expenses</t>
  </si>
  <si>
    <t>Total Gross Plant</t>
  </si>
  <si>
    <t>PSE Growth Factor</t>
  </si>
  <si>
    <t>Staff Growth Factor</t>
  </si>
  <si>
    <t>use linear function</t>
  </si>
  <si>
    <t>use exponential function (better fit)</t>
  </si>
  <si>
    <t>use linear function (2012-2018)</t>
  </si>
  <si>
    <t>no pattern</t>
  </si>
  <si>
    <t>no pattern; use compound average growth rate</t>
  </si>
  <si>
    <t>Reasons for Staff's Recommended Growth Factor</t>
  </si>
  <si>
    <t>Escalation From Test Year</t>
  </si>
  <si>
    <t>O&amp;M Expense</t>
  </si>
  <si>
    <t>Comparison of PSE's and UTC Staff's Attrition Analysis</t>
  </si>
  <si>
    <t>Electric</t>
  </si>
  <si>
    <t>Production</t>
  </si>
  <si>
    <t>Amortization of Property Loss</t>
  </si>
  <si>
    <t>Natural Gas</t>
  </si>
  <si>
    <t>use exponential function (curve)</t>
  </si>
  <si>
    <t>poor model fit; use compound average growth rate</t>
  </si>
  <si>
    <t>Escalation From Test Year Before Adding AMI and GTZ</t>
  </si>
  <si>
    <t>Escalation From Test Year Before Adding CRM, AMI and GTZ</t>
  </si>
  <si>
    <t>use linear function; exclude EIM in data set</t>
  </si>
  <si>
    <t>use linear function; exclude LNG from dataset</t>
  </si>
  <si>
    <t>Staff Note:</t>
  </si>
  <si>
    <t xml:space="preserve">The dark blue shading indicates the primary change.  The attrition deficiency number is from Staff's revised attrition analysis. </t>
  </si>
  <si>
    <t>The light blue shading indicates the changes due to linked formulas.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</si>
</sst>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4" fontId="0" fillId="0" borderId="1" xfId="1" applyNumberFormat="1" applyFont="1" applyBorder="1"/>
    <xf numFmtId="164" fontId="2" fillId="0" borderId="0" xfId="0" applyNumberFormat="1" applyFont="1"/>
    <xf numFmtId="0" fontId="3" fillId="0" borderId="0" xfId="0" applyNumberFormat="1" applyFont="1" applyFill="1" applyBorder="1" applyAlignment="1"/>
    <xf numFmtId="0" fontId="0" fillId="0" borderId="0" xfId="0" applyFont="1" applyFill="1" applyAlignment="1">
      <alignment horizontal="left" indent="1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4" fillId="0" borderId="0" xfId="0" quotePrefix="1" applyNumberFormat="1" applyFont="1" applyFill="1" applyAlignment="1">
      <alignment horizontal="left"/>
    </xf>
    <xf numFmtId="0" fontId="4" fillId="0" borderId="0" xfId="0" applyNumberFormat="1" applyFont="1" applyFill="1" applyAlignment="1"/>
    <xf numFmtId="10" fontId="0" fillId="0" borderId="0" xfId="2" applyNumberFormat="1" applyFont="1"/>
    <xf numFmtId="0" fontId="0" fillId="0" borderId="1" xfId="0" applyFont="1" applyFill="1" applyBorder="1" applyAlignment="1">
      <alignment horizontal="left" indent="1"/>
    </xf>
    <xf numFmtId="10" fontId="0" fillId="0" borderId="1" xfId="2" applyNumberFormat="1" applyFont="1" applyBorder="1"/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1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10" fontId="2" fillId="0" borderId="0" xfId="2" applyNumberFormat="1" applyFont="1" applyBorder="1" applyAlignment="1">
      <alignment horizontal="center" vertical="center" wrapText="1"/>
    </xf>
    <xf numFmtId="10" fontId="0" fillId="0" borderId="0" xfId="2" applyNumberFormat="1" applyFont="1" applyBorder="1"/>
    <xf numFmtId="164" fontId="0" fillId="0" borderId="0" xfId="1" applyNumberFormat="1" applyFont="1" applyBorder="1"/>
    <xf numFmtId="10" fontId="2" fillId="0" borderId="0" xfId="2" applyNumberFormat="1" applyFont="1"/>
    <xf numFmtId="0" fontId="5" fillId="0" borderId="2" xfId="0" applyNumberFormat="1" applyFont="1" applyFill="1" applyBorder="1" applyAlignment="1">
      <alignment horizontal="left"/>
    </xf>
    <xf numFmtId="0" fontId="2" fillId="0" borderId="0" xfId="0" applyFont="1"/>
    <xf numFmtId="0" fontId="2" fillId="0" borderId="0" xfId="0" applyFont="1" applyBorder="1"/>
    <xf numFmtId="42" fontId="4" fillId="0" borderId="0" xfId="0" applyNumberFormat="1" applyFont="1" applyFill="1" applyAlignment="1"/>
    <xf numFmtId="10" fontId="4" fillId="0" borderId="0" xfId="2" applyNumberFormat="1" applyFont="1" applyFill="1"/>
    <xf numFmtId="164" fontId="4" fillId="0" borderId="0" xfId="1" applyNumberFormat="1" applyFont="1" applyFill="1"/>
    <xf numFmtId="0" fontId="4" fillId="0" borderId="0" xfId="0" applyFont="1" applyFill="1"/>
    <xf numFmtId="0" fontId="4" fillId="0" borderId="0" xfId="0" applyFont="1" applyFill="1" applyBorder="1"/>
    <xf numFmtId="0" fontId="0" fillId="0" borderId="0" xfId="0" applyAlignment="1">
      <alignment vertical="center"/>
    </xf>
    <xf numFmtId="10" fontId="0" fillId="0" borderId="0" xfId="2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NumberFormat="1" applyFont="1" applyFill="1" applyBorder="1" applyAlignment="1"/>
    <xf numFmtId="10" fontId="2" fillId="0" borderId="0" xfId="2" applyNumberFormat="1" applyFont="1" applyBorder="1"/>
    <xf numFmtId="164" fontId="0" fillId="0" borderId="0" xfId="0" applyNumberFormat="1" applyBorder="1"/>
    <xf numFmtId="10" fontId="4" fillId="0" borderId="0" xfId="2" applyNumberFormat="1" applyFont="1" applyFill="1" applyBorder="1"/>
    <xf numFmtId="164" fontId="4" fillId="0" borderId="0" xfId="1" applyNumberFormat="1" applyFont="1" applyFill="1" applyBorder="1"/>
    <xf numFmtId="0" fontId="4" fillId="0" borderId="1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/>
    <xf numFmtId="164" fontId="2" fillId="0" borderId="0" xfId="1" applyNumberFormat="1" applyFont="1" applyBorder="1"/>
    <xf numFmtId="0" fontId="2" fillId="0" borderId="0" xfId="0" applyFont="1" applyFill="1" applyAlignment="1">
      <alignment horizontal="left" indent="1"/>
    </xf>
    <xf numFmtId="10" fontId="0" fillId="2" borderId="0" xfId="2" applyNumberFormat="1" applyFont="1" applyFill="1"/>
    <xf numFmtId="164" fontId="0" fillId="3" borderId="0" xfId="1" applyNumberFormat="1" applyFont="1" applyFill="1"/>
    <xf numFmtId="164" fontId="0" fillId="3" borderId="1" xfId="1" applyNumberFormat="1" applyFont="1" applyFill="1" applyBorder="1"/>
    <xf numFmtId="164" fontId="2" fillId="3" borderId="0" xfId="0" applyNumberFormat="1" applyFont="1" applyFill="1"/>
    <xf numFmtId="10" fontId="2" fillId="3" borderId="0" xfId="2" applyNumberFormat="1" applyFont="1" applyFill="1"/>
    <xf numFmtId="0" fontId="0" fillId="2" borderId="0" xfId="0" applyFill="1" applyBorder="1"/>
    <xf numFmtId="164" fontId="2" fillId="3" borderId="0" xfId="1" applyNumberFormat="1" applyFont="1" applyFill="1" applyBorder="1"/>
    <xf numFmtId="164" fontId="0" fillId="0" borderId="1" xfId="1" applyNumberFormat="1" applyFont="1" applyFill="1" applyBorder="1"/>
    <xf numFmtId="0" fontId="7" fillId="0" borderId="0" xfId="0" applyFont="1"/>
    <xf numFmtId="0" fontId="8" fillId="0" borderId="0" xfId="0" applyFont="1"/>
    <xf numFmtId="0" fontId="8" fillId="2" borderId="0" xfId="0" applyFont="1" applyFill="1"/>
    <xf numFmtId="0" fontId="6" fillId="0" borderId="0" xfId="0" applyFont="1" applyAlignment="1">
      <alignment horizontal="center" vertical="center"/>
    </xf>
    <xf numFmtId="0" fontId="8" fillId="4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zoomScale="95" zoomScaleNormal="95" workbookViewId="0">
      <selection activeCell="D45" sqref="D45"/>
    </sheetView>
  </sheetViews>
  <sheetFormatPr defaultRowHeight="15" x14ac:dyDescent="0.25"/>
  <cols>
    <col min="1" max="1" width="34.140625" customWidth="1"/>
    <col min="2" max="2" width="18.140625" customWidth="1"/>
    <col min="3" max="3" width="10" style="11" customWidth="1"/>
    <col min="4" max="4" width="15.85546875" style="11" customWidth="1"/>
    <col min="5" max="5" width="5.42578125" customWidth="1"/>
    <col min="6" max="6" width="18.42578125" customWidth="1"/>
    <col min="7" max="7" width="9.140625" style="11"/>
    <col min="8" max="8" width="18.85546875" style="11" customWidth="1"/>
    <col min="9" max="9" width="4" style="11" customWidth="1"/>
    <col min="10" max="10" width="49.85546875" style="20" bestFit="1" customWidth="1"/>
  </cols>
  <sheetData>
    <row r="1" spans="1:10" s="33" customFormat="1" ht="27" customHeight="1" x14ac:dyDescent="0.25">
      <c r="A1" s="57" t="s">
        <v>36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s="33" customFormat="1" ht="23.25" x14ac:dyDescent="0.25">
      <c r="A2" s="57" t="s">
        <v>37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s="33" customFormat="1" ht="23.25" x14ac:dyDescent="0.25">
      <c r="C3" s="34"/>
      <c r="D3" s="36"/>
      <c r="G3" s="34"/>
      <c r="H3" s="34"/>
      <c r="I3" s="34"/>
      <c r="J3" s="35"/>
    </row>
    <row r="4" spans="1:10" s="19" customFormat="1" ht="45" x14ac:dyDescent="0.25">
      <c r="A4" s="14" t="s">
        <v>2</v>
      </c>
      <c r="B4" s="15" t="s">
        <v>0</v>
      </c>
      <c r="C4" s="16" t="s">
        <v>26</v>
      </c>
      <c r="D4" s="16" t="s">
        <v>34</v>
      </c>
      <c r="F4" s="15" t="s">
        <v>1</v>
      </c>
      <c r="G4" s="16" t="s">
        <v>27</v>
      </c>
      <c r="H4" s="16" t="s">
        <v>34</v>
      </c>
      <c r="I4" s="21"/>
      <c r="J4" s="16" t="s">
        <v>33</v>
      </c>
    </row>
    <row r="5" spans="1:10" x14ac:dyDescent="0.25">
      <c r="A5" s="6" t="s">
        <v>38</v>
      </c>
      <c r="B5" s="1">
        <v>4226607969.3040905</v>
      </c>
      <c r="C5" s="11">
        <v>1.5006211864456276E-2</v>
      </c>
      <c r="D5" s="1">
        <v>146729337.10161209</v>
      </c>
      <c r="E5" s="5"/>
      <c r="F5" s="1">
        <v>4219025238.3040905</v>
      </c>
      <c r="G5" s="46">
        <v>1.4158484726916581E-3</v>
      </c>
      <c r="H5" s="47">
        <v>47336151.146546364</v>
      </c>
      <c r="J5" s="20" t="s">
        <v>28</v>
      </c>
    </row>
    <row r="6" spans="1:10" x14ac:dyDescent="0.25">
      <c r="A6" s="6" t="s">
        <v>3</v>
      </c>
      <c r="B6" s="1">
        <v>1537389479.4362583</v>
      </c>
      <c r="C6" s="11">
        <v>5.3215264320141842E-2</v>
      </c>
      <c r="D6" s="1">
        <v>184130453.44405174</v>
      </c>
      <c r="E6" s="6"/>
      <c r="F6" s="1">
        <v>1537389479.4362583</v>
      </c>
      <c r="G6" s="11">
        <v>4.6011659206104102E-2</v>
      </c>
      <c r="H6" s="1">
        <v>162337596.34775972</v>
      </c>
      <c r="J6" s="20" t="s">
        <v>28</v>
      </c>
    </row>
    <row r="7" spans="1:10" x14ac:dyDescent="0.25">
      <c r="A7" s="6" t="s">
        <v>4</v>
      </c>
      <c r="B7" s="1">
        <v>3863263016.520679</v>
      </c>
      <c r="C7" s="11">
        <v>3.4394221048451933E-2</v>
      </c>
      <c r="D7" s="1">
        <v>376884698.73365068</v>
      </c>
      <c r="E7" s="6"/>
      <c r="F7" s="1">
        <v>3862712861.310679</v>
      </c>
      <c r="G7" s="46">
        <v>3.0804270138053366E-2</v>
      </c>
      <c r="H7" s="47">
        <v>350272520.17098188</v>
      </c>
      <c r="J7" s="51" t="s">
        <v>28</v>
      </c>
    </row>
    <row r="8" spans="1:10" x14ac:dyDescent="0.25">
      <c r="A8" s="6" t="s">
        <v>5</v>
      </c>
      <c r="B8" s="1">
        <v>349416085.56220162</v>
      </c>
      <c r="C8" s="11">
        <v>0.16157434378051261</v>
      </c>
      <c r="D8" s="1">
        <v>97266451.544644117</v>
      </c>
      <c r="E8" s="6"/>
      <c r="F8" s="1">
        <v>332198530.60220164</v>
      </c>
      <c r="G8" s="46">
        <v>5.8997856010644383E-2</v>
      </c>
      <c r="H8" s="47">
        <v>43127370.096946061</v>
      </c>
      <c r="J8" s="51" t="s">
        <v>45</v>
      </c>
    </row>
    <row r="9" spans="1:10" x14ac:dyDescent="0.25">
      <c r="A9" s="12" t="s">
        <v>6</v>
      </c>
      <c r="B9" s="3">
        <v>515670958.80223441</v>
      </c>
      <c r="C9" s="13">
        <v>6.0398964202900807E-2</v>
      </c>
      <c r="D9" s="3">
        <v>142966217.48613501</v>
      </c>
      <c r="E9" s="6"/>
      <c r="F9" s="3">
        <v>515670958.80223441</v>
      </c>
      <c r="G9" s="13">
        <v>4.4317885940325638E-2</v>
      </c>
      <c r="H9" s="53">
        <v>124533537.91442001</v>
      </c>
      <c r="I9" s="22"/>
      <c r="J9" s="20" t="s">
        <v>28</v>
      </c>
    </row>
    <row r="10" spans="1:10" x14ac:dyDescent="0.25">
      <c r="A10" s="6" t="s">
        <v>25</v>
      </c>
      <c r="B10" s="4">
        <f>SUM(B5:B9)</f>
        <v>10492347509.625465</v>
      </c>
      <c r="C10" s="24">
        <f>D10/B10</f>
        <v>9.0349386297054954E-2</v>
      </c>
      <c r="D10" s="4">
        <f>SUM(D5:D9)</f>
        <v>947977158.31009364</v>
      </c>
      <c r="E10" s="6"/>
      <c r="F10" s="4">
        <f>SUM(F5:F9)</f>
        <v>10466997068.455463</v>
      </c>
      <c r="G10" s="50">
        <f>H10/F10</f>
        <v>6.9514414776082625E-2</v>
      </c>
      <c r="H10" s="49">
        <f>SUM(H5:H9)</f>
        <v>727607175.67665398</v>
      </c>
    </row>
    <row r="13" spans="1:10" s="17" customFormat="1" ht="45" x14ac:dyDescent="0.25">
      <c r="A13" s="14" t="s">
        <v>24</v>
      </c>
      <c r="B13" s="15" t="str">
        <f>B4</f>
        <v>PSE Attrition Base Excluding AMI and GTZ</v>
      </c>
      <c r="C13" s="16" t="str">
        <f>C4</f>
        <v>PSE Growth Factor</v>
      </c>
      <c r="D13" s="16" t="str">
        <f>D4</f>
        <v>Escalation From Test Year</v>
      </c>
      <c r="F13" s="15" t="str">
        <f>F4</f>
        <v>Staff Attrition Base Excluding AMI and GTZ</v>
      </c>
      <c r="G13" s="16" t="str">
        <f>G4</f>
        <v>Staff Growth Factor</v>
      </c>
      <c r="H13" s="16" t="str">
        <f>H4</f>
        <v>Escalation From Test Year</v>
      </c>
      <c r="I13" s="21"/>
      <c r="J13" s="18" t="str">
        <f>J4</f>
        <v>Reasons for Staff's Recommended Growth Factor</v>
      </c>
    </row>
    <row r="14" spans="1:10" x14ac:dyDescent="0.25">
      <c r="A14" s="7" t="s">
        <v>7</v>
      </c>
      <c r="B14" s="1">
        <v>127132037.69018357</v>
      </c>
      <c r="C14" s="11">
        <v>2.2058288256380676E-2</v>
      </c>
      <c r="D14" s="1">
        <v>6639861.121105507</v>
      </c>
      <c r="F14" s="1">
        <v>108277180.51018357</v>
      </c>
      <c r="G14" s="11">
        <v>2.2058288256380676E-2</v>
      </c>
      <c r="H14" s="1">
        <v>5655108.2971275598</v>
      </c>
      <c r="J14" s="20" t="s">
        <v>29</v>
      </c>
    </row>
    <row r="15" spans="1:10" x14ac:dyDescent="0.25">
      <c r="A15" s="8" t="s">
        <v>8</v>
      </c>
      <c r="B15" s="1">
        <v>24319869.025746707</v>
      </c>
      <c r="C15" s="11">
        <v>2.3221538863637203E-2</v>
      </c>
      <c r="D15" s="1">
        <v>1338190.1953594536</v>
      </c>
      <c r="F15" s="1">
        <v>24319869.025746707</v>
      </c>
      <c r="G15" s="11">
        <v>2.8206077487461068E-2</v>
      </c>
      <c r="H15" s="1">
        <v>1630783.7635676153</v>
      </c>
      <c r="J15" s="20" t="s">
        <v>29</v>
      </c>
    </row>
    <row r="16" spans="1:10" x14ac:dyDescent="0.25">
      <c r="A16" s="8" t="s">
        <v>9</v>
      </c>
      <c r="B16" s="1">
        <v>83321444.144423828</v>
      </c>
      <c r="C16" s="11">
        <v>2.3221538863637203E-2</v>
      </c>
      <c r="D16" s="1">
        <v>4584726.1553595066</v>
      </c>
      <c r="F16" s="1">
        <v>83321444.144423828</v>
      </c>
      <c r="G16" s="11">
        <v>1.8105581938520306E-2</v>
      </c>
      <c r="H16" s="1">
        <v>3562600.8628159165</v>
      </c>
      <c r="J16" s="20" t="s">
        <v>32</v>
      </c>
    </row>
    <row r="17" spans="1:10" x14ac:dyDescent="0.25">
      <c r="A17" s="8" t="s">
        <v>10</v>
      </c>
      <c r="B17" s="1">
        <v>46156575.140734799</v>
      </c>
      <c r="C17" s="11">
        <v>2.4518113913641004E-2</v>
      </c>
      <c r="D17" s="1">
        <v>2683846.6656795815</v>
      </c>
      <c r="F17" s="1">
        <v>46157950.300116494</v>
      </c>
      <c r="G17" s="11">
        <v>2.4038293489449414E-2</v>
      </c>
      <c r="H17" s="1">
        <v>2630569.4785454944</v>
      </c>
      <c r="J17" s="20" t="s">
        <v>29</v>
      </c>
    </row>
    <row r="18" spans="1:10" x14ac:dyDescent="0.25">
      <c r="A18" s="8" t="s">
        <v>11</v>
      </c>
      <c r="B18" s="1">
        <v>4015681.2075902633</v>
      </c>
      <c r="C18" s="11">
        <v>2.4518113913641004E-2</v>
      </c>
      <c r="D18" s="1">
        <v>233498.10046698619</v>
      </c>
      <c r="F18" s="1">
        <v>4015681.2075902633</v>
      </c>
      <c r="G18" s="11">
        <v>6.5584875707020554E-2</v>
      </c>
      <c r="H18" s="1">
        <v>641587.96915753372</v>
      </c>
      <c r="J18" s="20" t="s">
        <v>30</v>
      </c>
    </row>
    <row r="19" spans="1:10" x14ac:dyDescent="0.25">
      <c r="A19" s="8" t="s">
        <v>12</v>
      </c>
      <c r="B19" s="1">
        <v>0</v>
      </c>
      <c r="D19" s="1">
        <v>0</v>
      </c>
      <c r="F19" s="1">
        <v>0</v>
      </c>
      <c r="H19" s="1">
        <v>0</v>
      </c>
    </row>
    <row r="20" spans="1:10" x14ac:dyDescent="0.25">
      <c r="A20" s="8" t="s">
        <v>13</v>
      </c>
      <c r="B20" s="1">
        <v>124099219.17215073</v>
      </c>
      <c r="C20" s="11">
        <v>3.0173455755267975E-2</v>
      </c>
      <c r="D20" s="1">
        <v>8913512.1127893627</v>
      </c>
      <c r="F20" s="1">
        <v>124099543.54044458</v>
      </c>
      <c r="G20" s="11">
        <v>3.0173455755267975E-2</v>
      </c>
      <c r="H20" s="1">
        <v>8913535.4107660502</v>
      </c>
      <c r="J20" s="20" t="s">
        <v>29</v>
      </c>
    </row>
    <row r="21" spans="1:10" x14ac:dyDescent="0.25">
      <c r="A21" s="8" t="s">
        <v>14</v>
      </c>
      <c r="B21" s="1">
        <v>293675965.2057032</v>
      </c>
      <c r="D21" s="1">
        <v>106267565.56752938</v>
      </c>
      <c r="F21" s="1">
        <v>293061809.2057032</v>
      </c>
      <c r="H21" s="47">
        <v>100474920.21287644</v>
      </c>
    </row>
    <row r="22" spans="1:10" x14ac:dyDescent="0.25">
      <c r="A22" s="8" t="s">
        <v>15</v>
      </c>
      <c r="B22" s="1">
        <v>68843929.240029037</v>
      </c>
      <c r="D22" s="1">
        <v>23358321.53889595</v>
      </c>
      <c r="F22" s="1">
        <v>63174645.906029031</v>
      </c>
      <c r="H22" s="47">
        <v>14269340.855144858</v>
      </c>
    </row>
    <row r="23" spans="1:10" x14ac:dyDescent="0.25">
      <c r="A23" s="9" t="s">
        <v>16</v>
      </c>
      <c r="B23" s="1">
        <v>43150399.323406145</v>
      </c>
      <c r="D23" s="1">
        <v>0</v>
      </c>
      <c r="F23" s="1">
        <v>43150399.323406145</v>
      </c>
      <c r="H23" s="1">
        <v>0</v>
      </c>
    </row>
    <row r="24" spans="1:10" x14ac:dyDescent="0.25">
      <c r="A24" s="8" t="s">
        <v>17</v>
      </c>
      <c r="B24" s="1">
        <v>12818324.85102915</v>
      </c>
      <c r="C24" s="11">
        <v>2.5146037645821018E-2</v>
      </c>
      <c r="D24" s="1">
        <v>764746.88170834072</v>
      </c>
      <c r="F24" s="1">
        <v>9465483.5044017509</v>
      </c>
      <c r="G24" s="11">
        <v>0</v>
      </c>
      <c r="H24" s="1">
        <v>0</v>
      </c>
      <c r="J24" s="20" t="s">
        <v>31</v>
      </c>
    </row>
    <row r="25" spans="1:10" x14ac:dyDescent="0.25">
      <c r="A25" s="10" t="s">
        <v>18</v>
      </c>
      <c r="B25" s="1">
        <v>0</v>
      </c>
      <c r="D25" s="1">
        <v>0</v>
      </c>
      <c r="F25" s="1">
        <v>0</v>
      </c>
      <c r="H25" s="1">
        <v>0</v>
      </c>
    </row>
    <row r="26" spans="1:10" x14ac:dyDescent="0.25">
      <c r="A26" s="8" t="s">
        <v>19</v>
      </c>
      <c r="B26" s="1">
        <v>57992756.224727258</v>
      </c>
      <c r="C26" s="11">
        <v>8.69009851137581E-3</v>
      </c>
      <c r="D26" s="1">
        <v>1182732.2195992097</v>
      </c>
      <c r="F26" s="1">
        <v>57998985.069073714</v>
      </c>
      <c r="G26" s="11">
        <v>8.69009851137581E-3</v>
      </c>
      <c r="H26" s="1">
        <v>1182859.2536527589</v>
      </c>
      <c r="J26" s="20" t="s">
        <v>29</v>
      </c>
    </row>
    <row r="27" spans="1:10" x14ac:dyDescent="0.25">
      <c r="A27" s="8" t="s">
        <v>20</v>
      </c>
      <c r="B27" s="1">
        <v>84094421.479136273</v>
      </c>
      <c r="D27" s="1">
        <v>-14430609.648567885</v>
      </c>
      <c r="F27" s="1">
        <v>86144381.514366716</v>
      </c>
      <c r="H27" s="47">
        <v>-6927691.1698109508</v>
      </c>
    </row>
    <row r="28" spans="1:10" x14ac:dyDescent="0.25">
      <c r="A28" s="10" t="s">
        <v>21</v>
      </c>
      <c r="B28" s="3">
        <v>-51808800.905295342</v>
      </c>
      <c r="C28" s="13"/>
      <c r="D28" s="3">
        <v>-7170362.8033397347</v>
      </c>
      <c r="F28" s="3">
        <v>-51808800.905295342</v>
      </c>
      <c r="G28" s="13"/>
      <c r="H28" s="48">
        <v>-5813957.8426217735</v>
      </c>
      <c r="I28" s="22"/>
    </row>
    <row r="29" spans="1:10" s="26" customFormat="1" x14ac:dyDescent="0.25">
      <c r="A29" s="25" t="s">
        <v>22</v>
      </c>
      <c r="B29" s="4">
        <f>SUM(B14:B28)</f>
        <v>917811821.79956555</v>
      </c>
      <c r="C29" s="24">
        <f>D29/B29</f>
        <v>0.14639823209416988</v>
      </c>
      <c r="D29" s="4">
        <f>SUM(D14:D28)</f>
        <v>134366028.10658568</v>
      </c>
      <c r="F29" s="4">
        <f>SUM(F14:F28)</f>
        <v>891378572.34619057</v>
      </c>
      <c r="G29" s="24">
        <f>H29/F29</f>
        <v>0.14160050623496559</v>
      </c>
      <c r="H29" s="49">
        <f>SUM(H14:H28)</f>
        <v>126219657.09122148</v>
      </c>
      <c r="I29" s="24"/>
      <c r="J29" s="27"/>
    </row>
    <row r="30" spans="1:10" x14ac:dyDescent="0.25">
      <c r="A30" s="7"/>
      <c r="B30" s="2"/>
      <c r="F30" s="2"/>
    </row>
    <row r="31" spans="1:10" s="31" customFormat="1" x14ac:dyDescent="0.25">
      <c r="A31" s="10" t="s">
        <v>35</v>
      </c>
      <c r="B31" s="28">
        <f>B14+B15+B16+B17+B18+B20</f>
        <v>409044826.38082993</v>
      </c>
      <c r="C31" s="29">
        <f>D31/B31</f>
        <v>5.9635601717767175E-2</v>
      </c>
      <c r="D31" s="30">
        <v>24393634.350760397</v>
      </c>
      <c r="F31" s="28">
        <f>F14+F15+F16+F17+F18+F20</f>
        <v>390191668.72850543</v>
      </c>
      <c r="G31" s="29">
        <f>H31/F31</f>
        <v>5.9033002567790191E-2</v>
      </c>
      <c r="H31" s="30">
        <v>23034185.781980202</v>
      </c>
      <c r="I31" s="29"/>
      <c r="J31" s="32"/>
    </row>
    <row r="33" spans="1:6" x14ac:dyDescent="0.25">
      <c r="A33" s="54" t="s">
        <v>47</v>
      </c>
      <c r="B33" s="55"/>
      <c r="C33"/>
      <c r="D33"/>
    </row>
    <row r="34" spans="1:6" x14ac:dyDescent="0.25">
      <c r="A34" s="56" t="s">
        <v>48</v>
      </c>
      <c r="B34" s="56"/>
      <c r="C34" s="56"/>
      <c r="D34" s="56"/>
      <c r="E34" s="56"/>
      <c r="F34" s="56"/>
    </row>
    <row r="35" spans="1:6" x14ac:dyDescent="0.25">
      <c r="A35" s="58" t="s">
        <v>49</v>
      </c>
      <c r="B35" s="58"/>
      <c r="C35" s="58"/>
      <c r="D35" s="58"/>
      <c r="E35" s="58"/>
      <c r="F35" s="58"/>
    </row>
  </sheetData>
  <mergeCells count="2">
    <mergeCell ref="A1:J1"/>
    <mergeCell ref="A2:J2"/>
  </mergeCells>
  <pageMargins left="0.7" right="0.7" top="0.75" bottom="0.75" header="0.3" footer="0.3"/>
  <pageSetup scale="66" orientation="landscape" r:id="rId1"/>
  <headerFooter>
    <oddHeader xml:space="preserve">&amp;R&amp;"Times New Roman,Regular"Exh. JL-20r
Dockets UE 190529 / UG-190530 and 
UE-190274 / UG-190275 (consol.)
Page &amp;P of &amp;N &amp;"-,Regular"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4"/>
  <sheetViews>
    <sheetView zoomScaleNormal="100" workbookViewId="0">
      <selection activeCell="F50" sqref="F50"/>
    </sheetView>
  </sheetViews>
  <sheetFormatPr defaultRowHeight="15" x14ac:dyDescent="0.25"/>
  <cols>
    <col min="1" max="1" width="26.7109375" customWidth="1"/>
    <col min="2" max="2" width="19.28515625" customWidth="1"/>
    <col min="3" max="3" width="10" style="11" customWidth="1"/>
    <col min="4" max="4" width="18.85546875" style="11" customWidth="1"/>
    <col min="5" max="5" width="3" customWidth="1"/>
    <col min="6" max="6" width="22.7109375" customWidth="1"/>
    <col min="7" max="7" width="9.140625" style="11"/>
    <col min="8" max="8" width="18.85546875" style="11" customWidth="1"/>
    <col min="9" max="9" width="4" style="11" customWidth="1"/>
    <col min="10" max="10" width="52" style="20" bestFit="1" customWidth="1"/>
  </cols>
  <sheetData>
    <row r="1" spans="1:10" s="33" customFormat="1" ht="27" customHeight="1" x14ac:dyDescent="0.25">
      <c r="A1" s="57" t="s">
        <v>36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s="33" customFormat="1" ht="23.25" x14ac:dyDescent="0.25">
      <c r="A2" s="57" t="s">
        <v>40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s="33" customFormat="1" ht="23.25" x14ac:dyDescent="0.25">
      <c r="C3" s="34"/>
      <c r="D3" s="36"/>
      <c r="G3" s="34"/>
      <c r="H3" s="34"/>
      <c r="I3" s="34"/>
      <c r="J3" s="35"/>
    </row>
    <row r="4" spans="1:10" s="19" customFormat="1" ht="75" x14ac:dyDescent="0.25">
      <c r="A4" s="14" t="s">
        <v>2</v>
      </c>
      <c r="B4" s="15" t="s">
        <v>0</v>
      </c>
      <c r="C4" s="16" t="s">
        <v>26</v>
      </c>
      <c r="D4" s="16" t="s">
        <v>44</v>
      </c>
      <c r="F4" s="15" t="s">
        <v>1</v>
      </c>
      <c r="G4" s="16" t="s">
        <v>27</v>
      </c>
      <c r="H4" s="16" t="s">
        <v>43</v>
      </c>
      <c r="I4" s="21"/>
      <c r="J4" s="16" t="s">
        <v>33</v>
      </c>
    </row>
    <row r="5" spans="1:10" x14ac:dyDescent="0.25">
      <c r="A5" s="6" t="s">
        <v>38</v>
      </c>
      <c r="B5" s="1">
        <v>76474409.469999999</v>
      </c>
      <c r="C5" s="11">
        <v>1.3282089954823606E-2</v>
      </c>
      <c r="D5" s="1">
        <v>-5709370.0628744662</v>
      </c>
      <c r="E5" s="5"/>
      <c r="F5" s="1">
        <v>76474409.469999999</v>
      </c>
      <c r="G5" s="11">
        <v>1.448641380401364E-2</v>
      </c>
      <c r="H5" s="1">
        <v>-5554548.6071739793</v>
      </c>
      <c r="J5" s="20" t="s">
        <v>28</v>
      </c>
    </row>
    <row r="6" spans="1:10" x14ac:dyDescent="0.25">
      <c r="A6" s="6" t="s">
        <v>3</v>
      </c>
      <c r="B6" s="1">
        <v>0</v>
      </c>
      <c r="D6" s="1">
        <v>0</v>
      </c>
      <c r="E6" s="6"/>
      <c r="F6" s="1">
        <v>0</v>
      </c>
      <c r="H6" s="1">
        <v>0</v>
      </c>
    </row>
    <row r="7" spans="1:10" x14ac:dyDescent="0.25">
      <c r="A7" s="6" t="s">
        <v>4</v>
      </c>
      <c r="B7" s="1">
        <v>3610012705.623054</v>
      </c>
      <c r="C7" s="11">
        <v>5.2166066813214673E-2</v>
      </c>
      <c r="D7" s="1">
        <v>473698916.6608634</v>
      </c>
      <c r="E7" s="6"/>
      <c r="F7" s="1">
        <v>3577778905.4830542</v>
      </c>
      <c r="G7" s="46">
        <v>3.6778664545046025E-2</v>
      </c>
      <c r="H7" s="47">
        <v>395903386.50658035</v>
      </c>
      <c r="J7" s="51" t="s">
        <v>46</v>
      </c>
    </row>
    <row r="8" spans="1:10" x14ac:dyDescent="0.25">
      <c r="A8" s="6" t="s">
        <v>5</v>
      </c>
      <c r="B8" s="1">
        <v>122934180.93863176</v>
      </c>
      <c r="C8" s="11">
        <v>0.15105801563149757</v>
      </c>
      <c r="D8" s="1">
        <v>29959842.411056355</v>
      </c>
      <c r="E8" s="6"/>
      <c r="F8" s="1">
        <v>122820857.69863175</v>
      </c>
      <c r="G8" s="46">
        <v>8.3384387643229987E-2</v>
      </c>
      <c r="H8" s="47">
        <v>13563455.11014311</v>
      </c>
      <c r="J8" s="51" t="s">
        <v>28</v>
      </c>
    </row>
    <row r="9" spans="1:10" x14ac:dyDescent="0.25">
      <c r="A9" s="12" t="s">
        <v>6</v>
      </c>
      <c r="B9" s="3">
        <v>173600529.71380004</v>
      </c>
      <c r="C9" s="13">
        <v>2.903099810414056E-2</v>
      </c>
      <c r="D9" s="3">
        <v>51500824.762850106</v>
      </c>
      <c r="E9" s="6"/>
      <c r="F9" s="3">
        <v>173600529.71380004</v>
      </c>
      <c r="G9" s="13">
        <v>2.1418763089883639E-2</v>
      </c>
      <c r="H9" s="3">
        <v>48437976.501288116</v>
      </c>
      <c r="I9" s="22"/>
      <c r="J9" s="20" t="s">
        <v>28</v>
      </c>
    </row>
    <row r="10" spans="1:10" s="26" customFormat="1" x14ac:dyDescent="0.25">
      <c r="A10" s="45" t="s">
        <v>25</v>
      </c>
      <c r="B10" s="4">
        <f>SUM(B5:B9)</f>
        <v>3983021825.7454853</v>
      </c>
      <c r="C10" s="24">
        <f>D10/B10</f>
        <v>0.13794808007838549</v>
      </c>
      <c r="D10" s="4">
        <f>SUM(D5:D9)</f>
        <v>549450213.77189541</v>
      </c>
      <c r="E10" s="45"/>
      <c r="F10" s="4">
        <f>SUM(F5:F9)</f>
        <v>3950674702.3654857</v>
      </c>
      <c r="G10" s="24">
        <f>H10/F10</f>
        <v>0.11449949783007715</v>
      </c>
      <c r="H10" s="49">
        <f>SUM(H5:H9)</f>
        <v>452350269.51083761</v>
      </c>
      <c r="I10" s="24"/>
      <c r="J10" s="27"/>
    </row>
    <row r="13" spans="1:10" s="17" customFormat="1" ht="60" x14ac:dyDescent="0.25">
      <c r="A13" s="14" t="s">
        <v>24</v>
      </c>
      <c r="B13" s="15" t="str">
        <f>B4</f>
        <v>PSE Attrition Base Excluding AMI and GTZ</v>
      </c>
      <c r="C13" s="16" t="str">
        <f>C4</f>
        <v>PSE Growth Factor</v>
      </c>
      <c r="D13" s="16" t="str">
        <f>D4</f>
        <v>Escalation From Test Year Before Adding CRM, AMI and GTZ</v>
      </c>
      <c r="F13" s="15" t="str">
        <f>F4</f>
        <v>Staff Attrition Base Excluding AMI and GTZ</v>
      </c>
      <c r="G13" s="16" t="str">
        <f>G4</f>
        <v>Staff Growth Factor</v>
      </c>
      <c r="H13" s="16" t="str">
        <f>H4</f>
        <v>Escalation From Test Year Before Adding AMI and GTZ</v>
      </c>
      <c r="I13" s="21"/>
      <c r="J13" s="18" t="str">
        <f>J4</f>
        <v>Reasons for Staff's Recommended Growth Factor</v>
      </c>
    </row>
    <row r="14" spans="1:10" x14ac:dyDescent="0.25">
      <c r="A14" s="7" t="s">
        <v>7</v>
      </c>
      <c r="B14" s="1">
        <v>6061388.8613986634</v>
      </c>
      <c r="C14" s="11">
        <v>5.5920238063720262E-2</v>
      </c>
      <c r="D14" s="1">
        <v>820559.53882560134</v>
      </c>
      <c r="F14" s="1">
        <v>6059691.3113986636</v>
      </c>
      <c r="G14" s="11">
        <v>5.5920238063720262E-2</v>
      </c>
      <c r="H14" s="1">
        <v>820329.73326832987</v>
      </c>
      <c r="J14" s="20" t="s">
        <v>41</v>
      </c>
    </row>
    <row r="15" spans="1:10" x14ac:dyDescent="0.25">
      <c r="A15" s="8" t="s">
        <v>8</v>
      </c>
      <c r="B15" s="1">
        <v>2110.77</v>
      </c>
      <c r="D15" s="1">
        <v>0</v>
      </c>
      <c r="F15" s="1">
        <v>2110.77</v>
      </c>
      <c r="H15" s="1">
        <v>0</v>
      </c>
    </row>
    <row r="16" spans="1:10" x14ac:dyDescent="0.25">
      <c r="A16" s="8" t="s">
        <v>9</v>
      </c>
      <c r="B16" s="1">
        <v>60697625.368441522</v>
      </c>
      <c r="C16" s="11">
        <v>9.3026586584459281E-3</v>
      </c>
      <c r="D16" s="1">
        <v>1325694.3713536635</v>
      </c>
      <c r="F16" s="1">
        <v>60697625.368441522</v>
      </c>
      <c r="G16" s="11">
        <v>9.3026586584459281E-3</v>
      </c>
      <c r="H16" s="1">
        <v>1325694.3713536635</v>
      </c>
      <c r="J16" s="20" t="s">
        <v>29</v>
      </c>
    </row>
    <row r="17" spans="1:10" x14ac:dyDescent="0.25">
      <c r="A17" s="8" t="s">
        <v>10</v>
      </c>
      <c r="B17" s="1">
        <v>28149920.099171218</v>
      </c>
      <c r="C17" s="11">
        <v>1.0934921542960385E-2</v>
      </c>
      <c r="D17" s="1">
        <v>723482.3405411616</v>
      </c>
      <c r="F17" s="1">
        <v>28150070.898589186</v>
      </c>
      <c r="G17" s="11">
        <v>7.834163344253825E-3</v>
      </c>
      <c r="H17" s="1">
        <v>517265.10575014725</v>
      </c>
      <c r="J17" s="20" t="s">
        <v>42</v>
      </c>
    </row>
    <row r="18" spans="1:10" x14ac:dyDescent="0.25">
      <c r="A18" s="8" t="s">
        <v>11</v>
      </c>
      <c r="B18" s="1">
        <v>1763236.0746447137</v>
      </c>
      <c r="C18" s="11">
        <v>1.0934921542960385E-2</v>
      </c>
      <c r="D18" s="1">
        <v>45317.008279825561</v>
      </c>
      <c r="F18" s="1">
        <v>1763236.0746447137</v>
      </c>
      <c r="G18" s="11">
        <v>2.3153290781600555E-2</v>
      </c>
      <c r="H18" s="1">
        <v>96731.794836999383</v>
      </c>
      <c r="J18" s="20" t="s">
        <v>42</v>
      </c>
    </row>
    <row r="19" spans="1:10" x14ac:dyDescent="0.25">
      <c r="A19" s="8" t="s">
        <v>12</v>
      </c>
      <c r="B19" s="1">
        <v>0</v>
      </c>
      <c r="D19" s="1">
        <v>0</v>
      </c>
      <c r="F19" s="1">
        <v>0</v>
      </c>
      <c r="H19" s="1">
        <v>0</v>
      </c>
    </row>
    <row r="20" spans="1:10" x14ac:dyDescent="0.25">
      <c r="A20" s="8" t="s">
        <v>13</v>
      </c>
      <c r="B20" s="1">
        <v>59108615.072912998</v>
      </c>
      <c r="C20" s="11">
        <v>2.0158787434836345E-2</v>
      </c>
      <c r="D20" s="1">
        <v>2817750.4407556206</v>
      </c>
      <c r="F20" s="1">
        <v>59028745.442951232</v>
      </c>
      <c r="G20" s="11">
        <v>2.0158787434836345E-2</v>
      </c>
      <c r="H20" s="1">
        <v>2813942.9977162182</v>
      </c>
      <c r="J20" s="20" t="s">
        <v>29</v>
      </c>
    </row>
    <row r="21" spans="1:10" x14ac:dyDescent="0.25">
      <c r="A21" s="8" t="s">
        <v>14</v>
      </c>
      <c r="B21" s="1">
        <v>108591776.43251367</v>
      </c>
      <c r="D21" s="1">
        <v>26520776.514396682</v>
      </c>
      <c r="F21" s="1">
        <v>107879353.48061366</v>
      </c>
      <c r="H21" s="47">
        <v>23160361.008769348</v>
      </c>
    </row>
    <row r="22" spans="1:10" x14ac:dyDescent="0.25">
      <c r="A22" s="8" t="s">
        <v>15</v>
      </c>
      <c r="B22" s="1">
        <v>26117569.960000005</v>
      </c>
      <c r="D22" s="1">
        <v>13538135.679344293</v>
      </c>
      <c r="F22" s="1">
        <v>26117569.960000005</v>
      </c>
      <c r="H22" s="47">
        <v>9414173.4938920476</v>
      </c>
    </row>
    <row r="23" spans="1:10" x14ac:dyDescent="0.25">
      <c r="A23" s="9" t="s">
        <v>39</v>
      </c>
      <c r="B23" s="1">
        <v>0</v>
      </c>
      <c r="D23" s="1">
        <v>0</v>
      </c>
      <c r="F23" s="1">
        <v>0</v>
      </c>
      <c r="H23" s="1">
        <v>0</v>
      </c>
    </row>
    <row r="24" spans="1:10" x14ac:dyDescent="0.25">
      <c r="A24" s="8" t="s">
        <v>17</v>
      </c>
      <c r="B24" s="1">
        <v>15193511.542028118</v>
      </c>
      <c r="C24" s="11">
        <v>1.4512573220204494E-2</v>
      </c>
      <c r="D24" s="1">
        <v>519478.63142266311</v>
      </c>
      <c r="F24" s="1">
        <v>13480872.685260143</v>
      </c>
      <c r="G24" s="11">
        <v>0</v>
      </c>
      <c r="H24" s="1">
        <v>0</v>
      </c>
      <c r="J24" s="20" t="s">
        <v>31</v>
      </c>
    </row>
    <row r="25" spans="1:10" x14ac:dyDescent="0.25">
      <c r="A25" s="10" t="s">
        <v>19</v>
      </c>
      <c r="B25" s="1">
        <v>24100589.472661212</v>
      </c>
      <c r="C25" s="11">
        <v>3.1473722098515289E-2</v>
      </c>
      <c r="D25" s="1">
        <v>1807182.0148088336</v>
      </c>
      <c r="F25" s="1">
        <v>24101717.31928394</v>
      </c>
      <c r="G25" s="11">
        <v>3.1473722098515289E-2</v>
      </c>
      <c r="H25" s="1">
        <v>1807266.5863556974</v>
      </c>
      <c r="J25" s="20" t="s">
        <v>29</v>
      </c>
    </row>
    <row r="26" spans="1:10" x14ac:dyDescent="0.25">
      <c r="A26" s="8" t="s">
        <v>20</v>
      </c>
      <c r="B26" s="1">
        <v>5694739.5742254965</v>
      </c>
      <c r="D26" s="1">
        <v>12906301.031105932</v>
      </c>
      <c r="F26" s="1">
        <v>4873210.4824172268</v>
      </c>
      <c r="H26" s="47">
        <v>14739032.674703386</v>
      </c>
    </row>
    <row r="27" spans="1:10" s="20" customFormat="1" x14ac:dyDescent="0.25">
      <c r="A27" s="42" t="s">
        <v>21</v>
      </c>
      <c r="B27" s="3">
        <v>523320</v>
      </c>
      <c r="C27" s="13"/>
      <c r="D27" s="3">
        <v>-20022515.545595914</v>
      </c>
      <c r="F27" s="3">
        <v>523320</v>
      </c>
      <c r="G27" s="13"/>
      <c r="H27" s="48">
        <v>-19227359.483347625</v>
      </c>
      <c r="I27" s="22"/>
    </row>
    <row r="28" spans="1:10" s="27" customFormat="1" x14ac:dyDescent="0.25">
      <c r="A28" s="43" t="s">
        <v>22</v>
      </c>
      <c r="B28" s="44">
        <f>SUM(B14:B27)</f>
        <v>336004403.2279976</v>
      </c>
      <c r="C28" s="38">
        <f>D28/B28</f>
        <v>0.12202864495622734</v>
      </c>
      <c r="D28" s="44">
        <f>SUM(D14:D27)</f>
        <v>41002162.025238365</v>
      </c>
      <c r="F28" s="44">
        <f>SUM(F14:F27)</f>
        <v>332677523.79360026</v>
      </c>
      <c r="G28" s="38">
        <f>H28/F28</f>
        <v>0.10661206648064066</v>
      </c>
      <c r="H28" s="52">
        <f>SUM(H14:H27)</f>
        <v>35467438.283298224</v>
      </c>
      <c r="I28" s="38"/>
    </row>
    <row r="29" spans="1:10" s="20" customFormat="1" x14ac:dyDescent="0.25">
      <c r="A29" s="37"/>
      <c r="B29" s="23"/>
      <c r="C29" s="22"/>
      <c r="D29" s="23"/>
      <c r="F29" s="23"/>
      <c r="G29" s="22"/>
      <c r="H29" s="23"/>
      <c r="I29" s="22"/>
    </row>
    <row r="30" spans="1:10" s="32" customFormat="1" x14ac:dyDescent="0.25">
      <c r="A30" s="7" t="s">
        <v>23</v>
      </c>
      <c r="B30" s="28">
        <f>B14+B15+B16+B17+B18+B20</f>
        <v>155782896.24656913</v>
      </c>
      <c r="C30" s="40">
        <f>D30/B30</f>
        <v>3.6799955822378216E-2</v>
      </c>
      <c r="D30" s="28">
        <f>D14+D15+D16+D17+D18+D20</f>
        <v>5732803.6997558726</v>
      </c>
      <c r="F30" s="28">
        <f>F14+F15+F16+F17+F18+F20</f>
        <v>155701479.86602533</v>
      </c>
      <c r="G30" s="40">
        <f>H30/F30</f>
        <v>3.5799043192919704E-2</v>
      </c>
      <c r="H30" s="28">
        <f>H14+H15+H16+H17+H18+H20</f>
        <v>5573964.0029253587</v>
      </c>
      <c r="I30" s="40"/>
    </row>
    <row r="31" spans="1:10" s="20" customFormat="1" x14ac:dyDescent="0.25">
      <c r="A31" s="7"/>
      <c r="B31" s="39"/>
      <c r="C31" s="22"/>
      <c r="D31" s="22"/>
      <c r="F31" s="39"/>
      <c r="G31" s="22"/>
      <c r="H31" s="22"/>
      <c r="I31" s="22"/>
    </row>
    <row r="32" spans="1:10" s="32" customFormat="1" x14ac:dyDescent="0.25">
      <c r="A32" s="54" t="s">
        <v>47</v>
      </c>
      <c r="B32" s="55"/>
      <c r="C32"/>
      <c r="D32"/>
      <c r="E32"/>
      <c r="F32"/>
      <c r="G32" s="40"/>
      <c r="H32" s="41"/>
      <c r="I32" s="40"/>
    </row>
    <row r="33" spans="1:6" x14ac:dyDescent="0.25">
      <c r="A33" s="56" t="s">
        <v>48</v>
      </c>
      <c r="B33" s="56"/>
      <c r="C33" s="56"/>
      <c r="D33" s="56"/>
      <c r="E33" s="56"/>
      <c r="F33" s="56"/>
    </row>
    <row r="34" spans="1:6" x14ac:dyDescent="0.25">
      <c r="A34" s="58" t="s">
        <v>49</v>
      </c>
      <c r="B34" s="58"/>
      <c r="C34" s="58"/>
      <c r="D34" s="58"/>
      <c r="E34" s="58"/>
      <c r="F34" s="58"/>
    </row>
  </sheetData>
  <mergeCells count="2">
    <mergeCell ref="A1:J1"/>
    <mergeCell ref="A2:J2"/>
  </mergeCells>
  <pageMargins left="0.7" right="0.7" top="0.75" bottom="0.75" header="0.3" footer="0.3"/>
  <pageSetup scale="66" orientation="landscape" r:id="rId1"/>
  <headerFooter>
    <oddHeader xml:space="preserve">&amp;R&amp;"Times New Roman,Regular"Exh. JL-20r
Dockets UE 190529 / UG-190530 and 
UE-190274 / UG-190275 (consol.)
Page &amp;P of &amp;N &amp;"-,Regular"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3F11918DDF20D4BA4A5749D762E5D32" ma:contentTypeVersion="56" ma:contentTypeDescription="" ma:contentTypeScope="" ma:versionID="d3bdc57bd84affb646ba15ec73289e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2019-04-11T07:00:00+00:00</OpenedDate>
    <Date1 xmlns="dc463f71-b30c-4ab2-9473-d307f9d35888">2019-12-18T15:42:48+00:00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190275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856E312-6CF8-4E67-B438-961755C1A3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686F03-31A9-4081-AD09-AB47E293E5A7}"/>
</file>

<file path=customXml/itemProps3.xml><?xml version="1.0" encoding="utf-8"?>
<ds:datastoreItem xmlns:ds="http://schemas.openxmlformats.org/officeDocument/2006/customXml" ds:itemID="{5EB6D0A6-94E6-4BA8-A813-E68AD83D6404}">
  <ds:schemaRefs>
    <ds:schemaRef ds:uri="http://schemas.microsoft.com/office/2006/documentManagement/types"/>
    <ds:schemaRef ds:uri="a0689114-bdb9-4146-803a-240f5368dce0"/>
    <ds:schemaRef ds:uri="http://schemas.microsoft.com/sharepoint/v3/fields"/>
    <ds:schemaRef ds:uri="http://schemas.microsoft.com/office/2006/metadata/properties"/>
    <ds:schemaRef ds:uri="24f70c62-691b-492e-ba59-9d389529a97e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F8F11471-AAA1-4214-B6B6-729594ED20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Electric</vt:lpstr>
      <vt:lpstr>Gas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Attrition Base and Growth Factor Comparison</dc:title>
  <dc:creator>Liu, Jing (UTC)</dc:creator>
  <dc:description/>
  <cp:lastModifiedBy>Liu, Jing (UTC)</cp:lastModifiedBy>
  <cp:lastPrinted>2019-11-22T05:08:35Z</cp:lastPrinted>
  <dcterms:created xsi:type="dcterms:W3CDTF">2019-11-18T05:39:10Z</dcterms:created>
  <dcterms:modified xsi:type="dcterms:W3CDTF">2019-12-17T18:23:58Z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0x0101006E56B4D1795A2E4DB2F0B01679ED314A0053F11918DDF20D4BA4A5749D762E5D32</vt:lpwstr>
  </property>
  <property fmtid="{D5CDD505-2E9C-101B-9397-08002B2CF9AE}" pid="3" name="kwsk">
    <vt:lpwstr/>
  </property>
  <property fmtid="{D5CDD505-2E9C-101B-9397-08002B2CF9AE}" pid="5" name="EfsecDocumentType">
    <vt:lpwstr>Documents</vt:lpwstr>
  </property>
  <property fmtid="{D5CDD505-2E9C-101B-9397-08002B2CF9AE}" pid="11" name="IsOfficialRecord">
    <vt:bool>false</vt:bool>
  </property>
  <property fmtid="{D5CDD505-2E9C-101B-9397-08002B2CF9AE}" pid="12" name="IsVisibleToEfsecCouncil">
    <vt:bool>false</vt:bool>
  </property>
  <property fmtid="{D5CDD505-2E9C-101B-9397-08002B2CF9AE}" pid="19" name="_docset_NoMedatataSyncRequired">
    <vt:lpwstr>False</vt:lpwstr>
  </property>
  <property fmtid="{D5CDD505-2E9C-101B-9397-08002B2CF9AE}" pid="20" name="IsEFSEC">
    <vt:bool>false</vt:bool>
  </property>
</Properties>
</file>